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2844CA18-0EE1-4F42-A696-A97EE19C9FB5}"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D8" i="4" s="1"/>
  <c r="AB8" i="4"/>
  <c r="AC8" i="4"/>
  <c r="AD9" i="4"/>
  <c r="AE9" i="4"/>
  <c r="AF9" i="4"/>
  <c r="AB11" i="4"/>
  <c r="AC11" i="4"/>
  <c r="AD11" i="4"/>
  <c r="AE12" i="4"/>
  <c r="AF12" i="4"/>
  <c r="AB13" i="4"/>
  <c r="AC14" i="4"/>
  <c r="AD14" i="4"/>
  <c r="AE14" i="4"/>
  <c r="AF15" i="4"/>
  <c r="AB16" i="4"/>
  <c r="AC16" i="4"/>
  <c r="AD17" i="4"/>
  <c r="AE17" i="4"/>
  <c r="AF17" i="4"/>
  <c r="AB19" i="4"/>
  <c r="AC19" i="4"/>
  <c r="AD19" i="4"/>
  <c r="AE20" i="4"/>
  <c r="AF20" i="4"/>
  <c r="AB21" i="4"/>
  <c r="AC22" i="4"/>
  <c r="AD22" i="4"/>
  <c r="AE22" i="4"/>
  <c r="AF23" i="4"/>
  <c r="AB24" i="4"/>
  <c r="AC24" i="4"/>
  <c r="AB25" i="4"/>
  <c r="AD25" i="4"/>
  <c r="AE25" i="4"/>
  <c r="AF25" i="4"/>
  <c r="AE26" i="4"/>
  <c r="AB27" i="4"/>
  <c r="AC27" i="4"/>
  <c r="AD27" i="4"/>
  <c r="AC28" i="4"/>
  <c r="AE28" i="4"/>
  <c r="AF28" i="4"/>
  <c r="AB29" i="4"/>
  <c r="AF29" i="4"/>
  <c r="AC30" i="4"/>
  <c r="AD30" i="4"/>
  <c r="AE30" i="4"/>
  <c r="AD31" i="4"/>
  <c r="AF31" i="4"/>
  <c r="AB32" i="4"/>
  <c r="AC32" i="4"/>
  <c r="AB33" i="4"/>
  <c r="AD33" i="4"/>
  <c r="AE33" i="4"/>
  <c r="AF33" i="4"/>
  <c r="AE34" i="4"/>
  <c r="AB35" i="4"/>
  <c r="AC35" i="4"/>
  <c r="AD35" i="4"/>
  <c r="AC36" i="4"/>
  <c r="AE36" i="4"/>
  <c r="AF36" i="4"/>
  <c r="AB37" i="4"/>
  <c r="AF37" i="4"/>
  <c r="AC38" i="4"/>
  <c r="AD38" i="4"/>
  <c r="AE38" i="4"/>
  <c r="AD39" i="4"/>
  <c r="AF39" i="4"/>
  <c r="AB40" i="4"/>
  <c r="AC40" i="4"/>
  <c r="AB41" i="4"/>
  <c r="AD41" i="4"/>
  <c r="AE41" i="4"/>
  <c r="AF41" i="4"/>
  <c r="AE42" i="4"/>
  <c r="AB43" i="4"/>
  <c r="AC43" i="4"/>
  <c r="AD43" i="4"/>
  <c r="AC44" i="4"/>
  <c r="AE44" i="4"/>
  <c r="AF44" i="4"/>
  <c r="AB45" i="4"/>
  <c r="AF45" i="4"/>
  <c r="AC46" i="4"/>
  <c r="AD46" i="4"/>
  <c r="AE46" i="4"/>
  <c r="AD47" i="4"/>
  <c r="AF47"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R44" i="1" s="1"/>
  <c r="BI44" i="1"/>
  <c r="BQ44" i="1"/>
  <c r="BP43" i="1"/>
  <c r="BJ43" i="1"/>
  <c r="BK43" i="1" s="1"/>
  <c r="BL43" i="1" s="1"/>
  <c r="BI43" i="1"/>
  <c r="BQ43" i="1"/>
  <c r="BJ42" i="1"/>
  <c r="BK42" i="1" s="1"/>
  <c r="BL42" i="1" s="1"/>
  <c r="BQ42" i="1"/>
  <c r="BP42" i="1"/>
  <c r="BR42" i="1" s="1"/>
  <c r="BI42" i="1"/>
  <c r="BQ41" i="1"/>
  <c r="BP41" i="1"/>
  <c r="BI41" i="1"/>
  <c r="BP40" i="1"/>
  <c r="BR40" i="1" s="1"/>
  <c r="BJ40" i="1"/>
  <c r="BK40" i="1" s="1"/>
  <c r="BL40" i="1" s="1"/>
  <c r="BI40" i="1"/>
  <c r="BQ40" i="1"/>
  <c r="BP39" i="1"/>
  <c r="BR39" i="1" s="1"/>
  <c r="BI39" i="1"/>
  <c r="BQ39" i="1"/>
  <c r="BJ38" i="1"/>
  <c r="BK38" i="1" s="1"/>
  <c r="BL38" i="1" s="1"/>
  <c r="BP38" i="1"/>
  <c r="BI38" i="1"/>
  <c r="BI37" i="1"/>
  <c r="BJ37" i="1"/>
  <c r="BK37" i="1" s="1"/>
  <c r="BL37" i="1" s="1"/>
  <c r="BP37" i="1"/>
  <c r="BP36" i="1"/>
  <c r="BI36" i="1"/>
  <c r="BQ36" i="1"/>
  <c r="BP35" i="1"/>
  <c r="BJ35" i="1"/>
  <c r="BK35" i="1" s="1"/>
  <c r="BL35" i="1" s="1"/>
  <c r="BI35" i="1"/>
  <c r="BQ35" i="1"/>
  <c r="BJ34" i="1"/>
  <c r="BK34" i="1" s="1"/>
  <c r="BL34" i="1" s="1"/>
  <c r="BQ34" i="1"/>
  <c r="BP34" i="1"/>
  <c r="BI34" i="1"/>
  <c r="BQ33" i="1"/>
  <c r="BP33" i="1"/>
  <c r="BR33" i="1" s="1"/>
  <c r="BI33" i="1"/>
  <c r="BP32" i="1"/>
  <c r="BI32" i="1"/>
  <c r="BJ32" i="1"/>
  <c r="BK32" i="1" s="1"/>
  <c r="BL32" i="1" s="1"/>
  <c r="BP31" i="1"/>
  <c r="BR31" i="1" s="1"/>
  <c r="BI31" i="1"/>
  <c r="BQ31" i="1"/>
  <c r="BJ30" i="1"/>
  <c r="BP30" i="1"/>
  <c r="BI30" i="1"/>
  <c r="BJ29" i="1"/>
  <c r="BK29" i="1" s="1"/>
  <c r="BL29" i="1" s="1"/>
  <c r="BP29" i="1"/>
  <c r="BI29" i="1"/>
  <c r="BP28" i="1"/>
  <c r="BI28" i="1"/>
  <c r="BQ28" i="1"/>
  <c r="BP27" i="1"/>
  <c r="BR27" i="1" s="1"/>
  <c r="BJ27" i="1"/>
  <c r="BK27" i="1" s="1"/>
  <c r="BL27" i="1" s="1"/>
  <c r="BI27" i="1"/>
  <c r="BQ27" i="1"/>
  <c r="BQ26" i="1"/>
  <c r="BP26" i="1"/>
  <c r="BI26" i="1"/>
  <c r="BQ25" i="1"/>
  <c r="BP25" i="1"/>
  <c r="BR25" i="1" s="1"/>
  <c r="BI25" i="1"/>
  <c r="BP24" i="1"/>
  <c r="BI24" i="1"/>
  <c r="BJ24" i="1"/>
  <c r="BK24" i="1" s="1"/>
  <c r="BL24" i="1" s="1"/>
  <c r="BP23" i="1"/>
  <c r="BI23" i="1"/>
  <c r="BQ23" i="1"/>
  <c r="BJ22" i="1"/>
  <c r="BQ22" i="1"/>
  <c r="BP22" i="1"/>
  <c r="BR22" i="1" s="1"/>
  <c r="BI22" i="1"/>
  <c r="BJ21" i="1"/>
  <c r="BP21" i="1"/>
  <c r="BI21" i="1"/>
  <c r="BP20" i="1"/>
  <c r="BR20" i="1" s="1"/>
  <c r="BJ20" i="1"/>
  <c r="BK20" i="1" s="1"/>
  <c r="BL20" i="1" s="1"/>
  <c r="BI20" i="1"/>
  <c r="BQ20" i="1"/>
  <c r="BP19" i="1"/>
  <c r="BR19" i="1" s="1"/>
  <c r="BJ19" i="1"/>
  <c r="BK19" i="1" s="1"/>
  <c r="BL19" i="1" s="1"/>
  <c r="BI19" i="1"/>
  <c r="BQ19" i="1"/>
  <c r="BQ18" i="1"/>
  <c r="BP18" i="1"/>
  <c r="BR18" i="1" s="1"/>
  <c r="BI18" i="1"/>
  <c r="BQ17" i="1"/>
  <c r="BP17" i="1"/>
  <c r="BI17" i="1"/>
  <c r="BP16" i="1"/>
  <c r="BI16" i="1"/>
  <c r="BJ16" i="1"/>
  <c r="BK16" i="1" s="1"/>
  <c r="BL16" i="1" s="1"/>
  <c r="BP15" i="1"/>
  <c r="BI15" i="1"/>
  <c r="BQ15" i="1"/>
  <c r="BJ14" i="1"/>
  <c r="BQ14" i="1"/>
  <c r="BP14" i="1"/>
  <c r="BI14" i="1"/>
  <c r="BJ13" i="1"/>
  <c r="BK13" i="1" s="1"/>
  <c r="BL13" i="1" s="1"/>
  <c r="BP13" i="1"/>
  <c r="BI13" i="1"/>
  <c r="BP12" i="1"/>
  <c r="BI12" i="1"/>
  <c r="BQ12" i="1"/>
  <c r="BP11" i="1"/>
  <c r="BJ11" i="1"/>
  <c r="BK11" i="1" s="1"/>
  <c r="BL11" i="1" s="1"/>
  <c r="BI11" i="1"/>
  <c r="BQ11" i="1"/>
  <c r="BQ10" i="1"/>
  <c r="BJ10" i="1"/>
  <c r="BK10" i="1" s="1"/>
  <c r="BL10" i="1" s="1"/>
  <c r="BP10" i="1"/>
  <c r="BR10" i="1" s="1"/>
  <c r="BI10" i="1"/>
  <c r="BQ9" i="1"/>
  <c r="BP9" i="1"/>
  <c r="BR9" i="1" s="1"/>
  <c r="BI9" i="1"/>
  <c r="BJ8" i="1"/>
  <c r="BK8" i="1" s="1"/>
  <c r="BL8" i="1" s="1"/>
  <c r="BI8" i="1"/>
  <c r="BQ8" i="1"/>
  <c r="BP8" i="1"/>
  <c r="BR8" i="1" s="1"/>
  <c r="BP7" i="1"/>
  <c r="BR7" i="1" s="1"/>
  <c r="BI7" i="1"/>
  <c r="BQ7" i="1"/>
  <c r="BJ6" i="1"/>
  <c r="BK6" i="1" s="1"/>
  <c r="BL6" i="1" s="1"/>
  <c r="BQ6" i="1"/>
  <c r="BP6" i="1"/>
  <c r="BR6" i="1" s="1"/>
  <c r="BI6" i="1"/>
  <c r="BJ5" i="1"/>
  <c r="BQ5" i="1"/>
  <c r="BP5" i="1"/>
  <c r="BR5" i="1" s="1"/>
  <c r="BI5" i="1"/>
  <c r="BK5" i="1" s="1"/>
  <c r="BL5" i="1" s="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23" i="4"/>
  <c r="AF21" i="4"/>
  <c r="AC20" i="4"/>
  <c r="AE18" i="4"/>
  <c r="AB17" i="4"/>
  <c r="AD15" i="4"/>
  <c r="AF13" i="4"/>
  <c r="AC12" i="4"/>
  <c r="AE10" i="4"/>
  <c r="AB9"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BR21" i="1"/>
  <c r="BR30" i="1"/>
  <c r="BK14" i="1"/>
  <c r="BL14" i="1" s="1"/>
  <c r="BR15" i="1"/>
  <c r="BR28" i="1"/>
  <c r="BR41" i="1"/>
  <c r="BR14" i="1"/>
  <c r="BK21" i="1"/>
  <c r="BL21" i="1" s="1"/>
  <c r="BR26" i="1"/>
  <c r="BK30" i="1"/>
  <c r="BL30" i="1" s="1"/>
  <c r="BR35" i="1"/>
  <c r="BR36" i="1"/>
  <c r="BR17" i="1"/>
  <c r="BR11" i="1"/>
  <c r="BR12" i="1"/>
  <c r="BK22" i="1"/>
  <c r="BL22" i="1" s="1"/>
  <c r="BR23" i="1"/>
  <c r="BR34" i="1"/>
  <c r="BR13" i="1"/>
  <c r="BR32" i="1"/>
  <c r="BR43" i="1"/>
  <c r="BJ26" i="1"/>
  <c r="BK26" i="1" s="1"/>
  <c r="BL26" i="1" s="1"/>
  <c r="BJ7" i="1"/>
  <c r="BK7" i="1" s="1"/>
  <c r="BL7" i="1" s="1"/>
  <c r="BJ15" i="1"/>
  <c r="BK15" i="1" s="1"/>
  <c r="BL15" i="1" s="1"/>
  <c r="BJ23" i="1"/>
  <c r="BK23" i="1" s="1"/>
  <c r="BL23" i="1" s="1"/>
  <c r="BJ31" i="1"/>
  <c r="BK31" i="1" s="1"/>
  <c r="BL31" i="1" s="1"/>
  <c r="BJ39" i="1"/>
  <c r="BK39" i="1" s="1"/>
  <c r="BL39" i="1" s="1"/>
  <c r="BJ12" i="1"/>
  <c r="BK12" i="1" s="1"/>
  <c r="BL12" i="1" s="1"/>
  <c r="BQ16" i="1"/>
  <c r="BR16" i="1" s="1"/>
  <c r="BQ24" i="1"/>
  <c r="BR24" i="1" s="1"/>
  <c r="BJ28" i="1"/>
  <c r="BK28" i="1" s="1"/>
  <c r="BL28" i="1" s="1"/>
  <c r="BQ32" i="1"/>
  <c r="BJ36" i="1"/>
  <c r="BK36" i="1" s="1"/>
  <c r="BL36" i="1" s="1"/>
  <c r="BJ44" i="1"/>
  <c r="BK44" i="1" s="1"/>
  <c r="BL44" i="1" s="1"/>
  <c r="BJ18" i="1"/>
  <c r="BK18" i="1" s="1"/>
  <c r="BL18" i="1" s="1"/>
  <c r="BQ30" i="1"/>
  <c r="BQ38" i="1"/>
  <c r="BR38" i="1" s="1"/>
  <c r="BJ9" i="1"/>
  <c r="BK9" i="1" s="1"/>
  <c r="BL9" i="1" s="1"/>
  <c r="BQ13" i="1"/>
  <c r="BJ17" i="1"/>
  <c r="BK17" i="1" s="1"/>
  <c r="BL17" i="1" s="1"/>
  <c r="BQ21" i="1"/>
  <c r="BJ25" i="1"/>
  <c r="BK25" i="1" s="1"/>
  <c r="BL25" i="1" s="1"/>
  <c r="BQ29" i="1"/>
  <c r="BR29" i="1" s="1"/>
  <c r="BJ33" i="1"/>
  <c r="BK33" i="1" s="1"/>
  <c r="BL33" i="1" s="1"/>
  <c r="BQ37" i="1"/>
  <c r="BR37" i="1" s="1"/>
  <c r="BJ41" i="1"/>
  <c r="BK41" i="1" s="1"/>
  <c r="BL41"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E20" i="49" s="1"/>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N11" i="4" s="1"/>
  <c r="H11" i="4" s="1"/>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M8" i="4"/>
  <c r="W9" i="4"/>
  <c r="X9" i="4"/>
  <c r="E9" i="4" s="1"/>
  <c r="E10" i="4"/>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D26" i="4" s="1"/>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X32" i="4"/>
  <c r="E32" i="4" s="1"/>
  <c r="X29" i="50" s="1"/>
  <c r="W33" i="4"/>
  <c r="X33" i="4"/>
  <c r="E33" i="4" s="1"/>
  <c r="W34" i="4"/>
  <c r="D34" i="4" s="1"/>
  <c r="X34" i="4"/>
  <c r="E34" i="4" s="1"/>
  <c r="W35" i="4"/>
  <c r="D35" i="4" s="1"/>
  <c r="X35" i="4"/>
  <c r="E35" i="4" s="1"/>
  <c r="W36" i="4"/>
  <c r="X36" i="4"/>
  <c r="E36" i="4" s="1"/>
  <c r="X33" i="29" s="1"/>
  <c r="W37" i="4"/>
  <c r="X37" i="4"/>
  <c r="E37" i="4" s="1"/>
  <c r="W38" i="4"/>
  <c r="D38" i="4" s="1"/>
  <c r="V35" i="36" s="1"/>
  <c r="X38" i="4"/>
  <c r="E38" i="4" s="1"/>
  <c r="W39" i="4"/>
  <c r="X39" i="4"/>
  <c r="E39" i="4" s="1"/>
  <c r="W40" i="4"/>
  <c r="X40" i="4"/>
  <c r="E40" i="4" s="1"/>
  <c r="X37" i="34" s="1"/>
  <c r="W41" i="4"/>
  <c r="D41" i="4" s="1"/>
  <c r="X41" i="4"/>
  <c r="W42" i="4"/>
  <c r="D42" i="4" s="1"/>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E6" i="50" s="1"/>
  <c r="D7" i="50"/>
  <c r="D8" i="50"/>
  <c r="D9" i="50"/>
  <c r="D10" i="50"/>
  <c r="D11" i="50"/>
  <c r="D12" i="50"/>
  <c r="D13" i="50"/>
  <c r="D14" i="50"/>
  <c r="E14" i="50" s="1"/>
  <c r="D15" i="50"/>
  <c r="D16" i="50"/>
  <c r="D17" i="50"/>
  <c r="D18" i="50"/>
  <c r="D19" i="50"/>
  <c r="D20" i="50"/>
  <c r="D21" i="50"/>
  <c r="D22" i="50"/>
  <c r="E22" i="50" s="1"/>
  <c r="D23" i="50"/>
  <c r="D24" i="50"/>
  <c r="D25" i="50"/>
  <c r="D26" i="50"/>
  <c r="D27" i="50"/>
  <c r="D28" i="50"/>
  <c r="D29" i="50"/>
  <c r="D30" i="50"/>
  <c r="E30" i="50" s="1"/>
  <c r="D31" i="50"/>
  <c r="D32" i="50"/>
  <c r="D33" i="50"/>
  <c r="D34" i="50"/>
  <c r="D35" i="50"/>
  <c r="D36" i="50"/>
  <c r="D37" i="50"/>
  <c r="D38" i="50"/>
  <c r="E38" i="50" s="1"/>
  <c r="D39" i="50"/>
  <c r="D40" i="50"/>
  <c r="D41" i="50"/>
  <c r="D42" i="50"/>
  <c r="D43" i="50"/>
  <c r="D44" i="50"/>
  <c r="D5" i="50"/>
  <c r="C41" i="50"/>
  <c r="C44" i="50" s="1"/>
  <c r="G45" i="4"/>
  <c r="J42" i="19" s="1"/>
  <c r="D41" i="8"/>
  <c r="D42" i="8"/>
  <c r="D43" i="8"/>
  <c r="D44" i="8"/>
  <c r="D33" i="13"/>
  <c r="D34" i="13"/>
  <c r="D35" i="13"/>
  <c r="E35" i="13" s="1"/>
  <c r="D36" i="13"/>
  <c r="D37" i="13"/>
  <c r="D38" i="13"/>
  <c r="D39" i="13"/>
  <c r="D40" i="13"/>
  <c r="D41" i="13"/>
  <c r="D42" i="13"/>
  <c r="D43" i="13"/>
  <c r="E43" i="13" s="1"/>
  <c r="D44" i="13"/>
  <c r="D41" i="12"/>
  <c r="D42" i="12"/>
  <c r="D43" i="12"/>
  <c r="D44" i="12"/>
  <c r="D41" i="14"/>
  <c r="D42" i="14"/>
  <c r="D43" i="14"/>
  <c r="E43" i="14" s="1"/>
  <c r="D44" i="14"/>
  <c r="D41" i="15"/>
  <c r="D42" i="15"/>
  <c r="D43" i="15"/>
  <c r="D44" i="15"/>
  <c r="D41" i="16"/>
  <c r="D42" i="16"/>
  <c r="D43" i="16"/>
  <c r="D44" i="16"/>
  <c r="D41" i="17"/>
  <c r="D42" i="17"/>
  <c r="D43" i="17"/>
  <c r="D44" i="17"/>
  <c r="D41" i="18"/>
  <c r="D42" i="18"/>
  <c r="D43" i="18"/>
  <c r="E43" i="18" s="1"/>
  <c r="D44" i="18"/>
  <c r="D41" i="19"/>
  <c r="D42" i="19"/>
  <c r="D43" i="19"/>
  <c r="D44" i="19"/>
  <c r="D41" i="20"/>
  <c r="D42" i="20"/>
  <c r="D43" i="20"/>
  <c r="E43" i="20" s="1"/>
  <c r="D44" i="20"/>
  <c r="D41" i="21"/>
  <c r="D42" i="21"/>
  <c r="D43" i="21"/>
  <c r="D44" i="21"/>
  <c r="D41" i="22"/>
  <c r="D42" i="22"/>
  <c r="D43" i="22"/>
  <c r="E43" i="22" s="1"/>
  <c r="D44" i="22"/>
  <c r="D41" i="23"/>
  <c r="D42" i="23"/>
  <c r="D43" i="23"/>
  <c r="D44" i="23"/>
  <c r="D41" i="24"/>
  <c r="D42" i="24"/>
  <c r="D43" i="24"/>
  <c r="E43" i="24" s="1"/>
  <c r="D44" i="24"/>
  <c r="D41" i="25"/>
  <c r="D42" i="25"/>
  <c r="D43" i="25"/>
  <c r="D44" i="25"/>
  <c r="D41" i="26"/>
  <c r="D42" i="26"/>
  <c r="D43" i="26"/>
  <c r="E43" i="26" s="1"/>
  <c r="D44" i="26"/>
  <c r="D41" i="27"/>
  <c r="D42" i="27"/>
  <c r="D43" i="27"/>
  <c r="D44" i="27"/>
  <c r="D41" i="28"/>
  <c r="D42" i="28"/>
  <c r="D43" i="28"/>
  <c r="E43" i="28" s="1"/>
  <c r="D44" i="28"/>
  <c r="D41" i="29"/>
  <c r="D42" i="29"/>
  <c r="D43" i="29"/>
  <c r="D44" i="29"/>
  <c r="D41" i="31"/>
  <c r="D42" i="31"/>
  <c r="D43" i="31"/>
  <c r="E43" i="31" s="1"/>
  <c r="D44" i="31"/>
  <c r="D41" i="32"/>
  <c r="D42" i="32"/>
  <c r="D43" i="32"/>
  <c r="D44" i="32"/>
  <c r="D41" i="33"/>
  <c r="D42" i="33"/>
  <c r="D43" i="33"/>
  <c r="E43" i="33" s="1"/>
  <c r="D44" i="33"/>
  <c r="D41" i="34"/>
  <c r="D42" i="34"/>
  <c r="D43" i="34"/>
  <c r="D44" i="34"/>
  <c r="D41" i="35"/>
  <c r="D42" i="35"/>
  <c r="D43" i="35"/>
  <c r="E43" i="35" s="1"/>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D37" i="52"/>
  <c r="D38" i="52"/>
  <c r="E38" i="52" s="1"/>
  <c r="D39" i="52"/>
  <c r="D40" i="52"/>
  <c r="D41" i="52"/>
  <c r="D42" i="52"/>
  <c r="D43" i="52"/>
  <c r="D44" i="52"/>
  <c r="D44" i="51"/>
  <c r="D6" i="51"/>
  <c r="E6" i="51" s="1"/>
  <c r="D7" i="51"/>
  <c r="D8" i="51"/>
  <c r="D9" i="51"/>
  <c r="D10" i="51"/>
  <c r="D11" i="51"/>
  <c r="D12" i="51"/>
  <c r="D13" i="51"/>
  <c r="D14" i="51"/>
  <c r="E14" i="51" s="1"/>
  <c r="D15" i="51"/>
  <c r="D16" i="51"/>
  <c r="D17" i="51"/>
  <c r="D18" i="51"/>
  <c r="D19" i="51"/>
  <c r="D20" i="51"/>
  <c r="D21" i="51"/>
  <c r="D22" i="51"/>
  <c r="E22" i="51" s="1"/>
  <c r="D23" i="51"/>
  <c r="D24" i="51"/>
  <c r="D25" i="51"/>
  <c r="D26" i="51"/>
  <c r="D27" i="51"/>
  <c r="D28" i="51"/>
  <c r="D29" i="51"/>
  <c r="D30" i="51"/>
  <c r="D31" i="51"/>
  <c r="D32" i="51"/>
  <c r="D33" i="51"/>
  <c r="D34" i="51"/>
  <c r="D35" i="51"/>
  <c r="D36" i="51"/>
  <c r="D37" i="51"/>
  <c r="D38" i="51"/>
  <c r="E38" i="51" s="1"/>
  <c r="D39" i="51"/>
  <c r="D40" i="51"/>
  <c r="D41" i="51"/>
  <c r="D42" i="51"/>
  <c r="D43" i="51"/>
  <c r="D5" i="51"/>
  <c r="D6" i="52"/>
  <c r="D7" i="52"/>
  <c r="E7" i="52" s="1"/>
  <c r="D8" i="52"/>
  <c r="D9" i="52"/>
  <c r="D10" i="52"/>
  <c r="D11" i="52"/>
  <c r="D12" i="52"/>
  <c r="D13" i="52"/>
  <c r="D14" i="52"/>
  <c r="D15" i="52"/>
  <c r="E15" i="52" s="1"/>
  <c r="D16" i="52"/>
  <c r="D17" i="52"/>
  <c r="D18" i="52"/>
  <c r="D19" i="52"/>
  <c r="D20" i="52"/>
  <c r="D21" i="52"/>
  <c r="D22" i="52"/>
  <c r="D23" i="52"/>
  <c r="D24" i="52"/>
  <c r="D25" i="52"/>
  <c r="D26" i="52"/>
  <c r="D27" i="52"/>
  <c r="D28" i="52"/>
  <c r="D29" i="52"/>
  <c r="D30" i="52"/>
  <c r="D5" i="52"/>
  <c r="E5" i="52" s="1"/>
  <c r="D41" i="43"/>
  <c r="D42" i="43"/>
  <c r="D43" i="43"/>
  <c r="C40" i="51"/>
  <c r="C44" i="51" s="1"/>
  <c r="C39" i="52"/>
  <c r="C44" i="52" s="1"/>
  <c r="D32" i="4"/>
  <c r="V29" i="12" s="1"/>
  <c r="D18" i="4"/>
  <c r="V15" i="22" s="1"/>
  <c r="F45" i="4"/>
  <c r="T42" i="30" s="1"/>
  <c r="C45" i="7"/>
  <c r="L44" i="52"/>
  <c r="C5" i="8"/>
  <c r="C44" i="8" s="1"/>
  <c r="D5" i="8"/>
  <c r="D6" i="8"/>
  <c r="D7" i="8"/>
  <c r="O10" i="4"/>
  <c r="P10" i="4" s="1"/>
  <c r="C10" i="4" s="1"/>
  <c r="D8" i="8"/>
  <c r="O11" i="4"/>
  <c r="P11" i="4" s="1"/>
  <c r="C11" i="4" s="1"/>
  <c r="F8" i="13" s="1"/>
  <c r="D9" i="8"/>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D22" i="8"/>
  <c r="D23" i="8"/>
  <c r="D24" i="8"/>
  <c r="D25" i="8"/>
  <c r="E25" i="8" s="1"/>
  <c r="D26" i="8"/>
  <c r="AN29" i="4"/>
  <c r="H29" i="4" s="1"/>
  <c r="N26" i="15" s="1"/>
  <c r="D27" i="8"/>
  <c r="D28" i="8"/>
  <c r="O31" i="4"/>
  <c r="P31" i="4" s="1"/>
  <c r="C31" i="4" s="1"/>
  <c r="F28" i="17" s="1"/>
  <c r="AN31" i="4"/>
  <c r="H31" i="4" s="1"/>
  <c r="D29" i="8"/>
  <c r="D30" i="8"/>
  <c r="E30" i="8" s="1"/>
  <c r="AN33" i="4"/>
  <c r="H33" i="4" s="1"/>
  <c r="D31" i="8"/>
  <c r="D32" i="8"/>
  <c r="D33" i="8"/>
  <c r="E33" i="8" s="1"/>
  <c r="O36" i="4"/>
  <c r="P36" i="4" s="1"/>
  <c r="C36" i="4" s="1"/>
  <c r="D34" i="8"/>
  <c r="AN37" i="4"/>
  <c r="H37" i="4" s="1"/>
  <c r="N34" i="12" s="1"/>
  <c r="D35" i="8"/>
  <c r="AN38" i="4"/>
  <c r="H38" i="4" s="1"/>
  <c r="N35" i="33" s="1"/>
  <c r="D36" i="8"/>
  <c r="AN39" i="4"/>
  <c r="H39" i="4" s="1"/>
  <c r="D37" i="8"/>
  <c r="D38" i="8"/>
  <c r="D39" i="8"/>
  <c r="E39" i="8" s="1"/>
  <c r="D40" i="8"/>
  <c r="O43" i="4"/>
  <c r="P43" i="4" s="1"/>
  <c r="C43" i="4" s="1"/>
  <c r="L44" i="8"/>
  <c r="AN47" i="4"/>
  <c r="H47" i="4" s="1"/>
  <c r="D5" i="13"/>
  <c r="C6" i="13"/>
  <c r="C44" i="13" s="1"/>
  <c r="D6" i="13"/>
  <c r="D7" i="13"/>
  <c r="D8" i="13"/>
  <c r="D9" i="13"/>
  <c r="E9" i="13" s="1"/>
  <c r="D10" i="13"/>
  <c r="D11" i="13"/>
  <c r="D12" i="13"/>
  <c r="D13" i="13"/>
  <c r="D14" i="13"/>
  <c r="D15" i="13"/>
  <c r="D16" i="13"/>
  <c r="D17" i="13"/>
  <c r="E17" i="13" s="1"/>
  <c r="D18" i="13"/>
  <c r="D19" i="13"/>
  <c r="D20" i="13"/>
  <c r="D21" i="13"/>
  <c r="D22" i="13"/>
  <c r="D23" i="13"/>
  <c r="D24" i="13"/>
  <c r="D25" i="13"/>
  <c r="D26" i="13"/>
  <c r="D27" i="13"/>
  <c r="D28" i="13"/>
  <c r="D29" i="13"/>
  <c r="D30" i="13"/>
  <c r="D31" i="13"/>
  <c r="D32" i="13"/>
  <c r="L44" i="13"/>
  <c r="D5" i="12"/>
  <c r="C7" i="12"/>
  <c r="C44" i="12" s="1"/>
  <c r="D6" i="12"/>
  <c r="D7" i="12"/>
  <c r="D8" i="12"/>
  <c r="D9" i="12"/>
  <c r="D10" i="12"/>
  <c r="D11" i="12"/>
  <c r="E11" i="12" s="1"/>
  <c r="D12" i="12"/>
  <c r="D13" i="12"/>
  <c r="D14" i="12"/>
  <c r="D15" i="12"/>
  <c r="D16" i="12"/>
  <c r="D17" i="12"/>
  <c r="D18" i="12"/>
  <c r="D19" i="12"/>
  <c r="E19" i="12" s="1"/>
  <c r="D20" i="12"/>
  <c r="D21" i="12"/>
  <c r="E21" i="12" s="1"/>
  <c r="D22" i="12"/>
  <c r="D23" i="12"/>
  <c r="D24" i="12"/>
  <c r="D25" i="12"/>
  <c r="D26" i="12"/>
  <c r="D27" i="12"/>
  <c r="E27" i="12" s="1"/>
  <c r="D28" i="12"/>
  <c r="D29" i="12"/>
  <c r="D30" i="12"/>
  <c r="D31" i="12"/>
  <c r="D32" i="12"/>
  <c r="D33" i="12"/>
  <c r="D34" i="12"/>
  <c r="D35" i="12"/>
  <c r="E35" i="12" s="1"/>
  <c r="D36" i="12"/>
  <c r="D37" i="12"/>
  <c r="D38" i="12"/>
  <c r="D39" i="12"/>
  <c r="D40" i="12"/>
  <c r="D5" i="14"/>
  <c r="C8" i="14"/>
  <c r="C44" i="14" s="1"/>
  <c r="D6" i="14"/>
  <c r="E6" i="14" s="1"/>
  <c r="D7" i="14"/>
  <c r="D8" i="14"/>
  <c r="D9" i="14"/>
  <c r="D10" i="14"/>
  <c r="D11" i="14"/>
  <c r="D12" i="14"/>
  <c r="D13" i="14"/>
  <c r="D14" i="14"/>
  <c r="E14" i="14" s="1"/>
  <c r="D15" i="14"/>
  <c r="E15" i="14" s="1"/>
  <c r="D16" i="14"/>
  <c r="D17" i="14"/>
  <c r="D18" i="14"/>
  <c r="D19" i="14"/>
  <c r="E19" i="14" s="1"/>
  <c r="D20" i="14"/>
  <c r="D21" i="14"/>
  <c r="D22" i="14"/>
  <c r="E22" i="14" s="1"/>
  <c r="D23" i="14"/>
  <c r="D24" i="14"/>
  <c r="D25" i="14"/>
  <c r="D26" i="14"/>
  <c r="D27" i="14"/>
  <c r="D28" i="14"/>
  <c r="E28" i="14" s="1"/>
  <c r="D29" i="14"/>
  <c r="D30" i="14"/>
  <c r="E30" i="14" s="1"/>
  <c r="D31" i="14"/>
  <c r="E31" i="14" s="1"/>
  <c r="D32" i="14"/>
  <c r="D33" i="14"/>
  <c r="D34" i="14"/>
  <c r="D35" i="14"/>
  <c r="E35" i="14" s="1"/>
  <c r="D36" i="14"/>
  <c r="D37" i="14"/>
  <c r="D38" i="14"/>
  <c r="E38" i="14" s="1"/>
  <c r="D39" i="14"/>
  <c r="D40" i="14"/>
  <c r="L44" i="14"/>
  <c r="D5" i="15"/>
  <c r="C9" i="15"/>
  <c r="C44" i="15" s="1"/>
  <c r="D6" i="15"/>
  <c r="D7" i="15"/>
  <c r="D8" i="15"/>
  <c r="E8" i="15" s="1"/>
  <c r="D9" i="15"/>
  <c r="D10" i="15"/>
  <c r="D11" i="15"/>
  <c r="D12" i="15"/>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E40" i="15" s="1"/>
  <c r="L44" i="15"/>
  <c r="D5" i="16"/>
  <c r="C10" i="16"/>
  <c r="C44" i="16" s="1"/>
  <c r="D6" i="16"/>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E28" i="17" s="1"/>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E38" i="18" s="1"/>
  <c r="D39" i="18"/>
  <c r="D40" i="18"/>
  <c r="L44" i="18"/>
  <c r="D5" i="19"/>
  <c r="C13" i="19"/>
  <c r="D6" i="19"/>
  <c r="D7" i="19"/>
  <c r="D8" i="19"/>
  <c r="D9" i="19"/>
  <c r="D10" i="19"/>
  <c r="D11" i="19"/>
  <c r="D12" i="19"/>
  <c r="D13" i="19"/>
  <c r="D14" i="19"/>
  <c r="D15" i="19"/>
  <c r="D16" i="19"/>
  <c r="E16" i="19" s="1"/>
  <c r="D17" i="19"/>
  <c r="D18" i="19"/>
  <c r="D19" i="19"/>
  <c r="D20" i="19"/>
  <c r="D21" i="19"/>
  <c r="D22" i="19"/>
  <c r="D23" i="19"/>
  <c r="D24" i="19"/>
  <c r="E24" i="19" s="1"/>
  <c r="D25" i="19"/>
  <c r="D26" i="19"/>
  <c r="D27" i="19"/>
  <c r="D28" i="19"/>
  <c r="D29" i="19"/>
  <c r="D30" i="19"/>
  <c r="D31" i="19"/>
  <c r="D32" i="19"/>
  <c r="E32" i="19" s="1"/>
  <c r="D33" i="19"/>
  <c r="D34" i="19"/>
  <c r="D35" i="19"/>
  <c r="D36" i="19"/>
  <c r="D37" i="19"/>
  <c r="D38" i="19"/>
  <c r="D39" i="19"/>
  <c r="D40" i="19"/>
  <c r="E40" i="19" s="1"/>
  <c r="L44" i="19"/>
  <c r="D5" i="20"/>
  <c r="C14" i="20"/>
  <c r="D6" i="20"/>
  <c r="D7" i="20"/>
  <c r="D8" i="20"/>
  <c r="D9" i="20"/>
  <c r="E9" i="20" s="1"/>
  <c r="D10" i="20"/>
  <c r="E10" i="20" s="1"/>
  <c r="D11" i="20"/>
  <c r="D12" i="20"/>
  <c r="D13" i="20"/>
  <c r="E13" i="20" s="1"/>
  <c r="D14" i="20"/>
  <c r="D15" i="20"/>
  <c r="D16" i="20"/>
  <c r="D17" i="20"/>
  <c r="D18" i="20"/>
  <c r="E18" i="20" s="1"/>
  <c r="D19" i="20"/>
  <c r="D20" i="20"/>
  <c r="D21" i="20"/>
  <c r="E21" i="20" s="1"/>
  <c r="D22" i="20"/>
  <c r="D23" i="20"/>
  <c r="D24" i="20"/>
  <c r="D25" i="20"/>
  <c r="E25" i="20" s="1"/>
  <c r="D26" i="20"/>
  <c r="E26" i="20" s="1"/>
  <c r="D27" i="20"/>
  <c r="D28" i="20"/>
  <c r="D29" i="20"/>
  <c r="E29" i="20" s="1"/>
  <c r="D30" i="20"/>
  <c r="D31" i="20"/>
  <c r="D32" i="20"/>
  <c r="D33" i="20"/>
  <c r="D34" i="20"/>
  <c r="E34" i="20" s="1"/>
  <c r="D35" i="20"/>
  <c r="D36" i="20"/>
  <c r="D37" i="20"/>
  <c r="E37" i="20" s="1"/>
  <c r="D38" i="20"/>
  <c r="D39" i="20"/>
  <c r="D40" i="20"/>
  <c r="L44" i="20"/>
  <c r="D5" i="21"/>
  <c r="C15" i="21"/>
  <c r="C44" i="21" s="1"/>
  <c r="D6" i="21"/>
  <c r="D7" i="21"/>
  <c r="D8" i="21"/>
  <c r="D9" i="21"/>
  <c r="D10" i="21"/>
  <c r="D11" i="21"/>
  <c r="D12" i="21"/>
  <c r="E12" i="21" s="1"/>
  <c r="D13" i="21"/>
  <c r="D14" i="21"/>
  <c r="D15" i="21"/>
  <c r="D16" i="21"/>
  <c r="D17" i="21"/>
  <c r="D18" i="21"/>
  <c r="D19" i="21"/>
  <c r="D20" i="21"/>
  <c r="E20" i="21" s="1"/>
  <c r="D21" i="21"/>
  <c r="D22" i="21"/>
  <c r="D23" i="21"/>
  <c r="D24" i="21"/>
  <c r="D25" i="21"/>
  <c r="D26" i="21"/>
  <c r="D27" i="21"/>
  <c r="D28" i="21"/>
  <c r="E28" i="21" s="1"/>
  <c r="D29" i="21"/>
  <c r="D30" i="21"/>
  <c r="D31" i="21"/>
  <c r="D32" i="21"/>
  <c r="D33" i="21"/>
  <c r="D34" i="21"/>
  <c r="D35" i="21"/>
  <c r="D36" i="21"/>
  <c r="E36" i="21" s="1"/>
  <c r="D37" i="21"/>
  <c r="D38" i="21"/>
  <c r="D39" i="21"/>
  <c r="D40" i="21"/>
  <c r="L44" i="21"/>
  <c r="D5" i="22"/>
  <c r="C16" i="22"/>
  <c r="D6" i="22"/>
  <c r="D7" i="22"/>
  <c r="D8" i="22"/>
  <c r="D9" i="22"/>
  <c r="D10" i="22"/>
  <c r="D11" i="22"/>
  <c r="D12" i="22"/>
  <c r="D13" i="22"/>
  <c r="D14" i="22"/>
  <c r="E14" i="22" s="1"/>
  <c r="D15" i="22"/>
  <c r="D16" i="22"/>
  <c r="D17" i="22"/>
  <c r="D18" i="22"/>
  <c r="D19" i="22"/>
  <c r="D20" i="22"/>
  <c r="D21" i="22"/>
  <c r="E21" i="22" s="1"/>
  <c r="D22" i="22"/>
  <c r="D23" i="22"/>
  <c r="D24" i="22"/>
  <c r="D25" i="22"/>
  <c r="D26" i="22"/>
  <c r="D27" i="22"/>
  <c r="D28" i="22"/>
  <c r="D29" i="22"/>
  <c r="D30" i="22"/>
  <c r="E30" i="22" s="1"/>
  <c r="D31" i="22"/>
  <c r="D32" i="22"/>
  <c r="D33" i="22"/>
  <c r="D34" i="22"/>
  <c r="D35" i="22"/>
  <c r="D36" i="22"/>
  <c r="D37" i="22"/>
  <c r="E37" i="22" s="1"/>
  <c r="D38" i="22"/>
  <c r="E38" i="22" s="1"/>
  <c r="D39" i="22"/>
  <c r="D40" i="22"/>
  <c r="L44" i="22"/>
  <c r="D5" i="23"/>
  <c r="C17" i="23"/>
  <c r="C44" i="23" s="1"/>
  <c r="D6" i="23"/>
  <c r="D7" i="23"/>
  <c r="D8" i="23"/>
  <c r="E8" i="23" s="1"/>
  <c r="D9" i="23"/>
  <c r="D10" i="23"/>
  <c r="D11" i="23"/>
  <c r="D12" i="23"/>
  <c r="D13" i="23"/>
  <c r="D14" i="23"/>
  <c r="D15" i="23"/>
  <c r="D16" i="23"/>
  <c r="E16" i="23" s="1"/>
  <c r="D17" i="23"/>
  <c r="D18" i="23"/>
  <c r="D19" i="23"/>
  <c r="D20" i="23"/>
  <c r="D21" i="23"/>
  <c r="D22" i="23"/>
  <c r="D23" i="23"/>
  <c r="D24" i="23"/>
  <c r="E24" i="23" s="1"/>
  <c r="D25" i="23"/>
  <c r="D26" i="23"/>
  <c r="D27" i="23"/>
  <c r="D28" i="23"/>
  <c r="D29" i="23"/>
  <c r="E29" i="23" s="1"/>
  <c r="D30" i="23"/>
  <c r="D31" i="23"/>
  <c r="D32" i="23"/>
  <c r="E32" i="23" s="1"/>
  <c r="D33" i="23"/>
  <c r="D34" i="23"/>
  <c r="E34" i="23" s="1"/>
  <c r="D35" i="23"/>
  <c r="D36" i="23"/>
  <c r="D37" i="23"/>
  <c r="D38" i="23"/>
  <c r="D39" i="23"/>
  <c r="D40" i="23"/>
  <c r="L44" i="23"/>
  <c r="D5" i="24"/>
  <c r="C18" i="24"/>
  <c r="D6" i="24"/>
  <c r="D7" i="24"/>
  <c r="D8" i="24"/>
  <c r="D9" i="24"/>
  <c r="D10" i="24"/>
  <c r="E10" i="24" s="1"/>
  <c r="D11" i="24"/>
  <c r="D12" i="24"/>
  <c r="D13" i="24"/>
  <c r="D14" i="24"/>
  <c r="D15" i="24"/>
  <c r="D16" i="24"/>
  <c r="D17" i="24"/>
  <c r="D18" i="24"/>
  <c r="E18" i="24" s="1"/>
  <c r="D19" i="24"/>
  <c r="D20" i="24"/>
  <c r="D21" i="24"/>
  <c r="E21" i="24" s="1"/>
  <c r="D22" i="24"/>
  <c r="D23" i="24"/>
  <c r="D24" i="24"/>
  <c r="D25" i="24"/>
  <c r="D26" i="24"/>
  <c r="E26" i="24" s="1"/>
  <c r="D27" i="24"/>
  <c r="D28" i="24"/>
  <c r="D29" i="24"/>
  <c r="D30" i="24"/>
  <c r="D31" i="24"/>
  <c r="D32" i="24"/>
  <c r="D33" i="24"/>
  <c r="D34" i="24"/>
  <c r="E34" i="24" s="1"/>
  <c r="D35" i="24"/>
  <c r="D36" i="24"/>
  <c r="D37" i="24"/>
  <c r="E37" i="24" s="1"/>
  <c r="D38" i="24"/>
  <c r="D39" i="24"/>
  <c r="D40" i="24"/>
  <c r="L44" i="24"/>
  <c r="D5" i="25"/>
  <c r="E5" i="25" s="1"/>
  <c r="C19" i="25"/>
  <c r="C44" i="25" s="1"/>
  <c r="D6" i="25"/>
  <c r="D7" i="25"/>
  <c r="D8" i="25"/>
  <c r="D9" i="25"/>
  <c r="D10" i="25"/>
  <c r="D11" i="25"/>
  <c r="D12" i="25"/>
  <c r="E12" i="25" s="1"/>
  <c r="G12" i="25" s="1"/>
  <c r="D13" i="25"/>
  <c r="D14" i="25"/>
  <c r="D15" i="25"/>
  <c r="D16" i="25"/>
  <c r="E16" i="25" s="1"/>
  <c r="D17" i="25"/>
  <c r="D18" i="25"/>
  <c r="D19" i="25"/>
  <c r="D20" i="25"/>
  <c r="E20" i="25" s="1"/>
  <c r="D21" i="25"/>
  <c r="D22" i="25"/>
  <c r="D23" i="25"/>
  <c r="D24" i="25"/>
  <c r="D25" i="25"/>
  <c r="D26" i="25"/>
  <c r="D27" i="25"/>
  <c r="D28" i="25"/>
  <c r="D29" i="25"/>
  <c r="D30" i="25"/>
  <c r="D31" i="25"/>
  <c r="E31" i="25" s="1"/>
  <c r="D32" i="25"/>
  <c r="D33" i="25"/>
  <c r="D34" i="25"/>
  <c r="D35" i="25"/>
  <c r="D36" i="25"/>
  <c r="E36" i="25" s="1"/>
  <c r="D37" i="25"/>
  <c r="D38" i="25"/>
  <c r="D39" i="25"/>
  <c r="D40" i="25"/>
  <c r="L44" i="25"/>
  <c r="D5" i="26"/>
  <c r="C20" i="26"/>
  <c r="C44" i="26" s="1"/>
  <c r="D6" i="26"/>
  <c r="E6" i="26" s="1"/>
  <c r="D7" i="26"/>
  <c r="D8" i="26"/>
  <c r="D9" i="26"/>
  <c r="E9" i="26" s="1"/>
  <c r="D10" i="26"/>
  <c r="D11" i="26"/>
  <c r="D12" i="26"/>
  <c r="D13" i="26"/>
  <c r="D14" i="26"/>
  <c r="D15" i="26"/>
  <c r="D16" i="26"/>
  <c r="D17" i="26"/>
  <c r="D18" i="26"/>
  <c r="D19" i="26"/>
  <c r="D20" i="26"/>
  <c r="D21" i="26"/>
  <c r="D22" i="26"/>
  <c r="E22" i="26" s="1"/>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E10" i="28" s="1"/>
  <c r="D11" i="28"/>
  <c r="D12" i="28"/>
  <c r="D13" i="28"/>
  <c r="D14" i="28"/>
  <c r="D15" i="28"/>
  <c r="D16" i="28"/>
  <c r="D17" i="28"/>
  <c r="D18" i="28"/>
  <c r="E18" i="28" s="1"/>
  <c r="D19" i="28"/>
  <c r="D20" i="28"/>
  <c r="D21" i="28"/>
  <c r="D22" i="28"/>
  <c r="D23" i="28"/>
  <c r="D24" i="28"/>
  <c r="E24" i="28" s="1"/>
  <c r="D25" i="28"/>
  <c r="D26" i="28"/>
  <c r="E26" i="28" s="1"/>
  <c r="D27" i="28"/>
  <c r="D28" i="28"/>
  <c r="D29" i="28"/>
  <c r="D30" i="28"/>
  <c r="D31" i="28"/>
  <c r="D32" i="28"/>
  <c r="D33" i="28"/>
  <c r="D34" i="28"/>
  <c r="E34" i="28" s="1"/>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E20" i="29" s="1"/>
  <c r="D21" i="29"/>
  <c r="D22" i="29"/>
  <c r="D23" i="29"/>
  <c r="D24" i="29"/>
  <c r="D25" i="29"/>
  <c r="D26" i="29"/>
  <c r="D27" i="29"/>
  <c r="D28" i="29"/>
  <c r="E28" i="29" s="1"/>
  <c r="D29" i="29"/>
  <c r="D30" i="29"/>
  <c r="D31" i="29"/>
  <c r="D32" i="29"/>
  <c r="D33" i="29"/>
  <c r="D34" i="29"/>
  <c r="D35" i="29"/>
  <c r="D36" i="29"/>
  <c r="D37" i="29"/>
  <c r="D38" i="29"/>
  <c r="D39" i="29"/>
  <c r="D40" i="29"/>
  <c r="L44" i="29"/>
  <c r="D5" i="31"/>
  <c r="C25" i="31"/>
  <c r="D6" i="31"/>
  <c r="E6" i="31" s="1"/>
  <c r="D7" i="31"/>
  <c r="D8" i="31"/>
  <c r="D9" i="31"/>
  <c r="D10" i="31"/>
  <c r="D11" i="31"/>
  <c r="D12" i="31"/>
  <c r="D13" i="31"/>
  <c r="D14" i="31"/>
  <c r="E14" i="31" s="1"/>
  <c r="D15" i="31"/>
  <c r="D16" i="31"/>
  <c r="D17" i="31"/>
  <c r="D18" i="31"/>
  <c r="D19" i="31"/>
  <c r="D20" i="31"/>
  <c r="D21" i="31"/>
  <c r="D22" i="31"/>
  <c r="E22" i="31" s="1"/>
  <c r="D23" i="31"/>
  <c r="D24" i="31"/>
  <c r="D25" i="31"/>
  <c r="D26" i="31"/>
  <c r="D27" i="31"/>
  <c r="D28" i="31"/>
  <c r="D29" i="31"/>
  <c r="D30" i="31"/>
  <c r="D31" i="31"/>
  <c r="D32" i="31"/>
  <c r="D33" i="31"/>
  <c r="D34" i="31"/>
  <c r="D35" i="31"/>
  <c r="D36" i="31"/>
  <c r="D37" i="31"/>
  <c r="D38" i="31"/>
  <c r="E38" i="31" s="1"/>
  <c r="D39" i="31"/>
  <c r="D40" i="31"/>
  <c r="L44" i="31"/>
  <c r="D5" i="30"/>
  <c r="C24" i="30"/>
  <c r="C44" i="30" s="1"/>
  <c r="D6" i="30"/>
  <c r="D7" i="30"/>
  <c r="D8" i="30"/>
  <c r="D9" i="30"/>
  <c r="D10" i="30"/>
  <c r="D11" i="30"/>
  <c r="D12" i="30"/>
  <c r="D13" i="30"/>
  <c r="E13" i="30" s="1"/>
  <c r="D14" i="30"/>
  <c r="D15" i="30"/>
  <c r="D16" i="30"/>
  <c r="E16" i="30" s="1"/>
  <c r="D17" i="30"/>
  <c r="D18" i="30"/>
  <c r="E18" i="30" s="1"/>
  <c r="D19" i="30"/>
  <c r="D20" i="30"/>
  <c r="D21" i="30"/>
  <c r="D22" i="30"/>
  <c r="D23" i="30"/>
  <c r="D24" i="30"/>
  <c r="E24" i="30" s="1"/>
  <c r="D25" i="30"/>
  <c r="D26" i="30"/>
  <c r="D27" i="30"/>
  <c r="D28" i="30"/>
  <c r="D29" i="30"/>
  <c r="D30" i="30"/>
  <c r="D31" i="30"/>
  <c r="D32" i="30"/>
  <c r="E32" i="30" s="1"/>
  <c r="D33" i="30"/>
  <c r="D34" i="30"/>
  <c r="E34" i="30" s="1"/>
  <c r="D35" i="30"/>
  <c r="D36" i="30"/>
  <c r="D37" i="30"/>
  <c r="D38" i="30"/>
  <c r="D39" i="30"/>
  <c r="E39" i="30" s="1"/>
  <c r="D40" i="30"/>
  <c r="E40" i="30" s="1"/>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E34" i="32" s="1"/>
  <c r="D35" i="32"/>
  <c r="D36" i="32"/>
  <c r="D37" i="32"/>
  <c r="D38" i="32"/>
  <c r="D39" i="32"/>
  <c r="D40" i="32"/>
  <c r="L44" i="32"/>
  <c r="D5" i="33"/>
  <c r="C27" i="33"/>
  <c r="C44" i="33" s="1"/>
  <c r="D6" i="33"/>
  <c r="D7" i="33"/>
  <c r="D8" i="33"/>
  <c r="D9" i="33"/>
  <c r="D10" i="33"/>
  <c r="D11" i="33"/>
  <c r="D12" i="33"/>
  <c r="E12" i="33" s="1"/>
  <c r="G12" i="33" s="1"/>
  <c r="D13" i="33"/>
  <c r="D14" i="33"/>
  <c r="D15" i="33"/>
  <c r="D16" i="33"/>
  <c r="D17" i="33"/>
  <c r="D18" i="33"/>
  <c r="D19" i="33"/>
  <c r="D20" i="33"/>
  <c r="E20" i="33" s="1"/>
  <c r="D21" i="33"/>
  <c r="D22" i="33"/>
  <c r="D23" i="33"/>
  <c r="D24" i="33"/>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E14" i="34" s="1"/>
  <c r="D15" i="34"/>
  <c r="D16" i="34"/>
  <c r="D17" i="34"/>
  <c r="D18" i="34"/>
  <c r="D19" i="34"/>
  <c r="D20" i="34"/>
  <c r="D21" i="34"/>
  <c r="D22" i="34"/>
  <c r="D23" i="34"/>
  <c r="D24" i="34"/>
  <c r="D25" i="34"/>
  <c r="D26" i="34"/>
  <c r="D27" i="34"/>
  <c r="D28" i="34"/>
  <c r="D29" i="34"/>
  <c r="D30" i="34"/>
  <c r="D31" i="34"/>
  <c r="D32" i="34"/>
  <c r="D33" i="34"/>
  <c r="D34" i="34"/>
  <c r="D35" i="34"/>
  <c r="D36" i="34"/>
  <c r="D37" i="34"/>
  <c r="D38" i="34"/>
  <c r="E38" i="34" s="1"/>
  <c r="D39" i="34"/>
  <c r="D40" i="34"/>
  <c r="L44" i="34"/>
  <c r="D5" i="35"/>
  <c r="C29" i="35"/>
  <c r="C44" i="35" s="1"/>
  <c r="D6" i="35"/>
  <c r="D7" i="35"/>
  <c r="D8" i="35"/>
  <c r="E8" i="35" s="1"/>
  <c r="D9" i="35"/>
  <c r="D10" i="35"/>
  <c r="D11" i="35"/>
  <c r="D12" i="35"/>
  <c r="D13" i="35"/>
  <c r="D14" i="35"/>
  <c r="D15" i="35"/>
  <c r="D16" i="35"/>
  <c r="E16" i="35" s="1"/>
  <c r="D17" i="35"/>
  <c r="D18" i="35"/>
  <c r="D19" i="35"/>
  <c r="D20" i="35"/>
  <c r="D21" i="35"/>
  <c r="D22" i="35"/>
  <c r="D23" i="35"/>
  <c r="D24" i="35"/>
  <c r="E24" i="35" s="1"/>
  <c r="D25" i="35"/>
  <c r="D26" i="35"/>
  <c r="D27" i="35"/>
  <c r="D28" i="35"/>
  <c r="D29" i="35"/>
  <c r="D30" i="35"/>
  <c r="D31" i="35"/>
  <c r="D32" i="35"/>
  <c r="E32" i="35" s="1"/>
  <c r="D33" i="35"/>
  <c r="D34" i="35"/>
  <c r="D35" i="35"/>
  <c r="D36" i="35"/>
  <c r="D37" i="35"/>
  <c r="D38" i="35"/>
  <c r="D39" i="35"/>
  <c r="D40" i="35"/>
  <c r="E40" i="35" s="1"/>
  <c r="L44" i="35"/>
  <c r="D5" i="36"/>
  <c r="E5" i="36" s="1"/>
  <c r="C30" i="36"/>
  <c r="C44" i="36" s="1"/>
  <c r="D6" i="36"/>
  <c r="D7" i="36"/>
  <c r="D8" i="36"/>
  <c r="D9" i="36"/>
  <c r="D10" i="36"/>
  <c r="D11" i="36"/>
  <c r="D12" i="36"/>
  <c r="D13" i="36"/>
  <c r="E13" i="36" s="1"/>
  <c r="D14" i="36"/>
  <c r="D15" i="36"/>
  <c r="D16" i="36"/>
  <c r="D17" i="36"/>
  <c r="D18" i="36"/>
  <c r="E18" i="36" s="1"/>
  <c r="D19" i="36"/>
  <c r="D20" i="36"/>
  <c r="E20" i="36" s="1"/>
  <c r="D21" i="36"/>
  <c r="D22" i="36"/>
  <c r="D23" i="36"/>
  <c r="D24" i="36"/>
  <c r="D25" i="36"/>
  <c r="D26" i="36"/>
  <c r="E26" i="36" s="1"/>
  <c r="D27" i="36"/>
  <c r="D28" i="36"/>
  <c r="D29" i="36"/>
  <c r="D30" i="36"/>
  <c r="D31" i="36"/>
  <c r="D32" i="36"/>
  <c r="D33" i="36"/>
  <c r="D34" i="36"/>
  <c r="E34" i="36" s="1"/>
  <c r="D35" i="36"/>
  <c r="D36" i="36"/>
  <c r="D37" i="36"/>
  <c r="D38" i="36"/>
  <c r="D39" i="36"/>
  <c r="D40" i="36"/>
  <c r="L44" i="36"/>
  <c r="D5" i="37"/>
  <c r="C31" i="37"/>
  <c r="C44" i="37" s="1"/>
  <c r="D6" i="37"/>
  <c r="D7" i="37"/>
  <c r="D8" i="37"/>
  <c r="D9" i="37"/>
  <c r="D10" i="37"/>
  <c r="D11" i="37"/>
  <c r="D12" i="37"/>
  <c r="E12" i="37" s="1"/>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E13" i="38" s="1"/>
  <c r="G13" i="38" s="1"/>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E37" i="38" s="1"/>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E9" i="40" s="1"/>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D40" i="41"/>
  <c r="L44" i="41"/>
  <c r="D5" i="42"/>
  <c r="C36" i="42"/>
  <c r="E26" i="42" s="1"/>
  <c r="D6" i="42"/>
  <c r="D7" i="42"/>
  <c r="D8" i="42"/>
  <c r="D9" i="42"/>
  <c r="D10" i="42"/>
  <c r="D11" i="42"/>
  <c r="D12" i="42"/>
  <c r="D13" i="42"/>
  <c r="E13" i="42" s="1"/>
  <c r="D14" i="42"/>
  <c r="D15" i="42"/>
  <c r="D16" i="42"/>
  <c r="D17" i="42"/>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D24" i="44"/>
  <c r="D25" i="44"/>
  <c r="D26" i="44"/>
  <c r="D27" i="44"/>
  <c r="D28" i="44"/>
  <c r="D29" i="44"/>
  <c r="D30" i="44"/>
  <c r="D31" i="44"/>
  <c r="E31" i="44" s="1"/>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E17" i="43" s="1"/>
  <c r="D18" i="43"/>
  <c r="D19" i="43"/>
  <c r="D20" i="43"/>
  <c r="D21" i="43"/>
  <c r="D22" i="43"/>
  <c r="D23" i="43"/>
  <c r="D24" i="43"/>
  <c r="D25" i="43"/>
  <c r="D26" i="43"/>
  <c r="D27" i="43"/>
  <c r="D28" i="43"/>
  <c r="D29" i="43"/>
  <c r="D30" i="43"/>
  <c r="D31" i="43"/>
  <c r="D32" i="43"/>
  <c r="D33" i="43"/>
  <c r="E33" i="43" s="1"/>
  <c r="G33" i="43" s="1"/>
  <c r="D34" i="43"/>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9" i="37"/>
  <c r="V26" i="51"/>
  <c r="V26" i="18"/>
  <c r="V26" i="22"/>
  <c r="V26" i="30"/>
  <c r="V26" i="37"/>
  <c r="V26" i="43"/>
  <c r="V26" i="17"/>
  <c r="V26" i="27"/>
  <c r="V26" i="31"/>
  <c r="V26" i="40"/>
  <c r="X34" i="49"/>
  <c r="V24" i="50"/>
  <c r="E6" i="44"/>
  <c r="E26" i="34"/>
  <c r="E31" i="34"/>
  <c r="E33" i="26"/>
  <c r="E37" i="26"/>
  <c r="E34" i="26"/>
  <c r="E18" i="26"/>
  <c r="E10" i="26"/>
  <c r="E17" i="26"/>
  <c r="E19" i="25"/>
  <c r="E6" i="25"/>
  <c r="E35" i="25"/>
  <c r="E39" i="25"/>
  <c r="E40" i="25"/>
  <c r="E14" i="25"/>
  <c r="E38" i="25"/>
  <c r="E8" i="25"/>
  <c r="E17" i="23"/>
  <c r="E13" i="23"/>
  <c r="E22" i="23"/>
  <c r="E6" i="23"/>
  <c r="E33" i="23"/>
  <c r="E9" i="23"/>
  <c r="E17" i="19"/>
  <c r="E40" i="18"/>
  <c r="E29" i="18"/>
  <c r="E13" i="18"/>
  <c r="E27" i="18"/>
  <c r="E31" i="18"/>
  <c r="E36" i="18"/>
  <c r="E20" i="18"/>
  <c r="E27" i="17"/>
  <c r="E39" i="17"/>
  <c r="E7" i="17"/>
  <c r="E13" i="16"/>
  <c r="E8" i="16"/>
  <c r="E21" i="16"/>
  <c r="E39" i="15"/>
  <c r="E10" i="15"/>
  <c r="E5" i="15"/>
  <c r="E35" i="15"/>
  <c r="E6" i="15"/>
  <c r="E5" i="12"/>
  <c r="E7" i="12"/>
  <c r="E12" i="12"/>
  <c r="E16" i="12"/>
  <c r="E8" i="12"/>
  <c r="E29" i="12"/>
  <c r="E40" i="12"/>
  <c r="E14" i="12"/>
  <c r="E37" i="13"/>
  <c r="E33" i="13"/>
  <c r="E14" i="13"/>
  <c r="E24" i="13"/>
  <c r="E18" i="13"/>
  <c r="E28" i="13"/>
  <c r="E6" i="13"/>
  <c r="E29" i="8"/>
  <c r="E28" i="8"/>
  <c r="E16" i="8"/>
  <c r="E31" i="8"/>
  <c r="E20" i="8"/>
  <c r="E6" i="8"/>
  <c r="E40" i="8"/>
  <c r="E32" i="8"/>
  <c r="E21" i="8"/>
  <c r="E15" i="8"/>
  <c r="D36" i="4"/>
  <c r="V33" i="42" s="1"/>
  <c r="E29" i="41"/>
  <c r="F25" i="29"/>
  <c r="F25" i="21"/>
  <c r="P25" i="42"/>
  <c r="F25" i="44"/>
  <c r="F25" i="30"/>
  <c r="P25" i="38"/>
  <c r="F25" i="28"/>
  <c r="P25" i="27"/>
  <c r="F25" i="19"/>
  <c r="P25" i="30"/>
  <c r="F25" i="14"/>
  <c r="P25" i="36"/>
  <c r="E12" i="30"/>
  <c r="E20" i="30"/>
  <c r="E33"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6" i="44"/>
  <c r="E40" i="44"/>
  <c r="E33" i="44"/>
  <c r="G33" i="44" s="1"/>
  <c r="E18" i="34"/>
  <c r="E15" i="33"/>
  <c r="E16" i="33"/>
  <c r="E21" i="33"/>
  <c r="E25" i="33"/>
  <c r="E30" i="33"/>
  <c r="E33" i="33"/>
  <c r="E31" i="16"/>
  <c r="E28" i="16"/>
  <c r="E39" i="16"/>
  <c r="E33" i="16"/>
  <c r="E35" i="16"/>
  <c r="E32" i="16"/>
  <c r="E40" i="16"/>
  <c r="E37" i="16"/>
  <c r="E24" i="16"/>
  <c r="E20" i="16"/>
  <c r="E16" i="16"/>
  <c r="E23" i="16"/>
  <c r="E19" i="16"/>
  <c r="E15" i="16"/>
  <c r="E30" i="36"/>
  <c r="E31" i="36"/>
  <c r="N28" i="12"/>
  <c r="N28" i="24"/>
  <c r="N28" i="16"/>
  <c r="E38" i="15"/>
  <c r="V24" i="14"/>
  <c r="V24" i="15"/>
  <c r="V24" i="21"/>
  <c r="V24" i="24"/>
  <c r="E26" i="23"/>
  <c r="E26" i="15"/>
  <c r="E30" i="15"/>
  <c r="E12" i="15"/>
  <c r="G12" i="15" s="1"/>
  <c r="E15" i="15"/>
  <c r="E18" i="15"/>
  <c r="E19" i="15"/>
  <c r="E23" i="15"/>
  <c r="E25" i="15"/>
  <c r="E27" i="15"/>
  <c r="E34" i="15"/>
  <c r="E31" i="15"/>
  <c r="N18" i="16"/>
  <c r="E14" i="17"/>
  <c r="E15" i="17"/>
  <c r="E17" i="17"/>
  <c r="E18" i="17"/>
  <c r="E22" i="17"/>
  <c r="E23" i="17"/>
  <c r="L44" i="50"/>
  <c r="L44" i="12"/>
  <c r="E13"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18" i="24"/>
  <c r="V18" i="29"/>
  <c r="E41" i="4"/>
  <c r="X38" i="14" s="1"/>
  <c r="N30" i="33"/>
  <c r="N28" i="35"/>
  <c r="N20" i="17"/>
  <c r="N20" i="19"/>
  <c r="N20" i="35"/>
  <c r="N18" i="20"/>
  <c r="N18" i="35"/>
  <c r="N18" i="34"/>
  <c r="D10" i="4"/>
  <c r="V7" i="44" s="1"/>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16" i="18"/>
  <c r="E35" i="18"/>
  <c r="E17" i="14"/>
  <c r="E43" i="4"/>
  <c r="X40" i="30" s="1"/>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V37" i="30" s="1"/>
  <c r="X16" i="16"/>
  <c r="X16" i="13"/>
  <c r="F10" i="52"/>
  <c r="X16" i="52"/>
  <c r="F25" i="38"/>
  <c r="V9" i="26"/>
  <c r="V9" i="39"/>
  <c r="P27" i="8"/>
  <c r="F27" i="8"/>
  <c r="E9" i="33"/>
  <c r="N30" i="15"/>
  <c r="E25" i="4"/>
  <c r="X22" i="13" s="1"/>
  <c r="D25" i="4"/>
  <c r="V22" i="34" s="1"/>
  <c r="E19" i="29"/>
  <c r="E39" i="28"/>
  <c r="E20" i="19"/>
  <c r="O35" i="4"/>
  <c r="P35" i="4" s="1"/>
  <c r="C35" i="4" s="1"/>
  <c r="F32" i="42" s="1"/>
  <c r="V28" i="18"/>
  <c r="V28" i="24"/>
  <c r="V28" i="31"/>
  <c r="V28" i="35"/>
  <c r="V28" i="20"/>
  <c r="V28" i="21"/>
  <c r="V28" i="34"/>
  <c r="V28" i="36"/>
  <c r="V28" i="30"/>
  <c r="V28" i="33"/>
  <c r="V28" i="42"/>
  <c r="V28" i="43"/>
  <c r="V28" i="13"/>
  <c r="V18" i="21"/>
  <c r="V18" i="25"/>
  <c r="V18" i="32"/>
  <c r="V18" i="37"/>
  <c r="V18" i="31"/>
  <c r="V18" i="35"/>
  <c r="V18" i="15"/>
  <c r="V18" i="30"/>
  <c r="V18" i="33"/>
  <c r="V13" i="51"/>
  <c r="V12" i="23"/>
  <c r="V12" i="31"/>
  <c r="V12" i="38"/>
  <c r="V12" i="13"/>
  <c r="E40" i="38"/>
  <c r="E26" i="26"/>
  <c r="E9" i="17"/>
  <c r="E12" i="16"/>
  <c r="E6" i="36"/>
  <c r="E29" i="36"/>
  <c r="E11" i="25"/>
  <c r="E45" i="4"/>
  <c r="X42" i="30" s="1"/>
  <c r="E12" i="35"/>
  <c r="E27" i="16"/>
  <c r="L44" i="49"/>
  <c r="V37" i="21"/>
  <c r="V37" i="37"/>
  <c r="V37" i="43"/>
  <c r="V37" i="14"/>
  <c r="V37" i="22"/>
  <c r="V17" i="27"/>
  <c r="V17" i="37"/>
  <c r="V17" i="26"/>
  <c r="V17" i="22"/>
  <c r="V22" i="22"/>
  <c r="V22" i="24"/>
  <c r="V40" i="13"/>
  <c r="V40" i="24"/>
  <c r="V40" i="37"/>
  <c r="X40" i="12"/>
  <c r="X40" i="18"/>
  <c r="X40" i="19"/>
  <c r="X40" i="29"/>
  <c r="X40" i="51"/>
  <c r="X40" i="16"/>
  <c r="X40" i="24"/>
  <c r="X40" i="52"/>
  <c r="X40" i="20"/>
  <c r="X40" i="17"/>
  <c r="X40" i="48"/>
  <c r="X40" i="28"/>
  <c r="E22" i="42"/>
  <c r="E23" i="42"/>
  <c r="E38" i="42"/>
  <c r="E7" i="42"/>
  <c r="E8" i="42"/>
  <c r="E27" i="42"/>
  <c r="E42" i="42"/>
  <c r="E6" i="42"/>
  <c r="E10" i="42"/>
  <c r="E24" i="42"/>
  <c r="E11" i="42"/>
  <c r="E12" i="42"/>
  <c r="E43" i="42"/>
  <c r="E19" i="42"/>
  <c r="E5" i="42"/>
  <c r="E14" i="42"/>
  <c r="E15" i="42"/>
  <c r="E18" i="42"/>
  <c r="E17" i="42"/>
  <c r="E20" i="42"/>
  <c r="E28" i="42"/>
  <c r="E30" i="41"/>
  <c r="E31" i="41"/>
  <c r="E21" i="41"/>
  <c r="E13" i="41"/>
  <c r="E43" i="41"/>
  <c r="E40" i="41"/>
  <c r="E22" i="41"/>
  <c r="E28" i="41"/>
  <c r="E6" i="41"/>
  <c r="E16" i="41"/>
  <c r="E33" i="41"/>
  <c r="E10" i="41"/>
  <c r="E37" i="41"/>
  <c r="E17" i="41"/>
  <c r="E20" i="41"/>
  <c r="E22" i="40"/>
  <c r="E7" i="40"/>
  <c r="E27" i="40"/>
  <c r="E39" i="40"/>
  <c r="E24" i="40"/>
  <c r="E36" i="40"/>
  <c r="E32" i="39"/>
  <c r="E43" i="38"/>
  <c r="E20" i="38"/>
  <c r="E42" i="38"/>
  <c r="E21" i="38"/>
  <c r="E25" i="38"/>
  <c r="E35" i="38"/>
  <c r="E24" i="38"/>
  <c r="E9" i="37"/>
  <c r="E31" i="37"/>
  <c r="E13" i="37"/>
  <c r="E43" i="37"/>
  <c r="E5" i="37"/>
  <c r="E24" i="37"/>
  <c r="E32" i="37"/>
  <c r="E39" i="37"/>
  <c r="E8" i="37"/>
  <c r="E15" i="36"/>
  <c r="E35" i="36"/>
  <c r="E27" i="36"/>
  <c r="E23" i="36"/>
  <c r="E25" i="36"/>
  <c r="E17" i="36"/>
  <c r="E17" i="35"/>
  <c r="E39" i="35"/>
  <c r="E33" i="35"/>
  <c r="E23" i="35"/>
  <c r="E31" i="35"/>
  <c r="E36" i="35"/>
  <c r="E41" i="35"/>
  <c r="E19" i="35"/>
  <c r="E21" i="35"/>
  <c r="E34" i="35"/>
  <c r="E37" i="35"/>
  <c r="E13" i="35"/>
  <c r="E42" i="35"/>
  <c r="E9" i="35"/>
  <c r="E15" i="35"/>
  <c r="E29" i="35"/>
  <c r="E28" i="35"/>
  <c r="E35" i="35"/>
  <c r="E5" i="35"/>
  <c r="E25" i="35"/>
  <c r="E42" i="34"/>
  <c r="E25" i="34"/>
  <c r="E39" i="34"/>
  <c r="E19" i="34"/>
  <c r="E23" i="34"/>
  <c r="E39" i="33"/>
  <c r="E24" i="33"/>
  <c r="E29" i="33"/>
  <c r="E8" i="33"/>
  <c r="E7" i="33"/>
  <c r="E31" i="33"/>
  <c r="E23" i="33"/>
  <c r="E17" i="33"/>
  <c r="E13" i="33"/>
  <c r="E11" i="33"/>
  <c r="E27" i="33"/>
  <c r="E43" i="32"/>
  <c r="E23" i="32"/>
  <c r="E31" i="32"/>
  <c r="E37" i="32"/>
  <c r="E29" i="32"/>
  <c r="E21" i="32"/>
  <c r="E27" i="32"/>
  <c r="E9" i="32"/>
  <c r="E32" i="32"/>
  <c r="E17" i="32"/>
  <c r="E11" i="32"/>
  <c r="E41" i="32"/>
  <c r="E28" i="32"/>
  <c r="E35" i="32"/>
  <c r="E39" i="32"/>
  <c r="E25" i="32"/>
  <c r="E7" i="32"/>
  <c r="E19" i="32"/>
  <c r="E33" i="32"/>
  <c r="E13" i="32"/>
  <c r="E14" i="32"/>
  <c r="E15" i="32"/>
  <c r="E42" i="32"/>
  <c r="E30" i="31"/>
  <c r="E11" i="31"/>
  <c r="E9" i="31"/>
  <c r="E33" i="31"/>
  <c r="E34" i="31"/>
  <c r="E27" i="31"/>
  <c r="E35" i="31"/>
  <c r="E17" i="31"/>
  <c r="E41" i="31"/>
  <c r="E26" i="31"/>
  <c r="E13" i="31"/>
  <c r="E7" i="31"/>
  <c r="E23" i="31"/>
  <c r="E42" i="31"/>
  <c r="E15" i="31"/>
  <c r="E39" i="31"/>
  <c r="E31" i="31"/>
  <c r="E37" i="31"/>
  <c r="E29" i="31"/>
  <c r="E19" i="31"/>
  <c r="E10" i="31"/>
  <c r="E41" i="30"/>
  <c r="E5" i="30"/>
  <c r="E31" i="30"/>
  <c r="E23" i="30"/>
  <c r="E27" i="30"/>
  <c r="E8" i="30"/>
  <c r="E6" i="30"/>
  <c r="E36" i="30"/>
  <c r="E19" i="30"/>
  <c r="E11" i="30"/>
  <c r="E28" i="30"/>
  <c r="E35" i="30"/>
  <c r="E37" i="30"/>
  <c r="E7" i="30"/>
  <c r="E25" i="30"/>
  <c r="E21" i="30"/>
  <c r="E15" i="30"/>
  <c r="E29" i="30"/>
  <c r="E43" i="29"/>
  <c r="E11" i="29"/>
  <c r="E8" i="29"/>
  <c r="E35" i="29"/>
  <c r="E40" i="29"/>
  <c r="E9" i="28"/>
  <c r="E19" i="28"/>
  <c r="E30" i="28"/>
  <c r="E23" i="28"/>
  <c r="E29" i="28"/>
  <c r="E14" i="28"/>
  <c r="E13" i="28"/>
  <c r="E27" i="28"/>
  <c r="E7" i="28"/>
  <c r="E37" i="28"/>
  <c r="E11" i="28"/>
  <c r="E41" i="28"/>
  <c r="E15" i="28"/>
  <c r="E35" i="28"/>
  <c r="E21" i="28"/>
  <c r="E25" i="28"/>
  <c r="E22" i="28"/>
  <c r="E42" i="28"/>
  <c r="E27" i="27"/>
  <c r="E27" i="25"/>
  <c r="E43" i="25"/>
  <c r="E24" i="24"/>
  <c r="E31" i="24"/>
  <c r="E15" i="24"/>
  <c r="E23" i="24"/>
  <c r="E14" i="24"/>
  <c r="E35" i="24"/>
  <c r="E28" i="24"/>
  <c r="E27" i="24"/>
  <c r="E16" i="24"/>
  <c r="E38" i="24"/>
  <c r="E41" i="24"/>
  <c r="E7" i="24"/>
  <c r="E40" i="24"/>
  <c r="E39" i="24"/>
  <c r="E12" i="24"/>
  <c r="E32" i="24"/>
  <c r="E5" i="24"/>
  <c r="E22" i="24"/>
  <c r="E6" i="24"/>
  <c r="E30" i="24"/>
  <c r="E8" i="24"/>
  <c r="E11" i="24"/>
  <c r="E20" i="24"/>
  <c r="E42" i="24"/>
  <c r="E42" i="23"/>
  <c r="E30" i="23"/>
  <c r="E37" i="23"/>
  <c r="E28" i="23"/>
  <c r="E36" i="23"/>
  <c r="E18" i="23"/>
  <c r="E20" i="23"/>
  <c r="E41" i="23"/>
  <c r="E5" i="23"/>
  <c r="E12" i="23"/>
  <c r="E25" i="23"/>
  <c r="E10" i="23"/>
  <c r="E21" i="23"/>
  <c r="E41" i="22"/>
  <c r="E22" i="22"/>
  <c r="E32" i="22"/>
  <c r="E16" i="22"/>
  <c r="E35" i="22"/>
  <c r="E11" i="22"/>
  <c r="E18" i="22"/>
  <c r="E42" i="22"/>
  <c r="E10" i="22"/>
  <c r="E28" i="22"/>
  <c r="E12" i="22"/>
  <c r="E27" i="22"/>
  <c r="E34" i="22"/>
  <c r="E7" i="22"/>
  <c r="E23" i="22"/>
  <c r="E6" i="22"/>
  <c r="E39" i="22"/>
  <c r="E24" i="22"/>
  <c r="E5" i="22"/>
  <c r="E26" i="22"/>
  <c r="E20" i="22"/>
  <c r="E40" i="22"/>
  <c r="E36" i="22"/>
  <c r="E31" i="22"/>
  <c r="E42" i="21"/>
  <c r="E18" i="21"/>
  <c r="E10" i="21"/>
  <c r="E32" i="21"/>
  <c r="E17" i="21"/>
  <c r="E16" i="21"/>
  <c r="E34" i="21"/>
  <c r="E43" i="21"/>
  <c r="E13" i="21"/>
  <c r="E38" i="21"/>
  <c r="E9" i="21"/>
  <c r="E21" i="21"/>
  <c r="E41" i="21"/>
  <c r="E22" i="21"/>
  <c r="E30" i="21"/>
  <c r="E14" i="21"/>
  <c r="E33" i="21"/>
  <c r="E29" i="21"/>
  <c r="E6" i="21"/>
  <c r="E8" i="21"/>
  <c r="E39" i="20"/>
  <c r="E27" i="20"/>
  <c r="E15" i="20"/>
  <c r="E30" i="20"/>
  <c r="E6" i="20"/>
  <c r="E20" i="20"/>
  <c r="E32" i="20"/>
  <c r="E35" i="20"/>
  <c r="E14" i="20"/>
  <c r="E5" i="20"/>
  <c r="E16" i="20"/>
  <c r="E41" i="20"/>
  <c r="E11" i="20"/>
  <c r="E40" i="20"/>
  <c r="E8" i="20"/>
  <c r="E31" i="20"/>
  <c r="E23" i="20"/>
  <c r="E7" i="20"/>
  <c r="E12" i="20"/>
  <c r="E42" i="20"/>
  <c r="E25" i="19"/>
  <c r="E29" i="19"/>
  <c r="E37" i="19"/>
  <c r="E11" i="19"/>
  <c r="E21" i="19"/>
  <c r="E14" i="19"/>
  <c r="E38" i="19"/>
  <c r="E41" i="19"/>
  <c r="E9" i="19"/>
  <c r="E6" i="19"/>
  <c r="E12" i="19"/>
  <c r="E34" i="19"/>
  <c r="E42" i="19"/>
  <c r="E22" i="19"/>
  <c r="E13" i="19"/>
  <c r="E5" i="19"/>
  <c r="E30" i="19"/>
  <c r="E36" i="19"/>
  <c r="E43" i="19"/>
  <c r="E42" i="18"/>
  <c r="E11" i="18"/>
  <c r="E15" i="18"/>
  <c r="E23" i="18"/>
  <c r="E25" i="17"/>
  <c r="E11" i="17"/>
  <c r="E31" i="17"/>
  <c r="E34" i="17"/>
  <c r="E29" i="17"/>
  <c r="E30" i="17"/>
  <c r="E43" i="17"/>
  <c r="E21" i="17"/>
  <c r="E19" i="17"/>
  <c r="E13" i="17"/>
  <c r="E35" i="17"/>
  <c r="E33" i="17"/>
  <c r="E6" i="17"/>
  <c r="E37" i="17"/>
  <c r="E22" i="15"/>
  <c r="E14" i="15"/>
  <c r="E11" i="15"/>
  <c r="E37" i="15"/>
  <c r="E41" i="15"/>
  <c r="E18" i="14"/>
  <c r="E10" i="14"/>
  <c r="E27" i="14"/>
  <c r="E13" i="14"/>
  <c r="E16" i="14"/>
  <c r="E23" i="14"/>
  <c r="E26" i="14"/>
  <c r="E7" i="14"/>
  <c r="E25" i="14"/>
  <c r="G25" i="14" s="1"/>
  <c r="E29" i="14"/>
  <c r="E41" i="14"/>
  <c r="E36" i="14"/>
  <c r="E9" i="14"/>
  <c r="E21" i="14"/>
  <c r="E37" i="14"/>
  <c r="E34" i="14"/>
  <c r="E41" i="12"/>
  <c r="E18" i="12"/>
  <c r="E32" i="12"/>
  <c r="E39" i="12"/>
  <c r="E20" i="12"/>
  <c r="E30" i="12"/>
  <c r="E6" i="12"/>
  <c r="E22" i="13"/>
  <c r="E21" i="13"/>
  <c r="E30" i="13"/>
  <c r="E10" i="13"/>
  <c r="E39" i="13"/>
  <c r="E42" i="8"/>
  <c r="E22" i="8"/>
  <c r="E36" i="8"/>
  <c r="E14" i="8"/>
  <c r="E24" i="8"/>
  <c r="E8" i="8"/>
  <c r="E41" i="8"/>
  <c r="E10" i="8"/>
  <c r="E37" i="8"/>
  <c r="E7" i="8"/>
  <c r="E17" i="8"/>
  <c r="L44" i="51"/>
  <c r="E9" i="8"/>
  <c r="L44" i="48"/>
  <c r="E9" i="16"/>
  <c r="E9" i="36"/>
  <c r="E43" i="36"/>
  <c r="E43" i="40"/>
  <c r="E43" i="16"/>
  <c r="E10" i="12"/>
  <c r="E28" i="12"/>
  <c r="E6" i="52"/>
  <c r="E11" i="52"/>
  <c r="E14" i="52"/>
  <c r="E17" i="52"/>
  <c r="E18" i="52"/>
  <c r="E23" i="52"/>
  <c r="E27" i="52"/>
  <c r="E29" i="52"/>
  <c r="E30" i="52"/>
  <c r="E32" i="52"/>
  <c r="E41" i="52"/>
  <c r="E9" i="52"/>
  <c r="E10" i="52"/>
  <c r="E13" i="52"/>
  <c r="E19" i="52"/>
  <c r="E21" i="52"/>
  <c r="E22" i="52"/>
  <c r="E25" i="52"/>
  <c r="E26" i="52"/>
  <c r="E33" i="52"/>
  <c r="E34" i="52"/>
  <c r="E36" i="52"/>
  <c r="E37" i="52"/>
  <c r="E40" i="52"/>
  <c r="E42" i="52"/>
  <c r="E8" i="51"/>
  <c r="E12" i="51"/>
  <c r="E20" i="51"/>
  <c r="E24" i="51"/>
  <c r="E25" i="51"/>
  <c r="E26" i="51"/>
  <c r="E29" i="51"/>
  <c r="E30" i="51"/>
  <c r="E33" i="51"/>
  <c r="E36" i="51"/>
  <c r="E37" i="51"/>
  <c r="E40" i="51"/>
  <c r="E41" i="51"/>
  <c r="E42" i="51"/>
  <c r="E5" i="51"/>
  <c r="E9" i="51"/>
  <c r="E17" i="51"/>
  <c r="E32" i="51"/>
  <c r="E7" i="51"/>
  <c r="E10" i="51"/>
  <c r="E13" i="51"/>
  <c r="E16" i="51"/>
  <c r="E18" i="51"/>
  <c r="E21" i="51"/>
  <c r="E28" i="51"/>
  <c r="E34" i="51"/>
  <c r="E38" i="13"/>
  <c r="E42" i="13"/>
  <c r="E43" i="34"/>
  <c r="E42" i="36"/>
  <c r="E42" i="40"/>
  <c r="E42" i="33"/>
  <c r="E42" i="29"/>
  <c r="E30" i="26"/>
  <c r="E41" i="26"/>
  <c r="E9" i="25"/>
  <c r="E42" i="25"/>
  <c r="E43" i="12"/>
  <c r="E42" i="12"/>
  <c r="E43" i="15"/>
  <c r="E42" i="16"/>
  <c r="E41" i="16"/>
  <c r="E41" i="17"/>
  <c r="E41" i="25"/>
  <c r="E42" i="26"/>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16" i="51"/>
  <c r="X16" i="30"/>
  <c r="X16" i="8"/>
  <c r="X16" i="27"/>
  <c r="X16" i="36"/>
  <c r="X16" i="29"/>
  <c r="X16" i="17"/>
  <c r="X38" i="12"/>
  <c r="X38" i="34"/>
  <c r="X38" i="24"/>
  <c r="X38" i="48"/>
  <c r="X38" i="16"/>
  <c r="X38" i="40"/>
  <c r="X38" i="51"/>
  <c r="V34" i="27"/>
  <c r="V34" i="14"/>
  <c r="E23" i="4"/>
  <c r="X20" i="14" s="1"/>
  <c r="V11" i="33"/>
  <c r="V11" i="8"/>
  <c r="V11" i="16"/>
  <c r="V9" i="51"/>
  <c r="V9" i="50"/>
  <c r="V9" i="44"/>
  <c r="V9" i="21"/>
  <c r="V7" i="12"/>
  <c r="V9" i="27"/>
  <c r="V11" i="36"/>
  <c r="V11" i="40"/>
  <c r="V10" i="36"/>
  <c r="X18" i="50"/>
  <c r="X18" i="30"/>
  <c r="X18" i="48"/>
  <c r="X18" i="37"/>
  <c r="X18" i="22"/>
  <c r="X18" i="32"/>
  <c r="X18" i="18"/>
  <c r="X18" i="12"/>
  <c r="X18" i="38"/>
  <c r="X18" i="36"/>
  <c r="X18" i="20"/>
  <c r="X16" i="18"/>
  <c r="X16" i="49"/>
  <c r="X16" i="39"/>
  <c r="X16" i="28"/>
  <c r="X16" i="23"/>
  <c r="X38" i="22"/>
  <c r="V10" i="48"/>
  <c r="V8" i="50"/>
  <c r="V7" i="43"/>
  <c r="X38" i="28"/>
  <c r="X38" i="17"/>
  <c r="X38" i="52"/>
  <c r="X38" i="41"/>
  <c r="X38" i="25"/>
  <c r="X38" i="21"/>
  <c r="X38" i="35"/>
  <c r="V12" i="32"/>
  <c r="V12" i="39"/>
  <c r="V12" i="40"/>
  <c r="V12" i="34"/>
  <c r="V24" i="20"/>
  <c r="V24" i="32"/>
  <c r="V18" i="22"/>
  <c r="V18" i="23"/>
  <c r="V18" i="34"/>
  <c r="V18" i="38"/>
  <c r="V18" i="40"/>
  <c r="V18" i="17"/>
  <c r="V18" i="27"/>
  <c r="V18" i="36"/>
  <c r="V18" i="39"/>
  <c r="V18" i="41"/>
  <c r="V27" i="21"/>
  <c r="V28" i="14"/>
  <c r="V28" i="19"/>
  <c r="V28" i="32"/>
  <c r="V28" i="38"/>
  <c r="V28" i="39"/>
  <c r="V28" i="40"/>
  <c r="V28" i="22"/>
  <c r="V28" i="26"/>
  <c r="V28" i="37"/>
  <c r="D9" i="4"/>
  <c r="V6" i="24" s="1"/>
  <c r="D17" i="4"/>
  <c r="V14" i="15" s="1"/>
  <c r="E8" i="4"/>
  <c r="X5" i="28" s="1"/>
  <c r="D23" i="4"/>
  <c r="V20" i="15" s="1"/>
  <c r="D33" i="4"/>
  <c r="V30" i="52" s="1"/>
  <c r="E17" i="4"/>
  <c r="D22" i="4"/>
  <c r="V30" i="29"/>
  <c r="V30" i="8"/>
  <c r="V30" i="24"/>
  <c r="V30" i="39"/>
  <c r="V30" i="30"/>
  <c r="V6" i="12"/>
  <c r="V6" i="21"/>
  <c r="V6" i="35"/>
  <c r="X20" i="33"/>
  <c r="X20" i="12"/>
  <c r="X20" i="51"/>
  <c r="X20" i="41"/>
  <c r="X20" i="28"/>
  <c r="X20" i="29"/>
  <c r="X20" i="50"/>
  <c r="X5" i="24"/>
  <c r="V20" i="41"/>
  <c r="V20" i="49"/>
  <c r="V20" i="21"/>
  <c r="V20" i="27"/>
  <c r="V20" i="44"/>
  <c r="V14" i="36"/>
  <c r="X19" i="52"/>
  <c r="X19" i="43"/>
  <c r="X18" i="42"/>
  <c r="X18" i="24"/>
  <c r="V13" i="13"/>
  <c r="V13" i="52"/>
  <c r="V13" i="14"/>
  <c r="V27" i="8"/>
  <c r="V27" i="17"/>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28" i="20"/>
  <c r="E42" i="17"/>
  <c r="E42" i="15"/>
  <c r="E42" i="14"/>
  <c r="E23" i="12"/>
  <c r="J7" i="46"/>
  <c r="E11" i="27"/>
  <c r="E41" i="18"/>
  <c r="E16"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G27" i="33" s="1"/>
  <c r="F27" i="34"/>
  <c r="F27" i="35"/>
  <c r="F27" i="36"/>
  <c r="F27" i="37"/>
  <c r="F27" i="38"/>
  <c r="F27" i="39"/>
  <c r="F27" i="40"/>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F27" i="26"/>
  <c r="F27" i="27"/>
  <c r="F27" i="28"/>
  <c r="G27" i="28" s="1"/>
  <c r="F27" i="29"/>
  <c r="F11" i="43"/>
  <c r="AN46" i="4"/>
  <c r="H46" i="4" s="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P33" i="22"/>
  <c r="F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F33" i="15"/>
  <c r="P33" i="34"/>
  <c r="P33" i="19"/>
  <c r="P33" i="48"/>
  <c r="F33" i="37"/>
  <c r="P33" i="23"/>
  <c r="F33" i="38"/>
  <c r="P33" i="18"/>
  <c r="F15" i="33"/>
  <c r="G15" i="33" s="1"/>
  <c r="P13" i="37"/>
  <c r="F13" i="14"/>
  <c r="F13" i="33"/>
  <c r="G13" i="33" s="1"/>
  <c r="P13" i="19"/>
  <c r="F13" i="41"/>
  <c r="G13" i="41" s="1"/>
  <c r="F13" i="13"/>
  <c r="F36" i="15"/>
  <c r="P36" i="52"/>
  <c r="P36" i="49"/>
  <c r="P36" i="23"/>
  <c r="F36" i="18"/>
  <c r="G36" i="18" s="1"/>
  <c r="P36" i="25"/>
  <c r="F36" i="44"/>
  <c r="G36" i="44" s="1"/>
  <c r="F36" i="42"/>
  <c r="P36" i="40"/>
  <c r="P36" i="20"/>
  <c r="F36" i="31"/>
  <c r="F36" i="28"/>
  <c r="P36" i="37"/>
  <c r="F14" i="19"/>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13"/>
  <c r="V36" i="39"/>
  <c r="X18" i="33"/>
  <c r="X18" i="19"/>
  <c r="X18" i="29"/>
  <c r="X18" i="40"/>
  <c r="X18" i="8"/>
  <c r="X18" i="16"/>
  <c r="X18" i="17"/>
  <c r="X18" i="34"/>
  <c r="X18" i="13"/>
  <c r="X18" i="15"/>
  <c r="X18" i="49"/>
  <c r="X18" i="51"/>
  <c r="X18" i="39"/>
  <c r="X18" i="23"/>
  <c r="X18" i="31"/>
  <c r="V7" i="2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X43" i="43"/>
  <c r="X43" i="27"/>
  <c r="X43" i="12"/>
  <c r="X43" i="34"/>
  <c r="X43" i="21"/>
  <c r="X39" i="42"/>
  <c r="X39" i="28"/>
  <c r="X39" i="31"/>
  <c r="X27" i="14"/>
  <c r="X27" i="29"/>
  <c r="X27" i="17"/>
  <c r="X27" i="37"/>
  <c r="X27" i="20"/>
  <c r="X27" i="52"/>
  <c r="X23" i="49"/>
  <c r="X23" i="39"/>
  <c r="X23" i="48"/>
  <c r="X23" i="29"/>
  <c r="X23" i="13"/>
  <c r="X13" i="13"/>
  <c r="X11" i="19"/>
  <c r="X11" i="18"/>
  <c r="X11" i="23"/>
  <c r="X11" i="25"/>
  <c r="X11" i="42"/>
  <c r="X11" i="34"/>
  <c r="N42" i="22"/>
  <c r="N42" i="21"/>
  <c r="N42" i="24"/>
  <c r="N42" i="17"/>
  <c r="N42" i="48"/>
  <c r="N42" i="49"/>
  <c r="N42" i="38"/>
  <c r="N42" i="37"/>
  <c r="V6" i="37"/>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E41" i="36"/>
  <c r="E19" i="36"/>
  <c r="E39" i="36"/>
  <c r="E33" i="36"/>
  <c r="G33" i="36" s="1"/>
  <c r="E11" i="36"/>
  <c r="E21" i="36"/>
  <c r="E38" i="36"/>
  <c r="E14" i="36"/>
  <c r="E21" i="31"/>
  <c r="E6" i="28"/>
  <c r="E38" i="28"/>
  <c r="E33" i="14"/>
  <c r="G33" i="14" s="1"/>
  <c r="N36" i="52"/>
  <c r="N36" i="48"/>
  <c r="N36" i="50"/>
  <c r="E5" i="50"/>
  <c r="E7" i="50"/>
  <c r="E11" i="50"/>
  <c r="E13" i="50"/>
  <c r="E15" i="50"/>
  <c r="E19" i="50"/>
  <c r="E21" i="50"/>
  <c r="E23" i="50"/>
  <c r="E27" i="50"/>
  <c r="E29" i="50"/>
  <c r="E31" i="50"/>
  <c r="E35" i="50"/>
  <c r="E37" i="50"/>
  <c r="E39" i="50"/>
  <c r="E43" i="50"/>
  <c r="E8" i="50"/>
  <c r="E10" i="50"/>
  <c r="E12" i="50"/>
  <c r="E16" i="50"/>
  <c r="E18" i="50"/>
  <c r="E20" i="50"/>
  <c r="E24" i="50"/>
  <c r="E26" i="50"/>
  <c r="E28" i="50"/>
  <c r="E32" i="50"/>
  <c r="E34" i="50"/>
  <c r="E36" i="50"/>
  <c r="E40" i="50"/>
  <c r="G40" i="50" s="1"/>
  <c r="E42" i="50"/>
  <c r="P12" i="50"/>
  <c r="P12" i="52"/>
  <c r="F12" i="48"/>
  <c r="F12" i="50"/>
  <c r="F12" i="49"/>
  <c r="P12" i="51"/>
  <c r="P25" i="49"/>
  <c r="P25" i="48"/>
  <c r="P25" i="14"/>
  <c r="E19" i="43"/>
  <c r="E15" i="43"/>
  <c r="E24" i="43"/>
  <c r="E27" i="43"/>
  <c r="E38" i="43"/>
  <c r="E34" i="43"/>
  <c r="E37" i="43"/>
  <c r="E39" i="43"/>
  <c r="E23" i="43"/>
  <c r="E26" i="43"/>
  <c r="E10" i="43"/>
  <c r="E35" i="43"/>
  <c r="E9" i="38"/>
  <c r="E16" i="38"/>
  <c r="E34" i="38"/>
  <c r="E18" i="38"/>
  <c r="E11" i="34"/>
  <c r="E24" i="29"/>
  <c r="E33" i="18"/>
  <c r="G33" i="18" s="1"/>
  <c r="E25" i="18"/>
  <c r="E7" i="18"/>
  <c r="E24" i="12"/>
  <c r="E34" i="12"/>
  <c r="E37"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P40" i="52"/>
  <c r="P11" i="49"/>
  <c r="F5" i="18"/>
  <c r="P5" i="19"/>
  <c r="E20" i="35"/>
  <c r="E27" i="35"/>
  <c r="G27" i="35" s="1"/>
  <c r="E33" i="25"/>
  <c r="G33" i="25" s="1"/>
  <c r="E25" i="25"/>
  <c r="E13" i="25"/>
  <c r="E37" i="25"/>
  <c r="E32" i="25"/>
  <c r="E23" i="25"/>
  <c r="E7" i="25"/>
  <c r="E10" i="25"/>
  <c r="E24" i="20"/>
  <c r="E29" i="16"/>
  <c r="E17" i="16"/>
  <c r="E18" i="16"/>
  <c r="E25" i="16"/>
  <c r="E6" i="16"/>
  <c r="E14" i="16"/>
  <c r="J42" i="30"/>
  <c r="J42" i="8"/>
  <c r="V29" i="31"/>
  <c r="E10" i="49"/>
  <c r="E18" i="49"/>
  <c r="E26" i="49"/>
  <c r="E34" i="49"/>
  <c r="E42" i="49"/>
  <c r="E8"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41"/>
  <c r="J37" i="33"/>
  <c r="J37" i="24"/>
  <c r="T11" i="14"/>
  <c r="J24" i="25"/>
  <c r="J24" i="20"/>
  <c r="J24" i="51"/>
  <c r="J24" i="28"/>
  <c r="J24" i="17"/>
  <c r="J24" i="36"/>
  <c r="J24" i="34"/>
  <c r="J24" i="49"/>
  <c r="J24" i="22"/>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T39" i="39" l="1"/>
  <c r="J41" i="49"/>
  <c r="J41" i="44"/>
  <c r="J41" i="41"/>
  <c r="J41" i="31"/>
  <c r="V6" i="48"/>
  <c r="X9" i="36"/>
  <c r="V7" i="29"/>
  <c r="V36" i="36"/>
  <c r="V36" i="44"/>
  <c r="V6" i="42"/>
  <c r="V6" i="14"/>
  <c r="V6" i="41"/>
  <c r="V7" i="16"/>
  <c r="V36" i="43"/>
  <c r="V37" i="42"/>
  <c r="V6" i="13"/>
  <c r="V7" i="50"/>
  <c r="V7" i="17"/>
  <c r="V36" i="8"/>
  <c r="V36" i="49"/>
  <c r="V6" i="38"/>
  <c r="V6" i="51"/>
  <c r="V6" i="27"/>
  <c r="V7" i="38"/>
  <c r="V36" i="48"/>
  <c r="V37" i="36"/>
  <c r="V36" i="16"/>
  <c r="V7" i="48"/>
  <c r="V6" i="43"/>
  <c r="V6" i="8"/>
  <c r="V30" i="41"/>
  <c r="V36" i="42"/>
  <c r="V7" i="27"/>
  <c r="V7" i="25"/>
  <c r="V36" i="22"/>
  <c r="V6" i="28"/>
  <c r="V7" i="51"/>
  <c r="V36" i="41"/>
  <c r="V6" i="44"/>
  <c r="V7" i="42"/>
  <c r="V7" i="31"/>
  <c r="V36" i="50"/>
  <c r="V36" i="52"/>
  <c r="V7" i="28"/>
  <c r="V6" i="40"/>
  <c r="V6" i="49"/>
  <c r="V7" i="37"/>
  <c r="V7" i="24"/>
  <c r="V36" i="38"/>
  <c r="V37" i="52"/>
  <c r="V6" i="25"/>
  <c r="X37" i="38"/>
  <c r="V7" i="35"/>
  <c r="V7" i="30"/>
  <c r="V36" i="29"/>
  <c r="V36" i="15"/>
  <c r="V6" i="20"/>
  <c r="V6" i="31"/>
  <c r="V7" i="32"/>
  <c r="V36" i="25"/>
  <c r="V37" i="8"/>
  <c r="V7" i="26"/>
  <c r="V36" i="31"/>
  <c r="V6" i="34"/>
  <c r="X25" i="8"/>
  <c r="V7" i="40"/>
  <c r="V7" i="19"/>
  <c r="V36" i="51"/>
  <c r="V36" i="37"/>
  <c r="V6" i="23"/>
  <c r="V6" i="33"/>
  <c r="V6" i="16"/>
  <c r="V7" i="34"/>
  <c r="V6" i="39"/>
  <c r="V7" i="8"/>
  <c r="V7" i="18"/>
  <c r="V36" i="12"/>
  <c r="V36" i="17"/>
  <c r="V36" i="28"/>
  <c r="V6" i="29"/>
  <c r="V6" i="22"/>
  <c r="V6" i="15"/>
  <c r="V30" i="49"/>
  <c r="E27" i="34"/>
  <c r="G27" i="34" s="1"/>
  <c r="G29" i="51"/>
  <c r="G27" i="40"/>
  <c r="G40" i="30"/>
  <c r="G33" i="23"/>
  <c r="G27" i="27"/>
  <c r="G8" i="8"/>
  <c r="G40" i="15"/>
  <c r="G33" i="17"/>
  <c r="G27" i="25"/>
  <c r="G36" i="19"/>
  <c r="G27" i="36"/>
  <c r="G14" i="19"/>
  <c r="G10" i="52"/>
  <c r="V39" i="16"/>
  <c r="V39" i="48"/>
  <c r="V39" i="31"/>
  <c r="V39" i="52"/>
  <c r="V39" i="29"/>
  <c r="V39" i="8"/>
  <c r="V39" i="40"/>
  <c r="V39" i="49"/>
  <c r="V39" i="23"/>
  <c r="V39" i="32"/>
  <c r="V39" i="17"/>
  <c r="V39" i="13"/>
  <c r="V39" i="19"/>
  <c r="V39" i="38"/>
  <c r="V39" i="15"/>
  <c r="V39" i="43"/>
  <c r="V39" i="24"/>
  <c r="V39" i="28"/>
  <c r="V39" i="34"/>
  <c r="V39" i="22"/>
  <c r="V39" i="27"/>
  <c r="V39" i="20"/>
  <c r="V39" i="36"/>
  <c r="V39" i="42"/>
  <c r="V39" i="25"/>
  <c r="V39" i="44"/>
  <c r="V39" i="33"/>
  <c r="V39" i="50"/>
  <c r="V39" i="35"/>
  <c r="V39" i="30"/>
  <c r="V39" i="12"/>
  <c r="V39" i="39"/>
  <c r="V39" i="51"/>
  <c r="V39" i="37"/>
  <c r="V23" i="49"/>
  <c r="V23" i="13"/>
  <c r="V23" i="30"/>
  <c r="V23" i="8"/>
  <c r="V23" i="19"/>
  <c r="V23" i="35"/>
  <c r="V23" i="31"/>
  <c r="V23" i="23"/>
  <c r="V23" i="38"/>
  <c r="V23" i="39"/>
  <c r="V23" i="44"/>
  <c r="V23" i="18"/>
  <c r="V23" i="27"/>
  <c r="V23" i="29"/>
  <c r="V23" i="17"/>
  <c r="V23" i="24"/>
  <c r="N8" i="17"/>
  <c r="N8" i="44"/>
  <c r="N8" i="39"/>
  <c r="N8" i="37"/>
  <c r="N8" i="13"/>
  <c r="N8" i="31"/>
  <c r="N8" i="36"/>
  <c r="N8" i="20"/>
  <c r="N8" i="18"/>
  <c r="N8" i="43"/>
  <c r="N8" i="50"/>
  <c r="N8" i="51"/>
  <c r="N8" i="19"/>
  <c r="N8" i="27"/>
  <c r="N8" i="21"/>
  <c r="N8" i="30"/>
  <c r="N8" i="22"/>
  <c r="N8" i="23"/>
  <c r="N8" i="33"/>
  <c r="N8" i="24"/>
  <c r="N8" i="26"/>
  <c r="N8" i="8"/>
  <c r="N8" i="25"/>
  <c r="N8" i="38"/>
  <c r="N8" i="28"/>
  <c r="N8" i="34"/>
  <c r="N8" i="42"/>
  <c r="N8" i="41"/>
  <c r="N8" i="32"/>
  <c r="N8" i="14"/>
  <c r="N8" i="35"/>
  <c r="N8" i="12"/>
  <c r="N8" i="29"/>
  <c r="N8" i="16"/>
  <c r="N8" i="40"/>
  <c r="N8" i="15"/>
  <c r="G10" i="49"/>
  <c r="J37" i="50"/>
  <c r="J37" i="21"/>
  <c r="J37" i="34"/>
  <c r="V29" i="43"/>
  <c r="V29" i="14"/>
  <c r="F5" i="50"/>
  <c r="F5" i="26"/>
  <c r="X24" i="20"/>
  <c r="P10" i="13"/>
  <c r="P10" i="23"/>
  <c r="P10" i="40"/>
  <c r="X9" i="44"/>
  <c r="X13" i="38"/>
  <c r="X25" i="30"/>
  <c r="X37" i="32"/>
  <c r="F15" i="40"/>
  <c r="F10" i="48"/>
  <c r="F10" i="30"/>
  <c r="F10" i="40"/>
  <c r="F10" i="15"/>
  <c r="G10" i="15" s="1"/>
  <c r="P5" i="44"/>
  <c r="F5" i="39"/>
  <c r="F5" i="36"/>
  <c r="V14" i="12"/>
  <c r="X29" i="23"/>
  <c r="V29" i="20"/>
  <c r="AN19" i="4"/>
  <c r="H19" i="4" s="1"/>
  <c r="AN15" i="4"/>
  <c r="H15" i="4" s="1"/>
  <c r="T8" i="19"/>
  <c r="J37" i="44"/>
  <c r="J37" i="27"/>
  <c r="J37" i="26"/>
  <c r="V29" i="36"/>
  <c r="V29" i="49"/>
  <c r="P5" i="49"/>
  <c r="P5" i="17"/>
  <c r="X24" i="30"/>
  <c r="F10" i="36"/>
  <c r="P10" i="12"/>
  <c r="F10" i="27"/>
  <c r="X25" i="22"/>
  <c r="X33" i="44"/>
  <c r="P15" i="39"/>
  <c r="F10" i="31"/>
  <c r="F10" i="34"/>
  <c r="F5" i="43"/>
  <c r="P5" i="40"/>
  <c r="P5" i="36"/>
  <c r="F5" i="33"/>
  <c r="X41" i="27"/>
  <c r="V14" i="14"/>
  <c r="X29" i="24"/>
  <c r="F5" i="40"/>
  <c r="V29" i="51"/>
  <c r="G10" i="50"/>
  <c r="T8" i="16"/>
  <c r="J37" i="25"/>
  <c r="J37" i="39"/>
  <c r="V29" i="27"/>
  <c r="P5" i="23"/>
  <c r="P5" i="25"/>
  <c r="P5" i="51"/>
  <c r="P5" i="15"/>
  <c r="X24" i="52"/>
  <c r="F10" i="33"/>
  <c r="P10" i="34"/>
  <c r="P10" i="25"/>
  <c r="X25" i="15"/>
  <c r="X33" i="48"/>
  <c r="F15" i="13"/>
  <c r="P10" i="52"/>
  <c r="F10" i="26"/>
  <c r="G10" i="26" s="1"/>
  <c r="F10" i="35"/>
  <c r="F5" i="41"/>
  <c r="F5" i="37"/>
  <c r="P5" i="33"/>
  <c r="P5" i="31"/>
  <c r="X41" i="40"/>
  <c r="X29" i="28"/>
  <c r="P5" i="42"/>
  <c r="F10" i="42"/>
  <c r="G10" i="42" s="1"/>
  <c r="T8" i="44"/>
  <c r="J39" i="33"/>
  <c r="J37" i="35"/>
  <c r="J37" i="23"/>
  <c r="V29" i="23"/>
  <c r="F5" i="15"/>
  <c r="G5" i="15" s="1"/>
  <c r="F5" i="19"/>
  <c r="G5" i="19" s="1"/>
  <c r="P5" i="50"/>
  <c r="F5" i="16"/>
  <c r="X24" i="41"/>
  <c r="F10" i="28"/>
  <c r="G10" i="28" s="1"/>
  <c r="F10" i="50"/>
  <c r="P10" i="17"/>
  <c r="X9" i="22"/>
  <c r="X33" i="23"/>
  <c r="P15" i="18"/>
  <c r="P10" i="49"/>
  <c r="F15" i="41"/>
  <c r="F10" i="23"/>
  <c r="P10" i="28"/>
  <c r="P5" i="37"/>
  <c r="P5" i="34"/>
  <c r="F5" i="30"/>
  <c r="F5" i="28"/>
  <c r="V14" i="44"/>
  <c r="X21" i="31"/>
  <c r="X33" i="43"/>
  <c r="F10" i="16"/>
  <c r="P10" i="38"/>
  <c r="X24" i="48"/>
  <c r="V29" i="42"/>
  <c r="T8" i="17"/>
  <c r="J39" i="30"/>
  <c r="J37" i="16"/>
  <c r="J37" i="36"/>
  <c r="V29" i="17"/>
  <c r="P5" i="20"/>
  <c r="F5" i="27"/>
  <c r="P5" i="48"/>
  <c r="F5" i="14"/>
  <c r="X24" i="34"/>
  <c r="F10" i="22"/>
  <c r="G10" i="22" s="1"/>
  <c r="P10" i="37"/>
  <c r="F10" i="38"/>
  <c r="X9" i="16"/>
  <c r="X37" i="18"/>
  <c r="F15" i="25"/>
  <c r="P10" i="48"/>
  <c r="F10" i="18"/>
  <c r="G10" i="18" s="1"/>
  <c r="P10" i="29"/>
  <c r="F5" i="34"/>
  <c r="P5" i="30"/>
  <c r="P5" i="29"/>
  <c r="V14" i="32"/>
  <c r="X21" i="13"/>
  <c r="P10" i="24"/>
  <c r="P10" i="20"/>
  <c r="X24" i="44"/>
  <c r="V29" i="28"/>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J39" i="36"/>
  <c r="J37" i="19"/>
  <c r="V29" i="34"/>
  <c r="P5" i="14"/>
  <c r="P5" i="8"/>
  <c r="F5" i="8"/>
  <c r="X24" i="36"/>
  <c r="F10" i="21"/>
  <c r="G10" i="21" s="1"/>
  <c r="P10" i="42"/>
  <c r="F10" i="8"/>
  <c r="G10" i="8" s="1"/>
  <c r="P10" i="27"/>
  <c r="X9" i="27"/>
  <c r="X37" i="31"/>
  <c r="F10" i="51"/>
  <c r="G10" i="51" s="1"/>
  <c r="P10" i="39"/>
  <c r="F10" i="12"/>
  <c r="P10" i="18"/>
  <c r="F5" i="31"/>
  <c r="P5" i="26"/>
  <c r="P5" i="41"/>
  <c r="X13" i="18"/>
  <c r="V14" i="2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G5" i="41" s="1"/>
  <c r="E22" i="37"/>
  <c r="E6" i="37"/>
  <c r="E38" i="29"/>
  <c r="E22" i="29"/>
  <c r="E6" i="29"/>
  <c r="E19" i="13"/>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G23" i="39" s="1"/>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G32" i="17" s="1"/>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G43" i="51" s="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G32" i="12" s="1"/>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G28" i="26" s="1"/>
  <c r="P28" i="38"/>
  <c r="P28" i="26"/>
  <c r="F28" i="19"/>
  <c r="P28" i="41"/>
  <c r="P28" i="24"/>
  <c r="P28" i="13"/>
  <c r="F28" i="12"/>
  <c r="G28" i="12" s="1"/>
  <c r="F28" i="14"/>
  <c r="G28" i="14" s="1"/>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G15" i="43" s="1"/>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31"/>
  <c r="G12" i="31"/>
  <c r="G25" i="52"/>
  <c r="G8" i="13"/>
  <c r="G33" i="24"/>
  <c r="G28" i="34"/>
  <c r="G34" i="29"/>
  <c r="G34" i="44"/>
  <c r="G34" i="30"/>
  <c r="G13" i="20"/>
  <c r="G13" i="40"/>
  <c r="G43" i="32"/>
  <c r="G40" i="43"/>
  <c r="G32" i="30"/>
  <c r="G10" i="30"/>
  <c r="G27" i="39"/>
  <c r="G5" i="43"/>
  <c r="G12" i="26"/>
  <c r="G10" i="13"/>
  <c r="G15" i="25"/>
  <c r="G13" i="22"/>
  <c r="G36" i="51"/>
  <c r="G33" i="40"/>
  <c r="G39" i="23"/>
  <c r="G43" i="23"/>
  <c r="G43" i="30"/>
  <c r="G12" i="28"/>
  <c r="G40" i="26"/>
  <c r="G40" i="39"/>
  <c r="G32" i="34"/>
  <c r="G12" i="12"/>
  <c r="G19" i="17"/>
  <c r="G15" i="51"/>
  <c r="G27" i="14"/>
  <c r="G27" i="22"/>
  <c r="G10" i="31"/>
  <c r="G27" i="38"/>
  <c r="G5" i="35"/>
  <c r="G10" i="16"/>
  <c r="G25" i="44"/>
  <c r="G40" i="19"/>
  <c r="G32" i="22"/>
  <c r="G12" i="19"/>
  <c r="G19" i="23"/>
  <c r="G33" i="20"/>
  <c r="G36" i="35"/>
  <c r="G27" i="19"/>
  <c r="G27" i="21"/>
  <c r="G10" i="35"/>
  <c r="G27" i="41"/>
  <c r="G5" i="28"/>
  <c r="G40" i="22"/>
  <c r="G40" i="13"/>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E34" i="27"/>
  <c r="G34" i="27" s="1"/>
  <c r="E17" i="27"/>
  <c r="E18" i="27"/>
  <c r="E37" i="27"/>
  <c r="E29" i="27"/>
  <c r="G29" i="27" s="1"/>
  <c r="E5" i="27"/>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G32" i="31" s="1"/>
  <c r="E28" i="31"/>
  <c r="G28" i="31" s="1"/>
  <c r="E16" i="31"/>
  <c r="E8" i="3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39"/>
  <c r="J16" i="38"/>
  <c r="J39" i="17"/>
  <c r="J39" i="21"/>
  <c r="J39" i="39"/>
  <c r="J39" i="50"/>
  <c r="J39" i="42"/>
  <c r="J39" i="25"/>
  <c r="J39" i="44"/>
  <c r="J39" i="51"/>
  <c r="J39" i="40"/>
  <c r="J39" i="52"/>
  <c r="J39" i="29"/>
  <c r="J39" i="41"/>
  <c r="J39" i="32"/>
  <c r="J39" i="38"/>
  <c r="J39" i="49"/>
  <c r="J39" i="28"/>
  <c r="J39" i="15"/>
  <c r="J39" i="19"/>
  <c r="J39" i="8"/>
  <c r="G27" i="50"/>
  <c r="F10" i="4"/>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E29" i="38"/>
  <c r="G29" i="38" s="1"/>
  <c r="E29" i="44"/>
  <c r="G29" i="44" s="1"/>
  <c r="E39" i="44"/>
  <c r="G39" i="44" s="1"/>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G11" i="16" s="1"/>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E6" i="48"/>
  <c r="E44" i="39" l="1"/>
  <c r="G5" i="14"/>
  <c r="E44" i="41"/>
  <c r="G5" i="8"/>
  <c r="E44" i="50"/>
  <c r="T22" i="23"/>
  <c r="G8" i="31"/>
  <c r="G5" i="27"/>
  <c r="G23" i="19"/>
  <c r="G23" i="38"/>
  <c r="T25" i="35"/>
  <c r="G28" i="36"/>
  <c r="T25" i="44"/>
  <c r="G15" i="23"/>
  <c r="N12" i="33"/>
  <c r="N12" i="22"/>
  <c r="N12" i="13"/>
  <c r="N12" i="15"/>
  <c r="N12" i="41"/>
  <c r="N12" i="14"/>
  <c r="G29" i="48"/>
  <c r="G10" i="48"/>
  <c r="T22" i="14"/>
  <c r="G36" i="20"/>
  <c r="G15" i="19"/>
  <c r="N16" i="50"/>
  <c r="N16" i="17"/>
  <c r="N16" i="8"/>
  <c r="N16" i="12"/>
  <c r="N16" i="51"/>
  <c r="T22" i="52"/>
  <c r="G19" i="27"/>
  <c r="G36" i="13"/>
  <c r="T22" i="22"/>
  <c r="G14" i="27"/>
  <c r="G34" i="25"/>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32" i="24" s="1"/>
  <c r="I32" i="24" s="1"/>
  <c r="H5" i="37" a="1"/>
  <c r="H17" i="37" s="1"/>
  <c r="I17"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20" i="8"/>
  <c r="I20" i="8" s="1"/>
  <c r="H30" i="8"/>
  <c r="I30" i="8" s="1"/>
  <c r="H23" i="8"/>
  <c r="I23" i="8" s="1"/>
  <c r="H17" i="8"/>
  <c r="I17" i="8" s="1"/>
  <c r="H41" i="8"/>
  <c r="I41" i="8" s="1"/>
  <c r="H29" i="8"/>
  <c r="I29" i="8" s="1"/>
  <c r="H24" i="8"/>
  <c r="I24" i="8" s="1"/>
  <c r="H32" i="8"/>
  <c r="I32" i="8" s="1"/>
  <c r="H5" i="8"/>
  <c r="H24" i="20"/>
  <c r="I24" i="20" s="1"/>
  <c r="H29" i="20"/>
  <c r="I29" i="20" s="1"/>
  <c r="H6" i="37"/>
  <c r="I6" i="37" s="1"/>
  <c r="H33" i="37"/>
  <c r="I33" i="37" s="1"/>
  <c r="H25" i="37"/>
  <c r="I25" i="37" s="1"/>
  <c r="H9" i="37"/>
  <c r="I9" i="37" s="1"/>
  <c r="H40" i="37"/>
  <c r="I40" i="37" s="1"/>
  <c r="H32" i="37"/>
  <c r="I32" i="37" s="1"/>
  <c r="H24" i="37"/>
  <c r="I24" i="37" s="1"/>
  <c r="H16" i="37"/>
  <c r="I16" i="37" s="1"/>
  <c r="H35" i="37"/>
  <c r="I35" i="37" s="1"/>
  <c r="H13" i="37"/>
  <c r="I13" i="37" s="1"/>
  <c r="H42" i="37"/>
  <c r="I42" i="37" s="1"/>
  <c r="H30" i="37"/>
  <c r="I30" i="37" s="1"/>
  <c r="H20" i="37"/>
  <c r="I20" i="37" s="1"/>
  <c r="H10" i="37"/>
  <c r="I10" i="37" s="1"/>
  <c r="H31" i="37"/>
  <c r="I31" i="37" s="1"/>
  <c r="H28" i="37"/>
  <c r="I28" i="37" s="1"/>
  <c r="H14" i="37"/>
  <c r="I14" i="37" s="1"/>
  <c r="H37" i="37"/>
  <c r="I37" i="37" s="1"/>
  <c r="H15" i="37"/>
  <c r="I15" i="37" s="1"/>
  <c r="H36" i="37"/>
  <c r="I36" i="37" s="1"/>
  <c r="H18" i="37"/>
  <c r="I18" i="37" s="1"/>
  <c r="H43" i="37"/>
  <c r="I43" i="37" s="1"/>
  <c r="H26" i="37"/>
  <c r="I26" i="37" s="1"/>
  <c r="H11" i="37"/>
  <c r="I11" i="37" s="1"/>
  <c r="H12" i="37"/>
  <c r="I12" i="37" s="1"/>
  <c r="H29" i="37"/>
  <c r="I29" i="37" s="1"/>
  <c r="H34" i="37"/>
  <c r="I34" i="37" s="1"/>
  <c r="H39" i="37"/>
  <c r="I39" i="37" s="1"/>
  <c r="H21" i="37"/>
  <c r="I21" i="37" s="1"/>
  <c r="H16" i="28"/>
  <c r="I16" i="28" s="1"/>
  <c r="H24" i="28"/>
  <c r="I24" i="28" s="1"/>
  <c r="H5" i="28"/>
  <c r="H36" i="28"/>
  <c r="I36" i="28" s="1"/>
  <c r="H22" i="28"/>
  <c r="I22" i="28" s="1"/>
  <c r="H34" i="28"/>
  <c r="I34" i="28" s="1"/>
  <c r="H28" i="28"/>
  <c r="I28" i="28" s="1"/>
  <c r="H6" i="28"/>
  <c r="I6" i="28" s="1"/>
  <c r="H18" i="28"/>
  <c r="I18" i="28" s="1"/>
  <c r="H27" i="28"/>
  <c r="I27" i="28" s="1"/>
  <c r="H43" i="28"/>
  <c r="I43" i="28" s="1"/>
  <c r="H39" i="28"/>
  <c r="I39" i="28" s="1"/>
  <c r="H11" i="28"/>
  <c r="I11" i="28" s="1"/>
  <c r="H7" i="28"/>
  <c r="I7" i="28" s="1"/>
  <c r="H15" i="28"/>
  <c r="I15" i="28" s="1"/>
  <c r="H35" i="28"/>
  <c r="I35" i="28" s="1"/>
  <c r="H8" i="24"/>
  <c r="I8" i="24" s="1"/>
  <c r="H16" i="24"/>
  <c r="I16" i="24" s="1"/>
  <c r="H24" i="24"/>
  <c r="I24" i="24" s="1"/>
  <c r="H40" i="24"/>
  <c r="I40" i="24" s="1"/>
  <c r="H10" i="24"/>
  <c r="I10" i="24" s="1"/>
  <c r="H20" i="24"/>
  <c r="I20" i="24" s="1"/>
  <c r="H30" i="24"/>
  <c r="I30" i="24" s="1"/>
  <c r="H12" i="24"/>
  <c r="I12" i="24" s="1"/>
  <c r="H26" i="24"/>
  <c r="I26" i="24" s="1"/>
  <c r="H5" i="24"/>
  <c r="H18" i="24"/>
  <c r="I18" i="24" s="1"/>
  <c r="H34" i="24"/>
  <c r="I34" i="24" s="1"/>
  <c r="H28" i="24"/>
  <c r="I28" i="24" s="1"/>
  <c r="H14" i="24"/>
  <c r="I14" i="24" s="1"/>
  <c r="H22" i="24"/>
  <c r="I22" i="24" s="1"/>
  <c r="H43" i="24"/>
  <c r="I43" i="24" s="1"/>
  <c r="H35" i="24"/>
  <c r="I35" i="24" s="1"/>
  <c r="H27" i="24"/>
  <c r="I27" i="24" s="1"/>
  <c r="H19" i="24"/>
  <c r="I19" i="24" s="1"/>
  <c r="H11" i="24"/>
  <c r="I11" i="24" s="1"/>
  <c r="H41" i="24"/>
  <c r="I41" i="24" s="1"/>
  <c r="H9" i="24"/>
  <c r="I9" i="24" s="1"/>
  <c r="H39" i="24"/>
  <c r="I39" i="24" s="1"/>
  <c r="H25" i="24"/>
  <c r="I25" i="24" s="1"/>
  <c r="H21" i="24"/>
  <c r="I21" i="24" s="1"/>
  <c r="H7" i="24"/>
  <c r="I7" i="24" s="1"/>
  <c r="H29" i="24"/>
  <c r="I29" i="24" s="1"/>
  <c r="H15" i="24"/>
  <c r="I15" i="24" s="1"/>
  <c r="H31" i="24"/>
  <c r="I31" i="24" s="1"/>
  <c r="H17" i="24"/>
  <c r="I17" i="24" s="1"/>
  <c r="H24" i="26"/>
  <c r="I24" i="26" s="1"/>
  <c r="H32" i="26"/>
  <c r="I32" i="26" s="1"/>
  <c r="H12" i="19"/>
  <c r="I12" i="19" s="1"/>
  <c r="H18" i="19"/>
  <c r="I18" i="19" s="1"/>
  <c r="H22" i="19"/>
  <c r="I22" i="19" s="1"/>
  <c r="H14" i="19"/>
  <c r="I14" i="19" s="1"/>
  <c r="H31" i="19"/>
  <c r="I31" i="19" s="1"/>
  <c r="H15" i="19"/>
  <c r="I15" i="19" s="1"/>
  <c r="H7" i="19"/>
  <c r="I7" i="19" s="1"/>
  <c r="H11" i="19"/>
  <c r="I11" i="19" s="1"/>
  <c r="H17" i="19"/>
  <c r="I17" i="19" s="1"/>
  <c r="H21" i="19"/>
  <c r="I21" i="19" s="1"/>
  <c r="H8" i="19"/>
  <c r="I8" i="19" s="1"/>
  <c r="H24" i="19"/>
  <c r="I24" i="19" s="1"/>
  <c r="H32" i="19"/>
  <c r="I32" i="19" s="1"/>
  <c r="H18" i="21"/>
  <c r="I18" i="21" s="1"/>
  <c r="H22" i="21"/>
  <c r="I22" i="21" s="1"/>
  <c r="H30" i="21"/>
  <c r="I30" i="21" s="1"/>
  <c r="H34" i="21"/>
  <c r="I34" i="21" s="1"/>
  <c r="H38" i="21"/>
  <c r="I38" i="21" s="1"/>
  <c r="H8" i="21"/>
  <c r="I8" i="21" s="1"/>
  <c r="H12" i="21"/>
  <c r="I12" i="21" s="1"/>
  <c r="H16" i="21"/>
  <c r="I16" i="21" s="1"/>
  <c r="H20" i="21"/>
  <c r="I20" i="21" s="1"/>
  <c r="H28" i="21"/>
  <c r="I28" i="21" s="1"/>
  <c r="H7" i="21"/>
  <c r="I7" i="21" s="1"/>
  <c r="H15" i="21"/>
  <c r="I15" i="21" s="1"/>
  <c r="H39" i="21"/>
  <c r="I39" i="21" s="1"/>
  <c r="H11" i="21"/>
  <c r="I11" i="21" s="1"/>
  <c r="H19" i="21"/>
  <c r="I19" i="21" s="1"/>
  <c r="H27" i="21"/>
  <c r="I27" i="21" s="1"/>
  <c r="H35" i="21"/>
  <c r="I35" i="21" s="1"/>
  <c r="H43" i="21"/>
  <c r="I43" i="21" s="1"/>
  <c r="H9" i="21"/>
  <c r="I9" i="21" s="1"/>
  <c r="H37" i="21"/>
  <c r="I37" i="21" s="1"/>
  <c r="H21" i="21"/>
  <c r="I21" i="21" s="1"/>
  <c r="H17" i="21"/>
  <c r="I17" i="21" s="1"/>
  <c r="H5" i="18" a="1"/>
  <c r="H39" i="50"/>
  <c r="I39" i="50" s="1"/>
  <c r="H23" i="50"/>
  <c r="I23" i="50" s="1"/>
  <c r="H7" i="50"/>
  <c r="I7" i="50" s="1"/>
  <c r="H11" i="50"/>
  <c r="I11" i="50" s="1"/>
  <c r="H36" i="50"/>
  <c r="I36" i="50" s="1"/>
  <c r="H12" i="50"/>
  <c r="I12" i="50" s="1"/>
  <c r="H28" i="50"/>
  <c r="I28" i="50" s="1"/>
  <c r="H5" i="50"/>
  <c r="H12" i="29"/>
  <c r="I12" i="29" s="1"/>
  <c r="H20" i="29"/>
  <c r="I20" i="29" s="1"/>
  <c r="H18" i="29"/>
  <c r="I18" i="29" s="1"/>
  <c r="H30" i="29"/>
  <c r="I30" i="29" s="1"/>
  <c r="H24" i="29"/>
  <c r="I24" i="29" s="1"/>
  <c r="H34" i="29"/>
  <c r="I34" i="29" s="1"/>
  <c r="H22" i="29"/>
  <c r="I22" i="29" s="1"/>
  <c r="H42" i="29"/>
  <c r="I42" i="29" s="1"/>
  <c r="H32" i="29"/>
  <c r="I32" i="29" s="1"/>
  <c r="H26" i="29"/>
  <c r="I26" i="29" s="1"/>
  <c r="H6" i="29"/>
  <c r="I6" i="29" s="1"/>
  <c r="H38" i="29"/>
  <c r="I38" i="29" s="1"/>
  <c r="H27" i="29"/>
  <c r="I27" i="29" s="1"/>
  <c r="H19" i="29"/>
  <c r="I19" i="29" s="1"/>
  <c r="H31" i="29"/>
  <c r="I31" i="29" s="1"/>
  <c r="H13" i="29"/>
  <c r="I13" i="29" s="1"/>
  <c r="H33" i="29"/>
  <c r="I33" i="29" s="1"/>
  <c r="H29" i="29"/>
  <c r="I29" i="29" s="1"/>
  <c r="H41" i="29"/>
  <c r="I41" i="29" s="1"/>
  <c r="H39" i="29"/>
  <c r="I39" i="29" s="1"/>
  <c r="H37" i="29"/>
  <c r="I37" i="29" s="1"/>
  <c r="H23" i="29"/>
  <c r="I23" i="29" s="1"/>
  <c r="H9" i="29"/>
  <c r="I9" i="29" s="1"/>
  <c r="H5" i="29"/>
  <c r="H5" i="14" a="1"/>
  <c r="H18" i="32"/>
  <c r="I18" i="32" s="1"/>
  <c r="H12" i="32"/>
  <c r="I12" i="32" s="1"/>
  <c r="H22" i="32"/>
  <c r="I22" i="32" s="1"/>
  <c r="H32" i="32"/>
  <c r="I32" i="32" s="1"/>
  <c r="H5" i="32"/>
  <c r="H16" i="32"/>
  <c r="I16" i="32" s="1"/>
  <c r="H30" i="32"/>
  <c r="I30" i="32" s="1"/>
  <c r="H6" i="32"/>
  <c r="I6" i="32" s="1"/>
  <c r="H40" i="32"/>
  <c r="I40" i="32" s="1"/>
  <c r="H24" i="32"/>
  <c r="I24" i="32" s="1"/>
  <c r="H14" i="32"/>
  <c r="I14" i="32" s="1"/>
  <c r="H36" i="32"/>
  <c r="I36" i="32" s="1"/>
  <c r="H29" i="32"/>
  <c r="I29" i="32" s="1"/>
  <c r="H21" i="32"/>
  <c r="I21" i="32" s="1"/>
  <c r="H17" i="32"/>
  <c r="I17" i="32" s="1"/>
  <c r="H33" i="32"/>
  <c r="I33" i="32" s="1"/>
  <c r="H15" i="32"/>
  <c r="I15" i="32" s="1"/>
  <c r="H23" i="32"/>
  <c r="I23" i="32" s="1"/>
  <c r="H43" i="32"/>
  <c r="I43" i="32" s="1"/>
  <c r="H7" i="32"/>
  <c r="I7" i="32" s="1"/>
  <c r="H27" i="32"/>
  <c r="I27" i="32" s="1"/>
  <c r="H25" i="32"/>
  <c r="I25" i="32" s="1"/>
  <c r="H16" i="35"/>
  <c r="I16" i="35" s="1"/>
  <c r="H10" i="35"/>
  <c r="I10" i="35" s="1"/>
  <c r="H27" i="35"/>
  <c r="I27" i="35" s="1"/>
  <c r="H33" i="35"/>
  <c r="I33" i="35" s="1"/>
  <c r="H28" i="35"/>
  <c r="I28" i="35" s="1"/>
  <c r="H12" i="35"/>
  <c r="I12" i="35" s="1"/>
  <c r="H40" i="35"/>
  <c r="I40" i="35" s="1"/>
  <c r="H26" i="35"/>
  <c r="I26" i="35" s="1"/>
  <c r="H35" i="35"/>
  <c r="I35" i="35" s="1"/>
  <c r="H6" i="41"/>
  <c r="I6" i="41" s="1"/>
  <c r="H33" i="41"/>
  <c r="I33" i="41" s="1"/>
  <c r="H17" i="41"/>
  <c r="I17" i="41" s="1"/>
  <c r="H32" i="41"/>
  <c r="I32" i="41" s="1"/>
  <c r="H24" i="41"/>
  <c r="I24" i="41" s="1"/>
  <c r="H16" i="41"/>
  <c r="I16" i="41" s="1"/>
  <c r="H35" i="41"/>
  <c r="I35" i="41" s="1"/>
  <c r="H42" i="41"/>
  <c r="I42" i="41" s="1"/>
  <c r="H20" i="41"/>
  <c r="I20" i="41" s="1"/>
  <c r="H31" i="41"/>
  <c r="I31" i="41" s="1"/>
  <c r="H19" i="41"/>
  <c r="I19" i="41" s="1"/>
  <c r="H28" i="41"/>
  <c r="I28" i="41" s="1"/>
  <c r="H27" i="41"/>
  <c r="I27" i="41" s="1"/>
  <c r="H11" i="41"/>
  <c r="I11" i="41" s="1"/>
  <c r="H22" i="41"/>
  <c r="I22" i="41" s="1"/>
  <c r="H21" i="41"/>
  <c r="I21" i="41" s="1"/>
  <c r="H38" i="41"/>
  <c r="I38" i="41" s="1"/>
  <c r="H29" i="41"/>
  <c r="I29" i="41" s="1"/>
  <c r="H12" i="41"/>
  <c r="I12" i="41" s="1"/>
  <c r="H26" i="41"/>
  <c r="I26" i="41" s="1"/>
  <c r="H27" i="33"/>
  <c r="I27" i="33" s="1"/>
  <c r="H21" i="33"/>
  <c r="I21" i="33" s="1"/>
  <c r="H7" i="33"/>
  <c r="I7" i="33" s="1"/>
  <c r="H41" i="33"/>
  <c r="I41" i="33" s="1"/>
  <c r="H13" i="33"/>
  <c r="I13" i="33" s="1"/>
  <c r="H29" i="33"/>
  <c r="I29" i="33" s="1"/>
  <c r="H6" i="33"/>
  <c r="I6" i="33" s="1"/>
  <c r="H14" i="33"/>
  <c r="I14" i="33" s="1"/>
  <c r="H32" i="33"/>
  <c r="I32" i="33" s="1"/>
  <c r="H28" i="33"/>
  <c r="I28" i="33" s="1"/>
  <c r="H8" i="33"/>
  <c r="I8" i="33" s="1"/>
  <c r="H12" i="33"/>
  <c r="I12" i="33" s="1"/>
  <c r="H6" i="39"/>
  <c r="I6" i="39" s="1"/>
  <c r="H25" i="39"/>
  <c r="I25" i="39" s="1"/>
  <c r="H10" i="39"/>
  <c r="I10" i="39" s="1"/>
  <c r="H33" i="42"/>
  <c r="I33" i="42" s="1"/>
  <c r="H17" i="42"/>
  <c r="I17" i="42" s="1"/>
  <c r="H40" i="42"/>
  <c r="I40" i="42" s="1"/>
  <c r="H24" i="42"/>
  <c r="I24" i="42" s="1"/>
  <c r="H28" i="42"/>
  <c r="I28" i="42" s="1"/>
  <c r="H23" i="42"/>
  <c r="I23" i="42" s="1"/>
  <c r="H34" i="42"/>
  <c r="I34" i="42" s="1"/>
  <c r="H29" i="42"/>
  <c r="I29" i="42" s="1"/>
  <c r="H42" i="42"/>
  <c r="I42" i="42" s="1"/>
  <c r="H12" i="42"/>
  <c r="I12" i="42" s="1"/>
  <c r="H36" i="42"/>
  <c r="I36" i="42" s="1"/>
  <c r="H14" i="42"/>
  <c r="I14" i="42" s="1"/>
  <c r="H23" i="40"/>
  <c r="I23" i="40" s="1"/>
  <c r="H26" i="40"/>
  <c r="I26" i="40" s="1"/>
  <c r="H43" i="40"/>
  <c r="I43" i="40" s="1"/>
  <c r="H42" i="40"/>
  <c r="I42" i="40" s="1"/>
  <c r="H28" i="40"/>
  <c r="I28" i="40" s="1"/>
  <c r="H6" i="40"/>
  <c r="I6" i="40" s="1"/>
  <c r="H27" i="40"/>
  <c r="I27" i="40" s="1"/>
  <c r="H41" i="40"/>
  <c r="I41" i="40" s="1"/>
  <c r="H19" i="40"/>
  <c r="I19" i="40" s="1"/>
  <c r="H10" i="40"/>
  <c r="I10" i="40" s="1"/>
  <c r="H6" i="22"/>
  <c r="I6" i="22" s="1"/>
  <c r="H12" i="22"/>
  <c r="I12" i="22" s="1"/>
  <c r="H28" i="22"/>
  <c r="I28" i="22" s="1"/>
  <c r="H5" i="22"/>
  <c r="H32" i="22"/>
  <c r="I32" i="22" s="1"/>
  <c r="H8" i="22"/>
  <c r="I8" i="22" s="1"/>
  <c r="H35" i="22"/>
  <c r="I35" i="22" s="1"/>
  <c r="H43" i="22"/>
  <c r="I43" i="22" s="1"/>
  <c r="H7" i="22"/>
  <c r="I7" i="22" s="1"/>
  <c r="H41" i="22"/>
  <c r="I41" i="22" s="1"/>
  <c r="H11" i="22"/>
  <c r="I11" i="22" s="1"/>
  <c r="H9" i="22"/>
  <c r="I9" i="22" s="1"/>
  <c r="H20" i="25"/>
  <c r="I20" i="25" s="1"/>
  <c r="H18" i="25"/>
  <c r="I18" i="25" s="1"/>
  <c r="H30" i="25"/>
  <c r="I30" i="25" s="1"/>
  <c r="H24" i="25"/>
  <c r="I24" i="25" s="1"/>
  <c r="H38" i="25"/>
  <c r="I38" i="25" s="1"/>
  <c r="H16" i="25"/>
  <c r="I16" i="25" s="1"/>
  <c r="H26" i="25"/>
  <c r="I26" i="25" s="1"/>
  <c r="H14" i="25"/>
  <c r="I14" i="25" s="1"/>
  <c r="H42" i="25"/>
  <c r="I42" i="25" s="1"/>
  <c r="H22" i="25"/>
  <c r="I22" i="25" s="1"/>
  <c r="H25" i="25"/>
  <c r="I25" i="25" s="1"/>
  <c r="H17" i="25"/>
  <c r="I17" i="25" s="1"/>
  <c r="H27" i="25"/>
  <c r="I27" i="25" s="1"/>
  <c r="H43" i="25"/>
  <c r="I43" i="25" s="1"/>
  <c r="H29" i="25"/>
  <c r="I29" i="25" s="1"/>
  <c r="H15" i="25"/>
  <c r="I15" i="25" s="1"/>
  <c r="H11" i="25"/>
  <c r="I11" i="25" s="1"/>
  <c r="H19" i="25"/>
  <c r="I19" i="25" s="1"/>
  <c r="H37" i="25"/>
  <c r="I37" i="25" s="1"/>
  <c r="H21" i="25"/>
  <c r="I21" i="25" s="1"/>
  <c r="G44" i="27"/>
  <c r="H5" i="27" a="1"/>
  <c r="G44" i="16"/>
  <c r="H5" i="16" a="1"/>
  <c r="G44" i="13"/>
  <c r="H5" i="13" a="1"/>
  <c r="H5" i="49" a="1"/>
  <c r="G44" i="49"/>
  <c r="H5" i="48" a="1"/>
  <c r="G44" i="48"/>
  <c r="H5" i="25" l="1"/>
  <c r="H13" i="25"/>
  <c r="I13" i="25" s="1"/>
  <c r="H32" i="25"/>
  <c r="I32" i="25" s="1"/>
  <c r="H23" i="22"/>
  <c r="I23" i="22" s="1"/>
  <c r="H36" i="22"/>
  <c r="I36" i="22" s="1"/>
  <c r="H22" i="42"/>
  <c r="I22" i="42" s="1"/>
  <c r="H8" i="42"/>
  <c r="I8" i="42" s="1"/>
  <c r="H10" i="36"/>
  <c r="I10" i="36" s="1"/>
  <c r="H42" i="33"/>
  <c r="I42" i="33" s="1"/>
  <c r="H33" i="33"/>
  <c r="I33" i="33" s="1"/>
  <c r="H19" i="33"/>
  <c r="I19" i="33" s="1"/>
  <c r="H18" i="41"/>
  <c r="I18" i="41" s="1"/>
  <c r="H10" i="41"/>
  <c r="I10" i="41" s="1"/>
  <c r="H9" i="41"/>
  <c r="I9" i="41" s="1"/>
  <c r="H42" i="35"/>
  <c r="I42" i="35" s="1"/>
  <c r="H39" i="32"/>
  <c r="I39" i="32" s="1"/>
  <c r="H31" i="32"/>
  <c r="I31" i="32" s="1"/>
  <c r="H20" i="32"/>
  <c r="I20" i="32" s="1"/>
  <c r="H10" i="32"/>
  <c r="I10" i="32" s="1"/>
  <c r="H15" i="29"/>
  <c r="I15" i="29" s="1"/>
  <c r="H16" i="29"/>
  <c r="I16" i="29" s="1"/>
  <c r="H14" i="29"/>
  <c r="I14" i="29" s="1"/>
  <c r="H35" i="19"/>
  <c r="I35" i="19" s="1"/>
  <c r="H38" i="19"/>
  <c r="I38" i="19" s="1"/>
  <c r="H33" i="24"/>
  <c r="I33" i="24" s="1"/>
  <c r="H37" i="24"/>
  <c r="I37" i="24" s="1"/>
  <c r="H6" i="24"/>
  <c r="I6" i="24" s="1"/>
  <c r="H42" i="24"/>
  <c r="I42" i="24" s="1"/>
  <c r="H22" i="37"/>
  <c r="I22" i="37" s="1"/>
  <c r="H7" i="37"/>
  <c r="I7" i="37" s="1"/>
  <c r="H19" i="37"/>
  <c r="I19" i="37" s="1"/>
  <c r="H8" i="37"/>
  <c r="I8" i="37" s="1"/>
  <c r="H41" i="37"/>
  <c r="I41" i="37" s="1"/>
  <c r="H19" i="8"/>
  <c r="I19" i="8" s="1"/>
  <c r="H42" i="8"/>
  <c r="I42" i="8" s="1"/>
  <c r="H33" i="36"/>
  <c r="I33" i="36" s="1"/>
  <c r="H24" i="33"/>
  <c r="I24" i="33" s="1"/>
  <c r="H20" i="33"/>
  <c r="I20" i="33" s="1"/>
  <c r="H9" i="33"/>
  <c r="I9" i="33" s="1"/>
  <c r="H43" i="41"/>
  <c r="I43" i="41" s="1"/>
  <c r="H36" i="41"/>
  <c r="I36" i="41" s="1"/>
  <c r="H30" i="41"/>
  <c r="I30" i="41" s="1"/>
  <c r="H25" i="41"/>
  <c r="I25" i="41" s="1"/>
  <c r="H21" i="8"/>
  <c r="I21" i="8" s="1"/>
  <c r="H14" i="8"/>
  <c r="I14" i="8" s="1"/>
  <c r="H34" i="33"/>
  <c r="I34" i="33" s="1"/>
  <c r="H10" i="33"/>
  <c r="I10" i="33" s="1"/>
  <c r="H37" i="33"/>
  <c r="I37" i="33" s="1"/>
  <c r="H17" i="26"/>
  <c r="I17" i="26" s="1"/>
  <c r="H43" i="8"/>
  <c r="I43" i="8" s="1"/>
  <c r="H22" i="8"/>
  <c r="I22" i="8" s="1"/>
  <c r="H16" i="33"/>
  <c r="I16" i="33" s="1"/>
  <c r="H15" i="33"/>
  <c r="I15" i="33" s="1"/>
  <c r="H11" i="33"/>
  <c r="I11" i="33" s="1"/>
  <c r="H8" i="8"/>
  <c r="I8" i="8" s="1"/>
  <c r="H39" i="8"/>
  <c r="I39" i="8" s="1"/>
  <c r="H37" i="44"/>
  <c r="I37" i="44" s="1"/>
  <c r="K37" i="44" s="1"/>
  <c r="H39" i="30"/>
  <c r="I39" i="30" s="1"/>
  <c r="H27" i="22"/>
  <c r="I27" i="22" s="1"/>
  <c r="H20" i="22"/>
  <c r="I20" i="22" s="1"/>
  <c r="H5" i="40"/>
  <c r="H33" i="40"/>
  <c r="I33" i="40" s="1"/>
  <c r="H30" i="42"/>
  <c r="I30" i="42" s="1"/>
  <c r="H6" i="42"/>
  <c r="I6" i="42" s="1"/>
  <c r="H27" i="39"/>
  <c r="I27" i="39" s="1"/>
  <c r="H36" i="33"/>
  <c r="I36" i="33" s="1"/>
  <c r="H38" i="33"/>
  <c r="I38" i="33" s="1"/>
  <c r="H23" i="33"/>
  <c r="I23" i="33" s="1"/>
  <c r="H35" i="33"/>
  <c r="I35" i="33" s="1"/>
  <c r="H34" i="41"/>
  <c r="I34" i="41" s="1"/>
  <c r="H5" i="41"/>
  <c r="H8" i="41"/>
  <c r="I8" i="41" s="1"/>
  <c r="H41" i="41"/>
  <c r="I41" i="41" s="1"/>
  <c r="H8" i="35"/>
  <c r="I8" i="35" s="1"/>
  <c r="H41" i="32"/>
  <c r="I41" i="32" s="1"/>
  <c r="H35" i="32"/>
  <c r="I35" i="32" s="1"/>
  <c r="H8" i="32"/>
  <c r="I8" i="32" s="1"/>
  <c r="H26" i="32"/>
  <c r="I26" i="32" s="1"/>
  <c r="H25" i="29"/>
  <c r="I25" i="29" s="1"/>
  <c r="H11" i="29"/>
  <c r="I11" i="29" s="1"/>
  <c r="H10" i="29"/>
  <c r="I10" i="29" s="1"/>
  <c r="H36" i="29"/>
  <c r="I36" i="29" s="1"/>
  <c r="H41" i="50"/>
  <c r="I41" i="50" s="1"/>
  <c r="H41" i="21"/>
  <c r="I41" i="21" s="1"/>
  <c r="H31" i="21"/>
  <c r="I31" i="21" s="1"/>
  <c r="H42" i="21"/>
  <c r="I42" i="21" s="1"/>
  <c r="H16" i="19"/>
  <c r="I16" i="19" s="1"/>
  <c r="H23" i="19"/>
  <c r="I23" i="19" s="1"/>
  <c r="H41" i="26"/>
  <c r="I41" i="26" s="1"/>
  <c r="H13" i="24"/>
  <c r="I13" i="24" s="1"/>
  <c r="H23" i="24"/>
  <c r="I23" i="24" s="1"/>
  <c r="H36" i="24"/>
  <c r="I36" i="24" s="1"/>
  <c r="H38" i="24"/>
  <c r="I38" i="24" s="1"/>
  <c r="H25" i="28"/>
  <c r="I25" i="28" s="1"/>
  <c r="H12" i="28"/>
  <c r="I12" i="28" s="1"/>
  <c r="H38" i="37"/>
  <c r="I38" i="37" s="1"/>
  <c r="H27" i="37"/>
  <c r="I27" i="37" s="1"/>
  <c r="H5" i="37"/>
  <c r="H23" i="37"/>
  <c r="I23" i="37" s="1"/>
  <c r="H40" i="8"/>
  <c r="I40" i="8" s="1"/>
  <c r="H25" i="8"/>
  <c r="I25" i="8" s="1"/>
  <c r="H38" i="8"/>
  <c r="I38" i="8" s="1"/>
  <c r="H15" i="30"/>
  <c r="I15" i="30" s="1"/>
  <c r="H7" i="52"/>
  <c r="I7" i="52" s="1"/>
  <c r="H30" i="40"/>
  <c r="I30" i="40" s="1"/>
  <c r="H14" i="40"/>
  <c r="I14" i="40" s="1"/>
  <c r="H11" i="52"/>
  <c r="I11" i="52" s="1"/>
  <c r="H26" i="26"/>
  <c r="I26" i="26" s="1"/>
  <c r="H41" i="44"/>
  <c r="I41" i="44" s="1"/>
  <c r="K41" i="44" s="1"/>
  <c r="H38" i="40"/>
  <c r="I38" i="40" s="1"/>
  <c r="H21" i="40"/>
  <c r="I21" i="40" s="1"/>
  <c r="H27" i="26"/>
  <c r="I27" i="26" s="1"/>
  <c r="H6" i="51"/>
  <c r="I6" i="51" s="1"/>
  <c r="H21" i="39"/>
  <c r="I21" i="39" s="1"/>
  <c r="H43" i="39"/>
  <c r="I43" i="39" s="1"/>
  <c r="H28" i="52"/>
  <c r="I28" i="52" s="1"/>
  <c r="H26" i="50"/>
  <c r="I26" i="50" s="1"/>
  <c r="H10" i="50"/>
  <c r="I10" i="50" s="1"/>
  <c r="H6" i="50"/>
  <c r="I6" i="50" s="1"/>
  <c r="H35" i="26"/>
  <c r="I35" i="26" s="1"/>
  <c r="K35" i="26" s="1"/>
  <c r="H38" i="26"/>
  <c r="I38" i="26" s="1"/>
  <c r="H43" i="20"/>
  <c r="I43" i="20" s="1"/>
  <c r="H36" i="20"/>
  <c r="I36" i="20" s="1"/>
  <c r="H14" i="39"/>
  <c r="I14" i="39" s="1"/>
  <c r="H19" i="52"/>
  <c r="I19" i="52" s="1"/>
  <c r="H43" i="50"/>
  <c r="I43" i="50" s="1"/>
  <c r="H20" i="50"/>
  <c r="I20" i="50" s="1"/>
  <c r="H33" i="50"/>
  <c r="I33" i="50" s="1"/>
  <c r="K33" i="50" s="1"/>
  <c r="H15" i="26"/>
  <c r="I15" i="26" s="1"/>
  <c r="H18" i="26"/>
  <c r="I18" i="26" s="1"/>
  <c r="H13" i="20"/>
  <c r="I13" i="20" s="1"/>
  <c r="H28" i="20"/>
  <c r="I28" i="20" s="1"/>
  <c r="H13" i="51"/>
  <c r="I13" i="51" s="1"/>
  <c r="H26" i="51"/>
  <c r="I26" i="51" s="1"/>
  <c r="K26" i="51" s="1"/>
  <c r="H42" i="39"/>
  <c r="I42" i="39" s="1"/>
  <c r="H29" i="51"/>
  <c r="I29" i="51" s="1"/>
  <c r="K29" i="51" s="1"/>
  <c r="H37" i="39"/>
  <c r="I37" i="39" s="1"/>
  <c r="H26" i="39"/>
  <c r="I26" i="39" s="1"/>
  <c r="H41" i="52"/>
  <c r="I41" i="52" s="1"/>
  <c r="H21" i="50"/>
  <c r="I21" i="50" s="1"/>
  <c r="H25" i="50"/>
  <c r="I25" i="50" s="1"/>
  <c r="H16" i="50"/>
  <c r="I16" i="50" s="1"/>
  <c r="H19" i="26"/>
  <c r="I19" i="26" s="1"/>
  <c r="H6" i="26"/>
  <c r="I6" i="26" s="1"/>
  <c r="K6" i="26" s="1"/>
  <c r="H27" i="20"/>
  <c r="I27" i="20" s="1"/>
  <c r="H12" i="20"/>
  <c r="I12" i="20" s="1"/>
  <c r="H20" i="44"/>
  <c r="I20" i="44" s="1"/>
  <c r="K20" i="44" s="1"/>
  <c r="H40" i="51"/>
  <c r="I40" i="51" s="1"/>
  <c r="H30" i="39"/>
  <c r="I30" i="39" s="1"/>
  <c r="H17" i="39"/>
  <c r="I17" i="39" s="1"/>
  <c r="K17" i="39" s="1"/>
  <c r="H24" i="50"/>
  <c r="I24" i="50" s="1"/>
  <c r="H35" i="50"/>
  <c r="I35" i="50" s="1"/>
  <c r="K35" i="50" s="1"/>
  <c r="H37" i="26"/>
  <c r="I37" i="26" s="1"/>
  <c r="H40" i="26"/>
  <c r="I40" i="26" s="1"/>
  <c r="H41" i="20"/>
  <c r="I41" i="20" s="1"/>
  <c r="H34" i="17"/>
  <c r="I34" i="17" s="1"/>
  <c r="H16" i="44"/>
  <c r="I16" i="44" s="1"/>
  <c r="K16" i="44" s="1"/>
  <c r="H15" i="20"/>
  <c r="I15" i="20" s="1"/>
  <c r="H20" i="17"/>
  <c r="I20" i="17" s="1"/>
  <c r="H37" i="51"/>
  <c r="I37" i="51" s="1"/>
  <c r="K37" i="51" s="1"/>
  <c r="H14" i="20"/>
  <c r="I14" i="20" s="1"/>
  <c r="H19" i="51"/>
  <c r="I19" i="51" s="1"/>
  <c r="H38" i="39"/>
  <c r="I38" i="39" s="1"/>
  <c r="H33" i="39"/>
  <c r="I33" i="39" s="1"/>
  <c r="H15" i="51"/>
  <c r="I15" i="51" s="1"/>
  <c r="H13" i="39"/>
  <c r="I13" i="39" s="1"/>
  <c r="H41" i="39"/>
  <c r="I41" i="39" s="1"/>
  <c r="H27" i="52"/>
  <c r="I27" i="52" s="1"/>
  <c r="K27" i="52" s="1"/>
  <c r="H19" i="50"/>
  <c r="I19" i="50" s="1"/>
  <c r="H27" i="50"/>
  <c r="I27" i="50" s="1"/>
  <c r="H31" i="50"/>
  <c r="I31" i="50" s="1"/>
  <c r="H25" i="26"/>
  <c r="I25" i="26" s="1"/>
  <c r="H33" i="26"/>
  <c r="I33" i="26" s="1"/>
  <c r="H16" i="26"/>
  <c r="I16" i="26" s="1"/>
  <c r="H40" i="20"/>
  <c r="I40" i="20" s="1"/>
  <c r="H20" i="43"/>
  <c r="I20" i="43" s="1"/>
  <c r="K20" i="43" s="1"/>
  <c r="H8" i="17"/>
  <c r="I8" i="17" s="1"/>
  <c r="H25" i="19"/>
  <c r="I25" i="19" s="1"/>
  <c r="H42" i="19"/>
  <c r="I42" i="19" s="1"/>
  <c r="H41" i="28"/>
  <c r="I41" i="28" s="1"/>
  <c r="H18" i="22"/>
  <c r="I18" i="22" s="1"/>
  <c r="H39" i="40"/>
  <c r="I39" i="40" s="1"/>
  <c r="H5" i="39"/>
  <c r="H8" i="39"/>
  <c r="I8" i="39" s="1"/>
  <c r="K8" i="39" s="1"/>
  <c r="H18" i="50"/>
  <c r="I18" i="50" s="1"/>
  <c r="H14" i="50"/>
  <c r="I14" i="50" s="1"/>
  <c r="H40" i="21"/>
  <c r="I40" i="21" s="1"/>
  <c r="H26" i="19"/>
  <c r="I26" i="19" s="1"/>
  <c r="H13" i="28"/>
  <c r="I13" i="28" s="1"/>
  <c r="H30" i="28"/>
  <c r="I30" i="28" s="1"/>
  <c r="H17" i="20"/>
  <c r="I17" i="20" s="1"/>
  <c r="H18" i="20"/>
  <c r="I18" i="20" s="1"/>
  <c r="K18" i="20" s="1"/>
  <c r="H7" i="17"/>
  <c r="I7" i="17" s="1"/>
  <c r="H32" i="44"/>
  <c r="I32" i="44" s="1"/>
  <c r="K32" i="44" s="1"/>
  <c r="H33" i="51"/>
  <c r="I33" i="51" s="1"/>
  <c r="H15" i="22"/>
  <c r="I15" i="22" s="1"/>
  <c r="H42" i="22"/>
  <c r="I42" i="22" s="1"/>
  <c r="H31" i="40"/>
  <c r="I31" i="40" s="1"/>
  <c r="H28" i="39"/>
  <c r="I28" i="39" s="1"/>
  <c r="H39" i="39"/>
  <c r="I39" i="39" s="1"/>
  <c r="K39" i="39" s="1"/>
  <c r="H12" i="31"/>
  <c r="I12" i="31" s="1"/>
  <c r="H7" i="35"/>
  <c r="I7" i="35" s="1"/>
  <c r="H42" i="28"/>
  <c r="I42" i="28" s="1"/>
  <c r="H10" i="20"/>
  <c r="I10" i="20" s="1"/>
  <c r="H18" i="51"/>
  <c r="I18" i="51" s="1"/>
  <c r="H7" i="25"/>
  <c r="I7" i="25" s="1"/>
  <c r="H33" i="25"/>
  <c r="I33" i="25" s="1"/>
  <c r="K33" i="25" s="1"/>
  <c r="H8" i="25"/>
  <c r="I8" i="25" s="1"/>
  <c r="K8" i="25" s="1"/>
  <c r="H13" i="22"/>
  <c r="I13" i="22" s="1"/>
  <c r="H34" i="40"/>
  <c r="I34" i="40" s="1"/>
  <c r="H35" i="31"/>
  <c r="I35" i="31" s="1"/>
  <c r="H14" i="21"/>
  <c r="I14" i="21" s="1"/>
  <c r="H8" i="40"/>
  <c r="I8" i="40" s="1"/>
  <c r="H34" i="50"/>
  <c r="I34" i="50" s="1"/>
  <c r="H34" i="20"/>
  <c r="I34" i="20" s="1"/>
  <c r="H20" i="40"/>
  <c r="I20" i="40" s="1"/>
  <c r="K20" i="40" s="1"/>
  <c r="H5" i="20"/>
  <c r="H31" i="17"/>
  <c r="I31" i="17" s="1"/>
  <c r="H39" i="35"/>
  <c r="I39" i="35" s="1"/>
  <c r="H5" i="21"/>
  <c r="H43" i="19"/>
  <c r="I43" i="19" s="1"/>
  <c r="H32" i="51"/>
  <c r="I32" i="51" s="1"/>
  <c r="K32" i="51" s="1"/>
  <c r="H35" i="25"/>
  <c r="I35" i="25" s="1"/>
  <c r="H41" i="25"/>
  <c r="I41" i="25" s="1"/>
  <c r="K41" i="25" s="1"/>
  <c r="H36" i="25"/>
  <c r="I36" i="25" s="1"/>
  <c r="H21" i="22"/>
  <c r="I21" i="22" s="1"/>
  <c r="H10" i="22"/>
  <c r="I10" i="22" s="1"/>
  <c r="H9" i="40"/>
  <c r="I9" i="40" s="1"/>
  <c r="H18" i="39"/>
  <c r="I18" i="39" s="1"/>
  <c r="H16" i="39"/>
  <c r="I16" i="39" s="1"/>
  <c r="H21" i="31"/>
  <c r="I21" i="31" s="1"/>
  <c r="H43" i="35"/>
  <c r="I43" i="35" s="1"/>
  <c r="K43" i="35" s="1"/>
  <c r="H22" i="50"/>
  <c r="I22" i="50" s="1"/>
  <c r="H29" i="21"/>
  <c r="I29" i="21" s="1"/>
  <c r="H36" i="21"/>
  <c r="I36" i="21" s="1"/>
  <c r="H10" i="21"/>
  <c r="I10" i="21" s="1"/>
  <c r="H9" i="19"/>
  <c r="I9" i="19" s="1"/>
  <c r="H10" i="19"/>
  <c r="I10" i="19" s="1"/>
  <c r="H30" i="26"/>
  <c r="I30" i="26" s="1"/>
  <c r="H31" i="28"/>
  <c r="I31" i="28" s="1"/>
  <c r="K31" i="28" s="1"/>
  <c r="H21" i="28"/>
  <c r="I21" i="28" s="1"/>
  <c r="H20" i="28"/>
  <c r="I20" i="28" s="1"/>
  <c r="H33" i="20"/>
  <c r="I33" i="20" s="1"/>
  <c r="K33" i="20" s="1"/>
  <c r="H38" i="20"/>
  <c r="I38" i="20" s="1"/>
  <c r="H9" i="17"/>
  <c r="I9" i="17" s="1"/>
  <c r="H25" i="44"/>
  <c r="I25" i="44" s="1"/>
  <c r="K25" i="44" s="1"/>
  <c r="H21" i="51"/>
  <c r="I21" i="51" s="1"/>
  <c r="H23" i="25"/>
  <c r="I23" i="25" s="1"/>
  <c r="K23" i="25" s="1"/>
  <c r="H6" i="25"/>
  <c r="I6" i="25" s="1"/>
  <c r="H28" i="25"/>
  <c r="I28" i="25" s="1"/>
  <c r="K28" i="25" s="1"/>
  <c r="H29" i="22"/>
  <c r="I29" i="22" s="1"/>
  <c r="K29" i="22" s="1"/>
  <c r="H40" i="12"/>
  <c r="I40" i="12" s="1"/>
  <c r="H25" i="40"/>
  <c r="I25" i="40" s="1"/>
  <c r="H16" i="40"/>
  <c r="I16" i="40" s="1"/>
  <c r="H11" i="42"/>
  <c r="I11" i="42" s="1"/>
  <c r="K11" i="42" s="1"/>
  <c r="H34" i="39"/>
  <c r="I34" i="39" s="1"/>
  <c r="K34" i="39" s="1"/>
  <c r="H24" i="39"/>
  <c r="I24" i="39" s="1"/>
  <c r="H39" i="31"/>
  <c r="I39" i="31" s="1"/>
  <c r="H20" i="35"/>
  <c r="I20" i="35" s="1"/>
  <c r="H13" i="32"/>
  <c r="I13" i="32" s="1"/>
  <c r="H42" i="32"/>
  <c r="I42" i="32" s="1"/>
  <c r="H17" i="29"/>
  <c r="I17" i="29" s="1"/>
  <c r="H40" i="29"/>
  <c r="I40" i="29" s="1"/>
  <c r="H9" i="50"/>
  <c r="I9" i="50" s="1"/>
  <c r="K9" i="50" s="1"/>
  <c r="H38" i="50"/>
  <c r="I38" i="50" s="1"/>
  <c r="H13" i="21"/>
  <c r="I13" i="21" s="1"/>
  <c r="H32" i="21"/>
  <c r="I32" i="21" s="1"/>
  <c r="H6" i="21"/>
  <c r="I6" i="21" s="1"/>
  <c r="H13" i="19"/>
  <c r="I13" i="19" s="1"/>
  <c r="H36" i="19"/>
  <c r="I36" i="19" s="1"/>
  <c r="H14" i="26"/>
  <c r="I14" i="26" s="1"/>
  <c r="K14" i="26" s="1"/>
  <c r="H17" i="28"/>
  <c r="I17" i="28" s="1"/>
  <c r="K17" i="28" s="1"/>
  <c r="H29" i="28"/>
  <c r="I29" i="28" s="1"/>
  <c r="H10" i="28"/>
  <c r="I10" i="28" s="1"/>
  <c r="H37" i="20"/>
  <c r="I37" i="20" s="1"/>
  <c r="H22" i="20"/>
  <c r="I22" i="20" s="1"/>
  <c r="H17" i="17"/>
  <c r="I17" i="17" s="1"/>
  <c r="H31" i="8"/>
  <c r="I31" i="8" s="1"/>
  <c r="H23" i="44"/>
  <c r="I23" i="44" s="1"/>
  <c r="K23" i="44" s="1"/>
  <c r="H19" i="39"/>
  <c r="I19" i="39" s="1"/>
  <c r="K19" i="39" s="1"/>
  <c r="H11" i="39"/>
  <c r="I11" i="39" s="1"/>
  <c r="H35" i="51"/>
  <c r="I35" i="51" s="1"/>
  <c r="K35" i="51" s="1"/>
  <c r="H37" i="22"/>
  <c r="I37" i="22" s="1"/>
  <c r="H35" i="40"/>
  <c r="I35" i="40" s="1"/>
  <c r="H37" i="40"/>
  <c r="I37" i="40" s="1"/>
  <c r="H24" i="40"/>
  <c r="I24" i="40" s="1"/>
  <c r="H15" i="39"/>
  <c r="I15" i="39" s="1"/>
  <c r="H32" i="39"/>
  <c r="I32" i="39" s="1"/>
  <c r="H28" i="31"/>
  <c r="I28" i="31" s="1"/>
  <c r="H5" i="19"/>
  <c r="H27" i="19"/>
  <c r="I27" i="19" s="1"/>
  <c r="H28" i="19"/>
  <c r="I28" i="19" s="1"/>
  <c r="H19" i="28"/>
  <c r="I19" i="28" s="1"/>
  <c r="H37" i="28"/>
  <c r="I37" i="28" s="1"/>
  <c r="H40" i="28"/>
  <c r="I40" i="28" s="1"/>
  <c r="H11" i="20"/>
  <c r="I11" i="20" s="1"/>
  <c r="K11" i="20" s="1"/>
  <c r="H6" i="20"/>
  <c r="I6" i="20" s="1"/>
  <c r="H25" i="17"/>
  <c r="I25" i="17" s="1"/>
  <c r="H27" i="51"/>
  <c r="I27" i="51" s="1"/>
  <c r="K27" i="51" s="1"/>
  <c r="H39" i="25"/>
  <c r="I39" i="25" s="1"/>
  <c r="H34" i="25"/>
  <c r="I34" i="25" s="1"/>
  <c r="H12" i="25"/>
  <c r="I12" i="25" s="1"/>
  <c r="H40" i="22"/>
  <c r="I40" i="22" s="1"/>
  <c r="K40" i="22" s="1"/>
  <c r="H22" i="40"/>
  <c r="I22" i="40" s="1"/>
  <c r="K22" i="40" s="1"/>
  <c r="H12" i="40"/>
  <c r="I12" i="40" s="1"/>
  <c r="H32" i="40"/>
  <c r="I32" i="40" s="1"/>
  <c r="K32" i="40" s="1"/>
  <c r="H35" i="39"/>
  <c r="I35" i="39" s="1"/>
  <c r="K35" i="39" s="1"/>
  <c r="H9" i="39"/>
  <c r="I9" i="39" s="1"/>
  <c r="H5" i="35"/>
  <c r="H34" i="35"/>
  <c r="I34" i="35" s="1"/>
  <c r="H8" i="50"/>
  <c r="I8" i="50" s="1"/>
  <c r="H15" i="50"/>
  <c r="I15" i="50" s="1"/>
  <c r="K15" i="50" s="1"/>
  <c r="H25" i="21"/>
  <c r="I25" i="21" s="1"/>
  <c r="H24" i="21"/>
  <c r="I24" i="21" s="1"/>
  <c r="H40" i="19"/>
  <c r="I40" i="19" s="1"/>
  <c r="H41" i="19"/>
  <c r="I41" i="19" s="1"/>
  <c r="H20" i="19"/>
  <c r="I20" i="19" s="1"/>
  <c r="H33" i="28"/>
  <c r="I33" i="28" s="1"/>
  <c r="H38" i="28"/>
  <c r="I38" i="28" s="1"/>
  <c r="H32" i="28"/>
  <c r="I32" i="28" s="1"/>
  <c r="K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K18" i="40" s="1"/>
  <c r="H7" i="40"/>
  <c r="I7" i="40" s="1"/>
  <c r="H31" i="39"/>
  <c r="I31" i="39" s="1"/>
  <c r="H36" i="39"/>
  <c r="I36" i="39" s="1"/>
  <c r="H11" i="35"/>
  <c r="I11" i="35" s="1"/>
  <c r="H40" i="50"/>
  <c r="I40" i="50" s="1"/>
  <c r="H32" i="50"/>
  <c r="I32" i="50" s="1"/>
  <c r="H19" i="19"/>
  <c r="I19" i="19" s="1"/>
  <c r="H6" i="19"/>
  <c r="I6" i="19" s="1"/>
  <c r="K6" i="19" s="1"/>
  <c r="H26" i="28"/>
  <c r="I26" i="28" s="1"/>
  <c r="H25" i="51"/>
  <c r="I25" i="51" s="1"/>
  <c r="K25" i="51" s="1"/>
  <c r="H9" i="25"/>
  <c r="I9" i="25" s="1"/>
  <c r="H31" i="22"/>
  <c r="I31" i="22" s="1"/>
  <c r="H14" i="22"/>
  <c r="I14" i="22" s="1"/>
  <c r="H17" i="40"/>
  <c r="I17" i="40" s="1"/>
  <c r="K17" i="40" s="1"/>
  <c r="H15" i="40"/>
  <c r="I15" i="40" s="1"/>
  <c r="H12" i="39"/>
  <c r="I12" i="39" s="1"/>
  <c r="H7" i="39"/>
  <c r="I7" i="39" s="1"/>
  <c r="H13" i="35"/>
  <c r="I13" i="35" s="1"/>
  <c r="H29" i="50"/>
  <c r="I29" i="50" s="1"/>
  <c r="H13" i="50"/>
  <c r="I13" i="50" s="1"/>
  <c r="H33" i="21"/>
  <c r="I33" i="21" s="1"/>
  <c r="H23" i="21"/>
  <c r="I23" i="21" s="1"/>
  <c r="H33" i="19"/>
  <c r="I33" i="19" s="1"/>
  <c r="H30" i="19"/>
  <c r="I30" i="19" s="1"/>
  <c r="K30" i="19" s="1"/>
  <c r="H7" i="26"/>
  <c r="I7" i="26" s="1"/>
  <c r="H23" i="28"/>
  <c r="I23" i="28" s="1"/>
  <c r="H39" i="20"/>
  <c r="I39" i="20" s="1"/>
  <c r="K39" i="20" s="1"/>
  <c r="H16" i="17"/>
  <c r="I16" i="17" s="1"/>
  <c r="H15" i="17"/>
  <c r="I15" i="17" s="1"/>
  <c r="H33" i="17"/>
  <c r="I33" i="17" s="1"/>
  <c r="H5" i="51"/>
  <c r="H43" i="51"/>
  <c r="I43" i="51" s="1"/>
  <c r="K43" i="51" s="1"/>
  <c r="H17" i="51"/>
  <c r="I17" i="51" s="1"/>
  <c r="H10" i="51"/>
  <c r="I10" i="51" s="1"/>
  <c r="K10" i="51" s="1"/>
  <c r="H9" i="51"/>
  <c r="I9" i="51" s="1"/>
  <c r="K9" i="51" s="1"/>
  <c r="H30" i="35"/>
  <c r="I30" i="35" s="1"/>
  <c r="H32" i="35"/>
  <c r="I32" i="35" s="1"/>
  <c r="H43" i="17"/>
  <c r="I43" i="17" s="1"/>
  <c r="H41" i="17"/>
  <c r="I41" i="17" s="1"/>
  <c r="H29" i="17"/>
  <c r="I29" i="17" s="1"/>
  <c r="K29" i="17" s="1"/>
  <c r="H6" i="17"/>
  <c r="I6" i="17" s="1"/>
  <c r="H37" i="35"/>
  <c r="I37" i="35" s="1"/>
  <c r="H25" i="35"/>
  <c r="I25" i="35" s="1"/>
  <c r="H24" i="35"/>
  <c r="I24" i="35" s="1"/>
  <c r="H14" i="51"/>
  <c r="I14" i="51" s="1"/>
  <c r="H20" i="51"/>
  <c r="I20" i="51" s="1"/>
  <c r="K20" i="51" s="1"/>
  <c r="H12" i="51"/>
  <c r="I12" i="51" s="1"/>
  <c r="K12" i="51" s="1"/>
  <c r="H39" i="26"/>
  <c r="I39" i="26" s="1"/>
  <c r="K39" i="26" s="1"/>
  <c r="H11" i="17"/>
  <c r="I11" i="17" s="1"/>
  <c r="H30" i="17"/>
  <c r="I30" i="17" s="1"/>
  <c r="H13" i="8"/>
  <c r="I13" i="8" s="1"/>
  <c r="H10" i="8"/>
  <c r="I10" i="8" s="1"/>
  <c r="H22" i="51"/>
  <c r="I22" i="51" s="1"/>
  <c r="H11" i="51"/>
  <c r="I11" i="51" s="1"/>
  <c r="H24" i="51"/>
  <c r="I24" i="51" s="1"/>
  <c r="K24" i="51" s="1"/>
  <c r="H19" i="22"/>
  <c r="I19" i="22" s="1"/>
  <c r="K19" i="22" s="1"/>
  <c r="H38" i="22"/>
  <c r="I38" i="22" s="1"/>
  <c r="H5" i="33"/>
  <c r="I5" i="33" s="1"/>
  <c r="H30" i="33"/>
  <c r="I30" i="33" s="1"/>
  <c r="K30" i="33" s="1"/>
  <c r="H25" i="33"/>
  <c r="I25" i="33" s="1"/>
  <c r="H38" i="31"/>
  <c r="I38" i="31" s="1"/>
  <c r="H7" i="41"/>
  <c r="I7" i="41" s="1"/>
  <c r="H13" i="41"/>
  <c r="I13" i="41" s="1"/>
  <c r="H17" i="35"/>
  <c r="I17" i="35" s="1"/>
  <c r="K17" i="35" s="1"/>
  <c r="H29" i="35"/>
  <c r="I29" i="35" s="1"/>
  <c r="H21" i="26"/>
  <c r="I21" i="26" s="1"/>
  <c r="H20" i="26"/>
  <c r="I20" i="26" s="1"/>
  <c r="H27" i="17"/>
  <c r="I27" i="17" s="1"/>
  <c r="H22" i="17"/>
  <c r="I22" i="17" s="1"/>
  <c r="H27" i="8"/>
  <c r="I27" i="8" s="1"/>
  <c r="H34" i="8"/>
  <c r="I34" i="8" s="1"/>
  <c r="H30" i="51"/>
  <c r="I30" i="51" s="1"/>
  <c r="K30" i="51" s="1"/>
  <c r="H41" i="51"/>
  <c r="I41" i="51" s="1"/>
  <c r="H34" i="51"/>
  <c r="I34" i="51" s="1"/>
  <c r="K34" i="51" s="1"/>
  <c r="H33" i="22"/>
  <c r="I33" i="22" s="1"/>
  <c r="H30" i="22"/>
  <c r="I30" i="22" s="1"/>
  <c r="H13" i="40"/>
  <c r="I13" i="40" s="1"/>
  <c r="H11" i="40"/>
  <c r="I11" i="40" s="1"/>
  <c r="H40" i="40"/>
  <c r="I40" i="40" s="1"/>
  <c r="H31" i="42"/>
  <c r="I31" i="42" s="1"/>
  <c r="K31" i="42" s="1"/>
  <c r="H23" i="39"/>
  <c r="I23" i="39" s="1"/>
  <c r="H29" i="39"/>
  <c r="I29" i="39" s="1"/>
  <c r="H40" i="33"/>
  <c r="I40" i="33" s="1"/>
  <c r="H22" i="33"/>
  <c r="I22" i="33" s="1"/>
  <c r="H39" i="33"/>
  <c r="I39" i="33" s="1"/>
  <c r="H11" i="31"/>
  <c r="I11" i="31" s="1"/>
  <c r="H37" i="41"/>
  <c r="I37" i="41" s="1"/>
  <c r="K37" i="41" s="1"/>
  <c r="H23" i="41"/>
  <c r="I23" i="41" s="1"/>
  <c r="K23" i="41" s="1"/>
  <c r="H19" i="35"/>
  <c r="I19" i="35" s="1"/>
  <c r="H9" i="35"/>
  <c r="I9" i="35" s="1"/>
  <c r="H11" i="32"/>
  <c r="I11" i="32" s="1"/>
  <c r="H37" i="32"/>
  <c r="I37" i="32" s="1"/>
  <c r="K37" i="32" s="1"/>
  <c r="H34" i="32"/>
  <c r="I34" i="32" s="1"/>
  <c r="H17" i="50"/>
  <c r="I17" i="50" s="1"/>
  <c r="H42" i="50"/>
  <c r="I42" i="50" s="1"/>
  <c r="H37" i="19"/>
  <c r="I37" i="19" s="1"/>
  <c r="K37" i="19" s="1"/>
  <c r="H39" i="19"/>
  <c r="I39" i="19" s="1"/>
  <c r="H31" i="26"/>
  <c r="I31" i="26" s="1"/>
  <c r="H42" i="26"/>
  <c r="I42" i="26" s="1"/>
  <c r="K42" i="26" s="1"/>
  <c r="H7" i="20"/>
  <c r="I7" i="20" s="1"/>
  <c r="H16" i="20"/>
  <c r="I16" i="20" s="1"/>
  <c r="H19" i="17"/>
  <c r="I19" i="17" s="1"/>
  <c r="H42" i="17"/>
  <c r="I42" i="17" s="1"/>
  <c r="K42" i="17" s="1"/>
  <c r="H37" i="8"/>
  <c r="I37" i="8" s="1"/>
  <c r="K37" i="8" s="1"/>
  <c r="H18" i="8"/>
  <c r="I18" i="8" s="1"/>
  <c r="H23" i="17"/>
  <c r="I23" i="17" s="1"/>
  <c r="H26" i="17"/>
  <c r="I26" i="17" s="1"/>
  <c r="H13" i="44"/>
  <c r="I13" i="44" s="1"/>
  <c r="K13" i="44" s="1"/>
  <c r="H38" i="51"/>
  <c r="I38" i="51" s="1"/>
  <c r="K38" i="51" s="1"/>
  <c r="H7" i="51"/>
  <c r="I7" i="51" s="1"/>
  <c r="K7" i="51" s="1"/>
  <c r="H36" i="51"/>
  <c r="I36" i="51" s="1"/>
  <c r="K36" i="51" s="1"/>
  <c r="H37" i="17"/>
  <c r="I37" i="17" s="1"/>
  <c r="K37" i="17" s="1"/>
  <c r="H10" i="17"/>
  <c r="I10" i="17" s="1"/>
  <c r="H13" i="26"/>
  <c r="I13" i="26" s="1"/>
  <c r="H36" i="26"/>
  <c r="I36" i="26" s="1"/>
  <c r="H5" i="17"/>
  <c r="H21" i="17"/>
  <c r="I21" i="17" s="1"/>
  <c r="H18" i="17"/>
  <c r="I18" i="17" s="1"/>
  <c r="H29" i="44"/>
  <c r="I29" i="44" s="1"/>
  <c r="K29" i="44" s="1"/>
  <c r="H23" i="51"/>
  <c r="I23" i="51" s="1"/>
  <c r="H16" i="51"/>
  <c r="I16" i="51" s="1"/>
  <c r="H31" i="51"/>
  <c r="I31" i="51" s="1"/>
  <c r="H28" i="51"/>
  <c r="I28" i="51" s="1"/>
  <c r="H18" i="33"/>
  <c r="I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K23" i="35" s="1"/>
  <c r="H43" i="26"/>
  <c r="I43" i="26" s="1"/>
  <c r="H22" i="26"/>
  <c r="I22" i="26" s="1"/>
  <c r="H40" i="17"/>
  <c r="I40" i="17" s="1"/>
  <c r="H35" i="17"/>
  <c r="I35" i="17" s="1"/>
  <c r="K35" i="17" s="1"/>
  <c r="H36" i="17"/>
  <c r="I36" i="17" s="1"/>
  <c r="H9" i="8"/>
  <c r="I9" i="8" s="1"/>
  <c r="H6" i="8"/>
  <c r="I6" i="8" s="1"/>
  <c r="H39" i="51"/>
  <c r="I39" i="51" s="1"/>
  <c r="K39" i="51" s="1"/>
  <c r="H39" i="22"/>
  <c r="I39" i="22" s="1"/>
  <c r="H24" i="22"/>
  <c r="I24" i="22" s="1"/>
  <c r="H29" i="40"/>
  <c r="I29" i="40" s="1"/>
  <c r="K29" i="40" s="1"/>
  <c r="H39" i="42"/>
  <c r="I39" i="42" s="1"/>
  <c r="K39" i="42" s="1"/>
  <c r="H20" i="39"/>
  <c r="I20" i="39" s="1"/>
  <c r="H22" i="39"/>
  <c r="I22" i="39" s="1"/>
  <c r="K22" i="39" s="1"/>
  <c r="H26" i="33"/>
  <c r="I26" i="33" s="1"/>
  <c r="H10" i="52"/>
  <c r="I10" i="52" s="1"/>
  <c r="K10" i="52" s="1"/>
  <c r="H15" i="41"/>
  <c r="I15" i="41" s="1"/>
  <c r="H14" i="41"/>
  <c r="I14" i="41" s="1"/>
  <c r="H6" i="35"/>
  <c r="I6" i="35" s="1"/>
  <c r="H31" i="35"/>
  <c r="I31" i="35" s="1"/>
  <c r="H9" i="32"/>
  <c r="I9" i="32" s="1"/>
  <c r="H28" i="32"/>
  <c r="I28" i="32" s="1"/>
  <c r="K28" i="32" s="1"/>
  <c r="H7" i="29"/>
  <c r="I7" i="29" s="1"/>
  <c r="K7" i="29" s="1"/>
  <c r="H43" i="29"/>
  <c r="I43" i="29" s="1"/>
  <c r="K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K7" i="36" s="1"/>
  <c r="H5" i="31"/>
  <c r="H41" i="31"/>
  <c r="I41" i="31" s="1"/>
  <c r="H36" i="31"/>
  <c r="I36" i="31" s="1"/>
  <c r="H12" i="38"/>
  <c r="I12" i="38" s="1"/>
  <c r="H28" i="38"/>
  <c r="I28" i="38" s="1"/>
  <c r="K28" i="38" s="1"/>
  <c r="H6" i="38"/>
  <c r="I6" i="38" s="1"/>
  <c r="K6" i="38" s="1"/>
  <c r="H18" i="36"/>
  <c r="I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H11" i="38"/>
  <c r="I11" i="38" s="1"/>
  <c r="H29" i="26"/>
  <c r="I29" i="26" s="1"/>
  <c r="H23" i="26"/>
  <c r="I23" i="26" s="1"/>
  <c r="K23" i="26" s="1"/>
  <c r="H12" i="26"/>
  <c r="I12" i="26" s="1"/>
  <c r="K12" i="26" s="1"/>
  <c r="H35" i="20"/>
  <c r="I35" i="20" s="1"/>
  <c r="H42" i="20"/>
  <c r="I42" i="20" s="1"/>
  <c r="H20" i="20"/>
  <c r="I20" i="20" s="1"/>
  <c r="H35" i="8"/>
  <c r="I35" i="8" s="1"/>
  <c r="H33" i="8"/>
  <c r="I33" i="8" s="1"/>
  <c r="H21" i="44"/>
  <c r="I21" i="44" s="1"/>
  <c r="K21" i="44" s="1"/>
  <c r="H38" i="44"/>
  <c r="I38" i="44" s="1"/>
  <c r="K38" i="44" s="1"/>
  <c r="H40" i="44"/>
  <c r="I40" i="44" s="1"/>
  <c r="K40" i="44" s="1"/>
  <c r="H9" i="36"/>
  <c r="I9" i="36" s="1"/>
  <c r="K9" i="36" s="1"/>
  <c r="H31" i="36"/>
  <c r="I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K25" i="31" s="1"/>
  <c r="H42" i="52"/>
  <c r="I42" i="52" s="1"/>
  <c r="H14" i="38"/>
  <c r="I14" i="38" s="1"/>
  <c r="H8" i="38"/>
  <c r="I8" i="38" s="1"/>
  <c r="K8" i="38" s="1"/>
  <c r="H41" i="36"/>
  <c r="I41" i="36" s="1"/>
  <c r="H12" i="36"/>
  <c r="I12" i="36" s="1"/>
  <c r="H16" i="36"/>
  <c r="I16" i="36" s="1"/>
  <c r="H15" i="52"/>
  <c r="I15" i="52" s="1"/>
  <c r="H22" i="31"/>
  <c r="I22" i="31" s="1"/>
  <c r="K22" i="31" s="1"/>
  <c r="H29" i="31"/>
  <c r="I29" i="31" s="1"/>
  <c r="H18" i="31"/>
  <c r="I18" i="31" s="1"/>
  <c r="H38" i="36"/>
  <c r="I38" i="36" s="1"/>
  <c r="K38" i="36" s="1"/>
  <c r="H28" i="36"/>
  <c r="I28" i="36" s="1"/>
  <c r="K28" i="36" s="1"/>
  <c r="H24" i="36"/>
  <c r="I24" i="36" s="1"/>
  <c r="H26" i="52"/>
  <c r="I26" i="52" s="1"/>
  <c r="K26" i="52" s="1"/>
  <c r="H31" i="52"/>
  <c r="I31" i="52" s="1"/>
  <c r="H14" i="31"/>
  <c r="I14" i="31" s="1"/>
  <c r="K14" i="31" s="1"/>
  <c r="H7" i="31"/>
  <c r="I7" i="31" s="1"/>
  <c r="H38" i="35"/>
  <c r="I38" i="35" s="1"/>
  <c r="H41" i="35"/>
  <c r="I41" i="35" s="1"/>
  <c r="K41" i="35" s="1"/>
  <c r="H36" i="38"/>
  <c r="I36" i="38" s="1"/>
  <c r="H16" i="38"/>
  <c r="I16" i="38" s="1"/>
  <c r="H9" i="26"/>
  <c r="I9" i="26" s="1"/>
  <c r="H10" i="26"/>
  <c r="I10" i="26" s="1"/>
  <c r="H8" i="26"/>
  <c r="I8" i="26" s="1"/>
  <c r="K8" i="26" s="1"/>
  <c r="H11" i="8"/>
  <c r="I11" i="8" s="1"/>
  <c r="H26" i="8"/>
  <c r="I26" i="8" s="1"/>
  <c r="H28" i="44"/>
  <c r="I28" i="44" s="1"/>
  <c r="K28" i="44" s="1"/>
  <c r="H37" i="36"/>
  <c r="I37" i="36" s="1"/>
  <c r="K37" i="36" s="1"/>
  <c r="H8" i="36"/>
  <c r="I8" i="36" s="1"/>
  <c r="K8" i="36" s="1"/>
  <c r="H30" i="31"/>
  <c r="I30" i="31" s="1"/>
  <c r="H29" i="36"/>
  <c r="I29" i="36" s="1"/>
  <c r="H42" i="36"/>
  <c r="I42" i="36" s="1"/>
  <c r="K42" i="36" s="1"/>
  <c r="H32" i="36"/>
  <c r="I32" i="36" s="1"/>
  <c r="H9" i="52"/>
  <c r="I9" i="52" s="1"/>
  <c r="H6" i="52"/>
  <c r="I6" i="52" s="1"/>
  <c r="K6" i="52" s="1"/>
  <c r="H6" i="31"/>
  <c r="I6" i="31" s="1"/>
  <c r="H17" i="31"/>
  <c r="I17" i="31" s="1"/>
  <c r="H15" i="38"/>
  <c r="I15" i="38" s="1"/>
  <c r="K15" i="38" s="1"/>
  <c r="H24" i="38"/>
  <c r="I24" i="38" s="1"/>
  <c r="H26" i="44"/>
  <c r="I26" i="44" s="1"/>
  <c r="K26" i="44" s="1"/>
  <c r="H30" i="36"/>
  <c r="I30" i="36" s="1"/>
  <c r="H11" i="36"/>
  <c r="I11" i="36" s="1"/>
  <c r="K11" i="36" s="1"/>
  <c r="H40" i="36"/>
  <c r="I40" i="36" s="1"/>
  <c r="K40" i="36" s="1"/>
  <c r="H29" i="52"/>
  <c r="I29" i="52" s="1"/>
  <c r="H25" i="52"/>
  <c r="I25" i="52" s="1"/>
  <c r="K25" i="52" s="1"/>
  <c r="H9" i="31"/>
  <c r="I9" i="31" s="1"/>
  <c r="H23" i="31"/>
  <c r="I23" i="31" s="1"/>
  <c r="K23" i="31" s="1"/>
  <c r="H35" i="38"/>
  <c r="I35" i="38" s="1"/>
  <c r="H32" i="38"/>
  <c r="I32" i="38" s="1"/>
  <c r="H5" i="38"/>
  <c r="H31" i="38"/>
  <c r="I31" i="38" s="1"/>
  <c r="K31" i="38" s="1"/>
  <c r="H13" i="36"/>
  <c r="I13" i="36" s="1"/>
  <c r="K13" i="36" s="1"/>
  <c r="H21" i="36"/>
  <c r="I21" i="36" s="1"/>
  <c r="K21" i="36" s="1"/>
  <c r="H5" i="36"/>
  <c r="H30" i="52"/>
  <c r="I30" i="52" s="1"/>
  <c r="K30" i="52" s="1"/>
  <c r="H8" i="52"/>
  <c r="I8" i="52" s="1"/>
  <c r="K8" i="52" s="1"/>
  <c r="H43" i="31"/>
  <c r="I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H43" i="36"/>
  <c r="I43" i="36" s="1"/>
  <c r="H23" i="52"/>
  <c r="I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K19" i="38" s="1"/>
  <c r="H22" i="36"/>
  <c r="I22" i="36" s="1"/>
  <c r="H26" i="36"/>
  <c r="I26" i="36" s="1"/>
  <c r="K26" i="36" s="1"/>
  <c r="H24" i="52"/>
  <c r="I24" i="52" s="1"/>
  <c r="H21" i="52"/>
  <c r="I21" i="52" s="1"/>
  <c r="H13" i="31"/>
  <c r="I13" i="31" s="1"/>
  <c r="H8" i="31"/>
  <c r="I8" i="31" s="1"/>
  <c r="H30" i="38"/>
  <c r="I30" i="38" s="1"/>
  <c r="H37" i="38"/>
  <c r="I37" i="38" s="1"/>
  <c r="K37" i="38" s="1"/>
  <c r="H33" i="38"/>
  <c r="I33" i="38" s="1"/>
  <c r="H9" i="38"/>
  <c r="I9" i="38" s="1"/>
  <c r="H17" i="36"/>
  <c r="I17" i="36" s="1"/>
  <c r="K17" i="36" s="1"/>
  <c r="H13" i="52"/>
  <c r="I13" i="52" s="1"/>
  <c r="H15" i="31"/>
  <c r="I15" i="31" s="1"/>
  <c r="K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K31" i="20" s="1"/>
  <c r="H13" i="17"/>
  <c r="I13" i="17" s="1"/>
  <c r="H16" i="8"/>
  <c r="I16" i="8" s="1"/>
  <c r="H7" i="8"/>
  <c r="I7" i="8" s="1"/>
  <c r="H13" i="38"/>
  <c r="I13" i="38" s="1"/>
  <c r="H27" i="44"/>
  <c r="I27" i="44" s="1"/>
  <c r="K27" i="44" s="1"/>
  <c r="H41" i="30"/>
  <c r="I41" i="30" s="1"/>
  <c r="K41" i="30" s="1"/>
  <c r="H42" i="30"/>
  <c r="I42" i="30" s="1"/>
  <c r="K42" i="30" s="1"/>
  <c r="H5" i="42"/>
  <c r="H13" i="42"/>
  <c r="I13" i="42" s="1"/>
  <c r="K13" i="42" s="1"/>
  <c r="H27" i="42"/>
  <c r="I27" i="42" s="1"/>
  <c r="H15" i="42"/>
  <c r="I15" i="42" s="1"/>
  <c r="K15" i="42" s="1"/>
  <c r="H7" i="42"/>
  <c r="I7" i="42" s="1"/>
  <c r="H18" i="42"/>
  <c r="I18" i="42" s="1"/>
  <c r="H21" i="42"/>
  <c r="I21" i="42" s="1"/>
  <c r="H16" i="42"/>
  <c r="I16" i="42" s="1"/>
  <c r="H9" i="42"/>
  <c r="I9" i="42" s="1"/>
  <c r="K9" i="42" s="1"/>
  <c r="H41" i="42"/>
  <c r="I41" i="42" s="1"/>
  <c r="H40" i="52"/>
  <c r="I40" i="52" s="1"/>
  <c r="K40" i="52" s="1"/>
  <c r="H33" i="52"/>
  <c r="I33" i="52" s="1"/>
  <c r="H14" i="52"/>
  <c r="I14" i="52" s="1"/>
  <c r="H39" i="52"/>
  <c r="I39" i="52" s="1"/>
  <c r="K39" i="52" s="1"/>
  <c r="H43" i="52"/>
  <c r="I43" i="52" s="1"/>
  <c r="H36" i="52"/>
  <c r="I36" i="52" s="1"/>
  <c r="H38" i="52"/>
  <c r="I38" i="52" s="1"/>
  <c r="K38" i="52" s="1"/>
  <c r="H34" i="52"/>
  <c r="I34" i="52" s="1"/>
  <c r="K34" i="52" s="1"/>
  <c r="H20" i="52"/>
  <c r="I20" i="52" s="1"/>
  <c r="K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K10" i="42" s="1"/>
  <c r="H26" i="42"/>
  <c r="I26" i="42" s="1"/>
  <c r="K26" i="42" s="1"/>
  <c r="H20" i="42"/>
  <c r="I20" i="42" s="1"/>
  <c r="K20" i="42" s="1"/>
  <c r="H37" i="42"/>
  <c r="I37" i="42" s="1"/>
  <c r="K37" i="42" s="1"/>
  <c r="H38" i="42"/>
  <c r="I38" i="42" s="1"/>
  <c r="K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H10" i="30"/>
  <c r="I10" i="30" s="1"/>
  <c r="K10" i="30" s="1"/>
  <c r="H37" i="43"/>
  <c r="I37" i="43" s="1"/>
  <c r="K37" i="43" s="1"/>
  <c r="H11" i="12"/>
  <c r="I11" i="12" s="1"/>
  <c r="K11" i="12" s="1"/>
  <c r="H10" i="12"/>
  <c r="I10" i="12" s="1"/>
  <c r="K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H16" i="30"/>
  <c r="I16" i="30" s="1"/>
  <c r="K16" i="30" s="1"/>
  <c r="H26" i="30"/>
  <c r="I26" i="30" s="1"/>
  <c r="K26" i="30" s="1"/>
  <c r="H22" i="43"/>
  <c r="I22" i="43" s="1"/>
  <c r="K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K25" i="30" s="1"/>
  <c r="H5" i="30"/>
  <c r="I5" i="30" s="1"/>
  <c r="H20" i="30"/>
  <c r="I20" i="30" s="1"/>
  <c r="K20" i="30" s="1"/>
  <c r="H40" i="30"/>
  <c r="I40" i="30" s="1"/>
  <c r="H30" i="30"/>
  <c r="I30" i="30" s="1"/>
  <c r="H36" i="30"/>
  <c r="I36" i="30" s="1"/>
  <c r="K36" i="30" s="1"/>
  <c r="H8" i="30"/>
  <c r="I8" i="30" s="1"/>
  <c r="K8" i="30" s="1"/>
  <c r="H28" i="30"/>
  <c r="I28" i="30" s="1"/>
  <c r="H6" i="30"/>
  <c r="I6" i="30" s="1"/>
  <c r="K6" i="30" s="1"/>
  <c r="H34" i="30"/>
  <c r="I34" i="30" s="1"/>
  <c r="K34" i="30" s="1"/>
  <c r="H32" i="43"/>
  <c r="I32" i="43" s="1"/>
  <c r="K32" i="43" s="1"/>
  <c r="H8" i="43"/>
  <c r="I8" i="43" s="1"/>
  <c r="K8" i="43" s="1"/>
  <c r="H26" i="43"/>
  <c r="I26" i="43" s="1"/>
  <c r="H34" i="43"/>
  <c r="I34" i="43" s="1"/>
  <c r="K34" i="43" s="1"/>
  <c r="H24" i="43"/>
  <c r="I24" i="43" s="1"/>
  <c r="K24" i="43" s="1"/>
  <c r="H41" i="43"/>
  <c r="I41" i="43" s="1"/>
  <c r="K41" i="43" s="1"/>
  <c r="H40" i="43"/>
  <c r="I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H31" i="12"/>
  <c r="I31" i="12" s="1"/>
  <c r="H15" i="12"/>
  <c r="I15" i="12" s="1"/>
  <c r="K15" i="12" s="1"/>
  <c r="H43" i="12"/>
  <c r="I43" i="12" s="1"/>
  <c r="K43" i="12" s="1"/>
  <c r="H17" i="12"/>
  <c r="I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K19" i="43" s="1"/>
  <c r="H42" i="43"/>
  <c r="I42" i="43" s="1"/>
  <c r="K42" i="43" s="1"/>
  <c r="H10" i="43"/>
  <c r="I10" i="43" s="1"/>
  <c r="H5" i="43"/>
  <c r="H18" i="43"/>
  <c r="I18" i="43" s="1"/>
  <c r="H17" i="43"/>
  <c r="I17" i="43" s="1"/>
  <c r="K17" i="43" s="1"/>
  <c r="H14" i="43"/>
  <c r="I14" i="43" s="1"/>
  <c r="K14" i="43" s="1"/>
  <c r="H36" i="43"/>
  <c r="I36" i="43" s="1"/>
  <c r="H27" i="43"/>
  <c r="I27" i="43" s="1"/>
  <c r="H12" i="43"/>
  <c r="I12" i="43" s="1"/>
  <c r="H28" i="43"/>
  <c r="I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K25" i="23" s="1"/>
  <c r="H30" i="23"/>
  <c r="I30" i="23" s="1"/>
  <c r="K30" i="23" s="1"/>
  <c r="H17" i="34"/>
  <c r="I17" i="34" s="1"/>
  <c r="H29" i="34"/>
  <c r="I29" i="34" s="1"/>
  <c r="H23" i="34"/>
  <c r="I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K40" i="34" s="1"/>
  <c r="H42" i="34"/>
  <c r="I42" i="34" s="1"/>
  <c r="H10" i="34"/>
  <c r="I10" i="34" s="1"/>
  <c r="H13" i="15"/>
  <c r="I13" i="15" s="1"/>
  <c r="H31" i="15"/>
  <c r="I31" i="15" s="1"/>
  <c r="H25" i="15"/>
  <c r="I25" i="15" s="1"/>
  <c r="K25" i="15" s="1"/>
  <c r="H21" i="15"/>
  <c r="I21" i="15" s="1"/>
  <c r="H30" i="15"/>
  <c r="I30" i="15" s="1"/>
  <c r="H14" i="15"/>
  <c r="I14" i="15" s="1"/>
  <c r="K14" i="15" s="1"/>
  <c r="H26" i="15"/>
  <c r="I26" i="15" s="1"/>
  <c r="H20" i="15"/>
  <c r="I20" i="15" s="1"/>
  <c r="H32" i="15"/>
  <c r="I32" i="15" s="1"/>
  <c r="K32" i="15" s="1"/>
  <c r="H27" i="23"/>
  <c r="I27" i="23" s="1"/>
  <c r="K27" i="23" s="1"/>
  <c r="H23" i="23"/>
  <c r="I23" i="23" s="1"/>
  <c r="K23" i="23" s="1"/>
  <c r="H17" i="23"/>
  <c r="I17" i="23" s="1"/>
  <c r="K17" i="23" s="1"/>
  <c r="H19" i="23"/>
  <c r="I19" i="23" s="1"/>
  <c r="K19" i="23" s="1"/>
  <c r="H29" i="23"/>
  <c r="I29" i="23" s="1"/>
  <c r="K29" i="23" s="1"/>
  <c r="H38" i="23"/>
  <c r="I38" i="23" s="1"/>
  <c r="K38" i="23" s="1"/>
  <c r="H18" i="23"/>
  <c r="I18" i="23" s="1"/>
  <c r="H14" i="23"/>
  <c r="I14" i="23" s="1"/>
  <c r="K14" i="23" s="1"/>
  <c r="H10" i="23"/>
  <c r="I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K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K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K16" i="23" s="1"/>
  <c r="H34" i="23"/>
  <c r="I34" i="23" s="1"/>
  <c r="K34" i="23" s="1"/>
  <c r="H6" i="23"/>
  <c r="I6" i="23" s="1"/>
  <c r="K6" i="23" s="1"/>
  <c r="H26" i="23"/>
  <c r="I26" i="23" s="1"/>
  <c r="K26" i="23" s="1"/>
  <c r="H42" i="23"/>
  <c r="I42" i="23" s="1"/>
  <c r="H22" i="23"/>
  <c r="I22" i="23" s="1"/>
  <c r="K22" i="23" s="1"/>
  <c r="H36" i="23"/>
  <c r="I36" i="23" s="1"/>
  <c r="K14" i="51"/>
  <c r="K23" i="51"/>
  <c r="K13" i="51"/>
  <c r="K41" i="51"/>
  <c r="K16" i="51"/>
  <c r="K42" i="51"/>
  <c r="K33" i="51"/>
  <c r="K21" i="51"/>
  <c r="K17" i="51"/>
  <c r="K22" i="51"/>
  <c r="K15" i="51"/>
  <c r="K31" i="51"/>
  <c r="K6" i="51"/>
  <c r="K40" i="51"/>
  <c r="K11" i="51"/>
  <c r="K8" i="51"/>
  <c r="K28" i="51"/>
  <c r="K19" i="51"/>
  <c r="K18"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39" i="25"/>
  <c r="K11" i="25"/>
  <c r="K29" i="25"/>
  <c r="K13" i="25"/>
  <c r="K17" i="25"/>
  <c r="K6" i="25"/>
  <c r="K34" i="25"/>
  <c r="K14" i="25"/>
  <c r="K32" i="25"/>
  <c r="K38" i="25"/>
  <c r="K10" i="25"/>
  <c r="K30" i="25"/>
  <c r="K12" i="25"/>
  <c r="K23" i="22"/>
  <c r="K27" i="22"/>
  <c r="K7" i="22"/>
  <c r="K17" i="22"/>
  <c r="K35" i="22"/>
  <c r="K13" i="22"/>
  <c r="K16" i="22"/>
  <c r="K32" i="22"/>
  <c r="K20" i="22"/>
  <c r="K28" i="22"/>
  <c r="K38" i="22"/>
  <c r="K6" i="22"/>
  <c r="K18" i="22"/>
  <c r="K25" i="12"/>
  <c r="K40" i="12"/>
  <c r="K24" i="12"/>
  <c r="K19" i="40"/>
  <c r="I5" i="40"/>
  <c r="K41" i="40"/>
  <c r="K27" i="40"/>
  <c r="K6" i="40"/>
  <c r="K34" i="40"/>
  <c r="K25" i="40"/>
  <c r="K12" i="40"/>
  <c r="K42" i="40"/>
  <c r="K21" i="40"/>
  <c r="K43" i="40"/>
  <c r="K26" i="40"/>
  <c r="K7" i="40"/>
  <c r="K23" i="40"/>
  <c r="K39" i="40"/>
  <c r="K16" i="40"/>
  <c r="K15" i="30"/>
  <c r="K35" i="30"/>
  <c r="K9" i="30"/>
  <c r="K39" i="30"/>
  <c r="K24" i="30"/>
  <c r="K22" i="30"/>
  <c r="K38" i="30"/>
  <c r="K14" i="42"/>
  <c r="K30" i="42"/>
  <c r="K22" i="42"/>
  <c r="K36" i="42"/>
  <c r="K12" i="42"/>
  <c r="K42" i="42"/>
  <c r="K29" i="42"/>
  <c r="K34" i="42"/>
  <c r="K23" i="42"/>
  <c r="K6" i="42"/>
  <c r="K28" i="42"/>
  <c r="K8" i="42"/>
  <c r="K24" i="42"/>
  <c r="K40" i="42"/>
  <c r="K17" i="42"/>
  <c r="K33" i="42"/>
  <c r="K20" i="39"/>
  <c r="K42" i="39"/>
  <c r="K30" i="39"/>
  <c r="K12" i="39"/>
  <c r="K28" i="39"/>
  <c r="K23" i="39"/>
  <c r="K13" i="39"/>
  <c r="K43" i="39"/>
  <c r="K26" i="39"/>
  <c r="K7" i="39"/>
  <c r="K29" i="39"/>
  <c r="K24" i="39"/>
  <c r="K40" i="39"/>
  <c r="K33" i="39"/>
  <c r="K6" i="39"/>
  <c r="K30" i="36"/>
  <c r="K10" i="36"/>
  <c r="K6" i="36"/>
  <c r="K18" i="36"/>
  <c r="K33" i="36"/>
  <c r="K36" i="36"/>
  <c r="K31" i="36"/>
  <c r="K24" i="36"/>
  <c r="H44" i="33"/>
  <c r="K24" i="33"/>
  <c r="K12" i="33"/>
  <c r="K18" i="33"/>
  <c r="K8" i="33"/>
  <c r="K16" i="33"/>
  <c r="K32" i="33"/>
  <c r="K10" i="33"/>
  <c r="K14" i="33"/>
  <c r="K29" i="33"/>
  <c r="K17" i="33"/>
  <c r="K33" i="33"/>
  <c r="K9" i="33"/>
  <c r="K37" i="33"/>
  <c r="K7" i="33"/>
  <c r="K25" i="33"/>
  <c r="K11" i="33"/>
  <c r="K27" i="33"/>
  <c r="K43" i="33"/>
  <c r="K42" i="52"/>
  <c r="K29" i="52"/>
  <c r="K23" i="52"/>
  <c r="K35" i="52"/>
  <c r="K13" i="52"/>
  <c r="K28" i="52"/>
  <c r="K19" i="52"/>
  <c r="K22" i="52"/>
  <c r="K15" i="52"/>
  <c r="K11" i="52"/>
  <c r="K21" i="52"/>
  <c r="K26" i="43"/>
  <c r="K40" i="43"/>
  <c r="K12" i="31"/>
  <c r="K30" i="31"/>
  <c r="K9" i="31"/>
  <c r="K11" i="31"/>
  <c r="K35" i="31"/>
  <c r="K7" i="31"/>
  <c r="K39" i="31"/>
  <c r="K16" i="31"/>
  <c r="K28" i="31"/>
  <c r="K32" i="31"/>
  <c r="K15" i="41"/>
  <c r="K26" i="41"/>
  <c r="K29" i="41"/>
  <c r="K34" i="41"/>
  <c r="K18" i="41"/>
  <c r="K36" i="41"/>
  <c r="K27" i="41"/>
  <c r="K14" i="41"/>
  <c r="I5" i="41"/>
  <c r="K31" i="41"/>
  <c r="K20" i="41"/>
  <c r="K42" i="41"/>
  <c r="K8" i="41"/>
  <c r="K24" i="41"/>
  <c r="K40" i="41"/>
  <c r="K17" i="41"/>
  <c r="K33" i="41"/>
  <c r="K6" i="41"/>
  <c r="K21" i="35"/>
  <c r="I5" i="35"/>
  <c r="K40" i="35"/>
  <c r="K38" i="35"/>
  <c r="K6" i="35"/>
  <c r="K12" i="35"/>
  <c r="K8" i="35"/>
  <c r="K11" i="35"/>
  <c r="K29" i="35"/>
  <c r="K13" i="35"/>
  <c r="K15" i="35"/>
  <c r="K31" i="35"/>
  <c r="K36" i="35"/>
  <c r="K32" i="35"/>
  <c r="K16" i="35"/>
  <c r="K25" i="32"/>
  <c r="K39" i="32"/>
  <c r="K41" i="32"/>
  <c r="K43" i="32"/>
  <c r="K23" i="32"/>
  <c r="K17" i="32"/>
  <c r="K35" i="32"/>
  <c r="K21" i="32"/>
  <c r="K14" i="32"/>
  <c r="K40" i="32"/>
  <c r="K38" i="32"/>
  <c r="K30" i="32"/>
  <c r="I5" i="32"/>
  <c r="K22" i="32"/>
  <c r="K42" i="32"/>
  <c r="K26" i="32"/>
  <c r="K10" i="32"/>
  <c r="K13" i="23"/>
  <c r="K8" i="23"/>
  <c r="K18" i="23"/>
  <c r="K10" i="23"/>
  <c r="K9" i="29"/>
  <c r="K37" i="29"/>
  <c r="K39" i="29"/>
  <c r="K15" i="29"/>
  <c r="K33" i="29"/>
  <c r="K17" i="29"/>
  <c r="K11" i="29"/>
  <c r="K27" i="29"/>
  <c r="K16" i="29"/>
  <c r="K26" i="29"/>
  <c r="K10" i="29"/>
  <c r="K22" i="29"/>
  <c r="K24" i="29"/>
  <c r="K40" i="29"/>
  <c r="K18" i="29"/>
  <c r="K36" i="29"/>
  <c r="K20" i="29"/>
  <c r="I5" i="50"/>
  <c r="K19" i="50"/>
  <c r="K40" i="50"/>
  <c r="K26" i="50"/>
  <c r="K43" i="50"/>
  <c r="K34" i="50"/>
  <c r="K21" i="50"/>
  <c r="K8" i="50"/>
  <c r="K36" i="50"/>
  <c r="K27" i="50"/>
  <c r="K10" i="50"/>
  <c r="K32" i="50"/>
  <c r="K13" i="50"/>
  <c r="K22" i="50"/>
  <c r="K38" i="50"/>
  <c r="K31" i="50"/>
  <c r="K6" i="50"/>
  <c r="K16" i="50"/>
  <c r="K17" i="21"/>
  <c r="K21" i="21"/>
  <c r="I5" i="21"/>
  <c r="H44" i="21"/>
  <c r="K13" i="21"/>
  <c r="K25"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18" i="19"/>
  <c r="K26" i="19"/>
  <c r="K36" i="19"/>
  <c r="K20" i="19"/>
  <c r="K30" i="38"/>
  <c r="K12" i="38"/>
  <c r="K10" i="38"/>
  <c r="I5" i="38"/>
  <c r="K14" i="38"/>
  <c r="K20" i="38"/>
  <c r="K7" i="38"/>
  <c r="K11" i="38"/>
  <c r="K24" i="38"/>
  <c r="K17" i="38"/>
  <c r="K33" i="38"/>
  <c r="K29" i="26"/>
  <c r="K25" i="26"/>
  <c r="K13" i="26"/>
  <c r="K11" i="26"/>
  <c r="K19" i="26"/>
  <c r="K41" i="26"/>
  <c r="K7" i="26"/>
  <c r="K26" i="26"/>
  <c r="K22" i="26"/>
  <c r="K38"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29" i="28"/>
  <c r="K38" i="28"/>
  <c r="K6" i="28"/>
  <c r="K34" i="28"/>
  <c r="K22" i="28"/>
  <c r="K26" i="28"/>
  <c r="I5" i="28"/>
  <c r="K30" i="28"/>
  <c r="K10" i="28"/>
  <c r="K16" i="28"/>
  <c r="K22" i="37"/>
  <c r="K38" i="37"/>
  <c r="K34" i="37"/>
  <c r="K12" i="37"/>
  <c r="K26" i="37"/>
  <c r="K27" i="37"/>
  <c r="K18" i="37"/>
  <c r="K15" i="37"/>
  <c r="K14" i="37"/>
  <c r="I5" i="37"/>
  <c r="H44" i="37"/>
  <c r="K31" i="37"/>
  <c r="K20" i="37"/>
  <c r="K42" i="37"/>
  <c r="K23" i="37"/>
  <c r="K8" i="37"/>
  <c r="K24" i="37"/>
  <c r="K40" i="37"/>
  <c r="K17" i="37"/>
  <c r="K33" i="37"/>
  <c r="K6" i="37"/>
  <c r="K19" i="34"/>
  <c r="K43" i="34"/>
  <c r="K18" i="34"/>
  <c r="K29" i="15"/>
  <c r="K6" i="15"/>
  <c r="K8" i="15"/>
  <c r="K5" i="44"/>
  <c r="K17" i="20"/>
  <c r="K35" i="20"/>
  <c r="K29" i="20"/>
  <c r="K9" i="20"/>
  <c r="K27" i="20"/>
  <c r="K7" i="20"/>
  <c r="K23" i="20"/>
  <c r="K42" i="20"/>
  <c r="K26" i="20"/>
  <c r="K38" i="20"/>
  <c r="K6" i="20"/>
  <c r="K14" i="20"/>
  <c r="K32" i="20"/>
  <c r="K16" i="20"/>
  <c r="K36" i="20"/>
  <c r="K20" i="20"/>
  <c r="I5" i="17"/>
  <c r="K32" i="17"/>
  <c r="K16" i="17"/>
  <c r="K15" i="17"/>
  <c r="K11" i="17"/>
  <c r="K27" i="17"/>
  <c r="K23" i="17"/>
  <c r="K7" i="17"/>
  <c r="K9" i="17"/>
  <c r="K25" i="17"/>
  <c r="K41" i="17"/>
  <c r="K38" i="17"/>
  <c r="K30" i="17"/>
  <c r="K10" i="17"/>
  <c r="K18" i="17"/>
  <c r="K28" i="17"/>
  <c r="K12" i="17"/>
  <c r="K40" i="8"/>
  <c r="K24" i="8"/>
  <c r="K8" i="8"/>
  <c r="K35"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36" i="25"/>
  <c r="K20" i="25"/>
  <c r="K9" i="22"/>
  <c r="K11" i="22"/>
  <c r="K39" i="22"/>
  <c r="K41" i="22"/>
  <c r="K43" i="22"/>
  <c r="K31" i="22"/>
  <c r="K15" i="22"/>
  <c r="K33" i="22"/>
  <c r="K21" i="22"/>
  <c r="K37" i="22"/>
  <c r="K24" i="22"/>
  <c r="K8" i="22"/>
  <c r="K36" i="22"/>
  <c r="I5" i="22"/>
  <c r="K12" i="22"/>
  <c r="K30" i="22"/>
  <c r="K14" i="22"/>
  <c r="K42" i="22"/>
  <c r="K26" i="22"/>
  <c r="K10" i="22"/>
  <c r="K13" i="12"/>
  <c r="K31" i="12"/>
  <c r="K17" i="12"/>
  <c r="K33" i="12"/>
  <c r="K22" i="12"/>
  <c r="K14" i="12"/>
  <c r="K6" i="12"/>
  <c r="K26" i="12"/>
  <c r="K16" i="12"/>
  <c r="K35" i="40"/>
  <c r="K10" i="40"/>
  <c r="K38" i="40"/>
  <c r="K13" i="40"/>
  <c r="K30" i="40"/>
  <c r="K9" i="40"/>
  <c r="K37" i="40"/>
  <c r="K28" i="40"/>
  <c r="K11" i="40"/>
  <c r="K33" i="40"/>
  <c r="K14" i="40"/>
  <c r="K36" i="40"/>
  <c r="K15" i="40"/>
  <c r="K31" i="40"/>
  <c r="K8" i="40"/>
  <c r="K24" i="40"/>
  <c r="K40" i="40"/>
  <c r="K13" i="30"/>
  <c r="K31" i="30"/>
  <c r="K43" i="30"/>
  <c r="K40" i="30"/>
  <c r="K30" i="30"/>
  <c r="K28" i="30"/>
  <c r="K18" i="30"/>
  <c r="K35" i="42"/>
  <c r="K19" i="42"/>
  <c r="K27" i="42"/>
  <c r="K7" i="42"/>
  <c r="K18" i="42"/>
  <c r="K21" i="42"/>
  <c r="K43" i="42"/>
  <c r="K16" i="42"/>
  <c r="K32" i="42"/>
  <c r="K25" i="42"/>
  <c r="K41" i="42"/>
  <c r="K21" i="39"/>
  <c r="K37" i="39"/>
  <c r="K31" i="39"/>
  <c r="K11" i="39"/>
  <c r="I5" i="39"/>
  <c r="K18" i="39"/>
  <c r="K15" i="39"/>
  <c r="K10" i="39"/>
  <c r="K38" i="39"/>
  <c r="K27" i="39"/>
  <c r="K14" i="39"/>
  <c r="K36" i="39"/>
  <c r="K16" i="39"/>
  <c r="K32" i="39"/>
  <c r="K9" i="39"/>
  <c r="K25" i="39"/>
  <c r="K41" i="39"/>
  <c r="K41" i="36"/>
  <c r="K29" i="36"/>
  <c r="K27" i="36"/>
  <c r="K22" i="36"/>
  <c r="K34" i="36"/>
  <c r="K25" i="36"/>
  <c r="K12" i="36"/>
  <c r="K43" i="36"/>
  <c r="K39" i="36"/>
  <c r="K16" i="36"/>
  <c r="K32" i="36"/>
  <c r="I5" i="36"/>
  <c r="K40" i="33"/>
  <c r="K34" i="33"/>
  <c r="K36" i="33"/>
  <c r="K26" i="33"/>
  <c r="K28" i="33"/>
  <c r="K42" i="33"/>
  <c r="K20" i="33"/>
  <c r="K38" i="33"/>
  <c r="K22" i="33"/>
  <c r="K6" i="33"/>
  <c r="K15" i="33"/>
  <c r="K31" i="33"/>
  <c r="K13" i="33"/>
  <c r="K23" i="33"/>
  <c r="K41" i="33"/>
  <c r="K21" i="33"/>
  <c r="K39" i="33"/>
  <c r="K19" i="33"/>
  <c r="K35" i="33"/>
  <c r="K12" i="52"/>
  <c r="K33" i="52"/>
  <c r="K9" i="52"/>
  <c r="K14" i="52"/>
  <c r="K7" i="52"/>
  <c r="K24" i="52"/>
  <c r="K43" i="52"/>
  <c r="K17" i="52"/>
  <c r="K36" i="52"/>
  <c r="K41" i="52"/>
  <c r="K31" i="52"/>
  <c r="K32" i="52"/>
  <c r="K18" i="52"/>
  <c r="K29" i="43"/>
  <c r="K10" i="43"/>
  <c r="I5" i="43"/>
  <c r="K18" i="43"/>
  <c r="K36" i="43"/>
  <c r="K27" i="43"/>
  <c r="K12" i="43"/>
  <c r="K28" i="43"/>
  <c r="K33" i="43"/>
  <c r="K39" i="43"/>
  <c r="I5" i="31"/>
  <c r="K24" i="31"/>
  <c r="K38"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0" i="35"/>
  <c r="K33" i="35"/>
  <c r="K25" i="35"/>
  <c r="K9" i="35"/>
  <c r="K27" i="35"/>
  <c r="K7"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33" i="23"/>
  <c r="K42" i="23"/>
  <c r="K36" i="23"/>
  <c r="K20" i="23"/>
  <c r="I5" i="29"/>
  <c r="K21" i="29"/>
  <c r="K23" i="29"/>
  <c r="K25" i="29"/>
  <c r="K41" i="29"/>
  <c r="K29" i="29"/>
  <c r="K13" i="29"/>
  <c r="K31" i="29"/>
  <c r="K19" i="29"/>
  <c r="K35" i="29"/>
  <c r="K38" i="29"/>
  <c r="K6" i="29"/>
  <c r="K32" i="29"/>
  <c r="K42" i="29"/>
  <c r="K34" i="29"/>
  <c r="K14" i="29"/>
  <c r="K30" i="29"/>
  <c r="K8" i="29"/>
  <c r="K28" i="29"/>
  <c r="K12" i="29"/>
  <c r="K28" i="50"/>
  <c r="K12" i="50"/>
  <c r="K29" i="50"/>
  <c r="K17" i="50"/>
  <c r="K18" i="50"/>
  <c r="K37" i="50"/>
  <c r="K24" i="50"/>
  <c r="K11" i="50"/>
  <c r="K41" i="50"/>
  <c r="K20" i="50"/>
  <c r="K42" i="50"/>
  <c r="K25" i="50"/>
  <c r="K14" i="50"/>
  <c r="K30" i="50"/>
  <c r="K7" i="50"/>
  <c r="K23" i="50"/>
  <c r="K39"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19" i="19"/>
  <c r="K11" i="19"/>
  <c r="K29" i="19"/>
  <c r="K9" i="19"/>
  <c r="K27" i="19"/>
  <c r="K7" i="19"/>
  <c r="K23" i="19"/>
  <c r="K39" i="19"/>
  <c r="K22" i="19"/>
  <c r="K34" i="19"/>
  <c r="K42" i="19"/>
  <c r="K10" i="19"/>
  <c r="K28" i="19"/>
  <c r="K12" i="19"/>
  <c r="K39" i="38"/>
  <c r="K29" i="38"/>
  <c r="K13" i="38"/>
  <c r="K26" i="38"/>
  <c r="K27" i="38"/>
  <c r="K36" i="38"/>
  <c r="K35" i="38"/>
  <c r="K34" i="38"/>
  <c r="K23" i="38"/>
  <c r="K18" i="38"/>
  <c r="K38" i="38"/>
  <c r="K21" i="38"/>
  <c r="K43" i="38"/>
  <c r="K16" i="38"/>
  <c r="K32" i="38"/>
  <c r="K9" i="38"/>
  <c r="K25" i="38"/>
  <c r="K41" i="38"/>
  <c r="K21" i="26"/>
  <c r="K31" i="26"/>
  <c r="K27" i="26"/>
  <c r="K9" i="26"/>
  <c r="K43" i="26"/>
  <c r="K15" i="26"/>
  <c r="K37" i="26"/>
  <c r="K34" i="26"/>
  <c r="K17" i="26"/>
  <c r="K33" i="26"/>
  <c r="K20" i="26"/>
  <c r="K10" i="26"/>
  <c r="K30" i="26"/>
  <c r="K36" i="26"/>
  <c r="I5" i="26"/>
  <c r="K28" i="26"/>
  <c r="K40" i="26"/>
  <c r="K24" i="26"/>
  <c r="K31" i="24"/>
  <c r="K13" i="24"/>
  <c r="K29" i="24"/>
  <c r="K21" i="24"/>
  <c r="K39" i="24"/>
  <c r="K23" i="24"/>
  <c r="K41" i="24"/>
  <c r="K19" i="24"/>
  <c r="K35" i="24"/>
  <c r="K36" i="24"/>
  <c r="K6" i="24"/>
  <c r="K28" i="24"/>
  <c r="K18" i="24"/>
  <c r="K38" i="24"/>
  <c r="K12" i="24"/>
  <c r="K30" i="24"/>
  <c r="K10" i="24"/>
  <c r="K32" i="24"/>
  <c r="K16" i="24"/>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I5" i="34"/>
  <c r="K36" i="34"/>
  <c r="K28" i="34"/>
  <c r="K20" i="34"/>
  <c r="K42" i="34"/>
  <c r="K26" i="34"/>
  <c r="K10" i="34"/>
  <c r="K13" i="15"/>
  <c r="K23" i="15"/>
  <c r="K31" i="15"/>
  <c r="K21" i="15"/>
  <c r="K30" i="15"/>
  <c r="K38" i="15"/>
  <c r="K18" i="15"/>
  <c r="K26" i="15"/>
  <c r="K36" i="15"/>
  <c r="K20" i="15"/>
  <c r="I5" i="15"/>
  <c r="K16" i="15"/>
  <c r="I5" i="20"/>
  <c r="K19" i="20"/>
  <c r="K21" i="20"/>
  <c r="K37" i="20"/>
  <c r="K25" i="20"/>
  <c r="K43" i="20"/>
  <c r="K13" i="20"/>
  <c r="K41" i="20"/>
  <c r="K15" i="20"/>
  <c r="K34" i="20"/>
  <c r="K10" i="20"/>
  <c r="K22" i="20"/>
  <c r="K30" i="20"/>
  <c r="K40" i="20"/>
  <c r="K24" i="20"/>
  <c r="K8" i="20"/>
  <c r="K28" i="20"/>
  <c r="K12" i="20"/>
  <c r="K40" i="17"/>
  <c r="K24" i="17"/>
  <c r="K8" i="17"/>
  <c r="K43" i="17"/>
  <c r="K31" i="17"/>
  <c r="K13" i="17"/>
  <c r="K19" i="17"/>
  <c r="K21" i="17"/>
  <c r="K39" i="17"/>
  <c r="K17" i="17"/>
  <c r="K33" i="17"/>
  <c r="K6" i="17"/>
  <c r="K14" i="17"/>
  <c r="K22" i="17"/>
  <c r="K26" i="17"/>
  <c r="K34" i="17"/>
  <c r="K36" i="17"/>
  <c r="K20" i="17"/>
  <c r="H44" i="8"/>
  <c r="I5" i="8"/>
  <c r="K32" i="8"/>
  <c r="K16" i="8"/>
  <c r="K13" i="8"/>
  <c r="K27" i="8"/>
  <c r="K19" i="8"/>
  <c r="K11" i="8"/>
  <c r="K43" i="8"/>
  <c r="K15" i="8"/>
  <c r="K31" i="8"/>
  <c r="K7" i="8"/>
  <c r="K23" i="8"/>
  <c r="K39" i="8"/>
  <c r="K10" i="8"/>
  <c r="K26" i="8"/>
  <c r="K30" i="8"/>
  <c r="K38" i="8"/>
  <c r="K6" i="8"/>
  <c r="K28" i="8"/>
  <c r="K12" i="8"/>
  <c r="H44" i="42" l="1"/>
  <c r="H44" i="17"/>
  <c r="H44" i="51"/>
  <c r="H44" i="31"/>
  <c r="I44" i="26"/>
  <c r="H44" i="19"/>
  <c r="H44" i="39"/>
  <c r="H44" i="28"/>
  <c r="H44" i="32"/>
  <c r="H44" i="25"/>
  <c r="H44" i="20"/>
  <c r="H44" i="26"/>
  <c r="H44" i="36"/>
  <c r="I5" i="42"/>
  <c r="I44" i="42" s="1"/>
  <c r="H44" i="22"/>
  <c r="H44" i="41"/>
  <c r="H44" i="29"/>
  <c r="H44" i="40"/>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K5" i="42"/>
  <c r="K44" i="42" s="1"/>
  <c r="M44" i="42"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<sst xmlns="http://schemas.openxmlformats.org/spreadsheetml/2006/main" count="7817" uniqueCount="613">
  <si>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</si>
  <si>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</si>
  <si>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</si>
  <si>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</si>
  <si>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</si>
  <si>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</si>
  <si>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</si>
  <si>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</si>
  <si>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</si>
  <si>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</si>
  <si>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</si>
  <si>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</si>
  <si>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</si>
  <si>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</si>
  <si>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</si>
  <si>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</si>
  <si>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</si>
  <si>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</si>
  <si>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</si>
  <si>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</si>
  <si>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</si>
  <si>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</si>
  <si>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</si>
  <si>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</si>
  <si>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</si>
  <si>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</si>
  <si>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</si>
  <si>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</si>
  <si>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</si>
  <si>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</si>
  <si>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</si>
  <si>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</si>
  <si>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</si>
  <si>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</si>
  <si>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</si>
  <si>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</si>
  <si>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</si>
  <si>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</si>
  <si>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</si>
  <si>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</si>
  <si>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</si>
  <si>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</si>
  <si>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</si>
  <si>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</si>
  <si>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</si>
  <si>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</si>
  <si>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</si>
  <si>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</si>
  <si>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</si>
  <si>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</si>
  <si>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</si>
  <si>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</si>
  <si>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</si>
  <si>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</si>
  <si>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</si>
  <si>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</si>
  <si>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</si>
  <si>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</si>
  <si>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</si>
  <si>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</si>
  <si>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</si>
  <si>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</si>
  <si>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</si>
  <si>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</si>
  <si>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</si>
  <si>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</si>
  <si>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</si>
  <si>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</si>
  <si>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</si>
  <si>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</si>
  <si>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</si>
  <si>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</si>
  <si>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</si>
  <si>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</si>
  <si>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</si>
  <si>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</si>
  <si>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</si>
  <si>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</si>
  <si>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</si>
  <si>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</si>
  <si>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</si>
  <si>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</si>
  <si>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</si>
  <si>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</si>
  <si>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</si>
  <si>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</si>
  <si>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</si>
  <si>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</si>
  <si>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</si>
  <si>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</si>
  <si>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</si>
  <si>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</si>
  <si>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</si>
  <si>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</si>
  <si>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</si>
  <si>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</si>
  <si>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</si>
  <si>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</si>
  <si>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</si>
  <si>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</si>
  <si>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</si>
  <si>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</si>
  <si>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</si>
  <si>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</si>
  <si>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</si>
  <si>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</si>
  <si>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</si>
  <si>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</si>
  <si>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</si>
  <si>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</si>
  <si>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</si>
  <si>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</si>
  <si>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</si>
  <si>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</si>
  <si>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</si>
  <si>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</si>
  <si>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</si>
  <si>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</si>
  <si>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</si>
  <si>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</si>
  <si>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</si>
  <si>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</si>
  <si>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</si>
  <si>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</si>
  <si>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</si>
  <si>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</si>
  <si>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</si>
  <si>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</si>
  <si>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</si>
  <si>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</si>
  <si>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</si>
  <si>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</si>
  <si>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</si>
  <si>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</si>
  <si>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</si>
  <si>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</si>
  <si>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</si>
  <si>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</si>
  <si>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</si>
  <si>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</si>
  <si>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</si>
  <si>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</si>
  <si>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</si>
  <si>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</si>
  <si>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</si>
  <si>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</si>
  <si>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</si>
  <si>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</si>
  <si>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</si>
  <si>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</si>
  <si>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</si>
  <si>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</si>
  <si>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</si>
  <si>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</si>
  <si>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</si>
  <si>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</si>
  <si>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</si>
  <si>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</si>
  <si>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</si>
  <si>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</si>
  <si>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</si>
  <si>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</si>
  <si>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</si>
  <si>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</si>
  <si>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</si>
  <si>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</si>
  <si>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</si>
  <si>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</si>
  <si>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</si>
  <si>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</si>
  <si>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</si>
  <si>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</si>
  <si>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</si>
  <si>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</si>
  <si>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</si>
  <si>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</si>
  <si>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</si>
  <si>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</si>
  <si>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</si>
  <si>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</si>
  <si>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</si>
  <si>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</si>
  <si>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</si>
  <si>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</si>
  <si>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</si>
  <si>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</si>
  <si>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</si>
  <si>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</si>
  <si>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</si>
  <si>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</si>
  <si>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</si>
  <si>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</si>
  <si>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</si>
  <si>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</si>
  <si>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</si>
  <si>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</si>
  <si>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</si>
  <si>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</si>
  <si>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</si>
  <si>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</si>
  <si>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</si>
  <si>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</si>
  <si>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</si>
  <si>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</si>
  <si>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</si>
  <si>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</si>
  <si>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</si>
  <si>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</si>
  <si>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</si>
  <si>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</si>
  <si>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</si>
  <si>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</si>
  <si>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</si>
  <si>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</si>
  <si>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</si>
  <si>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</si>
  <si>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</si>
  <si>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</si>
  <si>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</si>
  <si>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</si>
  <si>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</si>
  <si>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</si>
  <si>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</si>
  <si>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</si>
  <si>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</si>
  <si>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</si>
  <si>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</si>
  <si>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</si>
  <si>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</si>
  <si>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</si>
  <si>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</si>
  <si>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</si>
  <si>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</si>
  <si>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</si>
  <si>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</si>
  <si>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</si>
  <si>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</si>
  <si>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</si>
  <si>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</si>
  <si>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</si>
  <si>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</si>
  <si>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</si>
  <si>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</si>
  <si>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</si>
  <si>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</si>
  <si>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</si>
  <si>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</si>
  <si>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</si>
  <si>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</si>
  <si>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</si>
  <si>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</si>
  <si>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</si>
  <si>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</si>
  <si>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</si>
  <si>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</si>
  <si>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</si>
  <si>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</si>
  <si>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</si>
  <si>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</si>
  <si>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</si>
  <si>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</si>
  <si>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</si>
  <si>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</si>
  <si>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</si>
  <si>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</si>
  <si>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</si>
  <si>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</si>
  <si>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</si>
  <si>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</si>
  <si>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</si>
  <si>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</si>
  <si>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</si>
  <si>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</si>
  <si>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</si>
  <si>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</si>
  <si>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</si>
  <si>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</si>
  <si>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</si>
  <si>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</si>
  <si>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</si>
  <si>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</si>
  <si>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</si>
  <si>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</si>
  <si>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</si>
  <si>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</si>
  <si>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</si>
  <si>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</si>
  <si>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</si>
  <si>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</si>
  <si>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</si>
  <si>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</si>
  <si>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</si>
  <si>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</si>
  <si>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</si>
  <si>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</si>
  <si>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</si>
  <si>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</si>
  <si>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</si>
  <si>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</si>
  <si>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</si>
  <si>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</si>
  <si>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</si>
  <si>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</si>
  <si>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</si>
  <si>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</si>
  <si>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</si>
  <si>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</si>
  <si>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</si>
  <si>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</si>
  <si>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</si>
  <si>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</si>
  <si>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</si>
  <si>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</si>
  <si>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</si>
  <si>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</si>
  <si>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</si>
  <si>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</si>
  <si>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</si>
  <si>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</si>
  <si>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</si>
  <si>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</si>
  <si>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</si>
  <si>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</si>
  <si>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</si>
  <si>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</si>
  <si>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</si>
  <si>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</si>
  <si>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</si>
  <si>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</si>
  <si>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</si>
  <si>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</si>
  <si>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</si>
  <si>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</si>
  <si>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</si>
  <si>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</si>
  <si>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</si>
  <si>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</si>
  <si>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</si>
  <si>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</si>
  <si>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</si>
  <si>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</si>
  <si>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</si>
  <si>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</si>
  <si>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</si>
  <si>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</si>
  <si>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</si>
  <si>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</si>
  <si>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</si>
  <si>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</si>
  <si>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</si>
  <si>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</si>
  <si>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</si>
  <si>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</si>
  <si>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</si>
  <si>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</si>
  <si>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</si>
  <si>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</si>
  <si>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</si>
  <si>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</si>
  <si>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</si>
  <si>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</si>
  <si>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</si>
  <si>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</si>
  <si>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</si>
  <si>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</si>
  <si>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</si>
  <si>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</si>
  <si>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</si>
  <si>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</si>
  <si>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</si>
  <si>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</si>
  <si>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</si>
  <si>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</si>
  <si>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</si>
  <si>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</si>
  <si>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</si>
  <si>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</si>
  <si>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</si>
  <si>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</si>
  <si>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</si>
  <si>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</si>
  <si>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</si>
  <si>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</si>
  <si>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</si>
  <si>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</si>
  <si>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</si>
  <si>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</si>
  <si>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</si>
  <si>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</si>
  <si>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</si>
  <si>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</si>
  <si>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</si>
  <si>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</si>
  <si>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</si>
  <si>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</si>
  <si>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</si>
  <si>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</si>
  <si>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</si>
  <si>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</si>
  <si>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</si>
  <si>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</si>
  <si>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</si>
  <si>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</si>
  <si>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</si>
  <si>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</si>
  <si>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</si>
  <si>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</si>
  <si>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</si>
  <si>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</si>
  <si>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</si>
  <si>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</si>
  <si>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</si>
  <si>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</si>
  <si>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</si>
  <si>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</si>
  <si>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</si>
  <si>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</si>
  <si>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</si>
  <si>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</si>
  <si>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</si>
  <si>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</si>
  <si>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</si>
  <si>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</si>
  <si>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</si>
  <si>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</si>
  <si>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</si>
  <si>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</si>
  <si>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</si>
  <si>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</si>
  <si>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</si>
  <si>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</si>
  <si>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</si>
  <si>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</si>
  <si>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</si>
  <si>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</si>
  <si>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</si>
  <si>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</si>
  <si>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</si>
  <si>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</si>
  <si>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</si>
  <si>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</si>
  <si>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</si>
  <si>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</si>
  <si>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</si>
  <si>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</si>
  <si>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</si>
  <si>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</si>
  <si>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</si>
  <si>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</si>
  <si>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</si>
  <si>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</si>
  <si>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</si>
  <si>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</si>
  <si>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</si>
  <si>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</si>
  <si>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</si>
  <si>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</si>
  <si>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</si>
  <si>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</si>
  <si>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</si>
  <si>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</si>
  <si>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</si>
  <si>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</si>
  <si>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</si>
  <si>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</si>
  <si>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</si>
  <si>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</si>
  <si>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</si>
  <si>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</si>
  <si>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</si>
  <si>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</si>
  <si>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</si>
  <si>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</si>
  <si>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</si>
  <si>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</si>
  <si>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</si>
  <si>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</si>
  <si>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</si>
  <si>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</si>
  <si>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</si>
  <si>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</si>
  <si>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</si>
  <si>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</si>
  <si>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</si>
  <si>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</si>
  <si>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</si>
  <si>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</si>
  <si>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</si>
  <si>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</si>
  <si>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</si>
  <si>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</si>
  <si>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</si>
  <si>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</si>
  <si>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</si>
  <si>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</si>
  <si>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</si>
  <si>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</si>
  <si>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</si>
  <si>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</si>
  <si>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</si>
  <si>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</si>
  <si>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</si>
  <si>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</si>
  <si>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</si>
  <si>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</si>
  <si>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</si>
  <si>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</si>
  <si>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</si>
  <si>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</si>
  <si>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</si>
  <si>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</si>
  <si>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</si>
  <si>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</si>
  <si>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</si>
  <si>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</si>
  <si>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</si>
  <si>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</si>
  <si>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</si>
  <si>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</si>
  <si>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</si>
  <si>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</si>
  <si>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</si>
  <si>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</si>
  <si>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</si>
  <si>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</si>
  <si>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</si>
  <si>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</si>
  <si>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</si>
  <si>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</si>
  <si>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</si>
  <si>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</si>
  <si>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</si>
  <si>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</si>
  <si>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</si>
  <si>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</si>
  <si>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</si>
  <si>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</si>
  <si>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</si>
  <si>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</si>
  <si>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</si>
  <si>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</si>
  <si>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</si>
  <si>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</si>
  <si>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</si>
  <si>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</si>
  <si>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</si>
  <si>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</si>
  <si>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</si>
  <si>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</si>
  <si>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</si>
  <si>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</si>
  <si>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</si>
  <si>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</si>
  <si>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</si>
  <si>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</si>
  <si>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</si>
  <si>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</si>
  <si>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</si>
  <si>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</si>
  <si>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</si>
  <si>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</si>
  <si>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</si>
  <si>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</si>
  <si>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</si>
  <si>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</si>
  <si>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</si>
  <si>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</si>
  <si>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</si>
  <si>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</si>
  <si>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</si>
  <si>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</si>
  <si>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</si>
  <si>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</si>
  <si>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</si>
  <si>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</si>
  <si>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</si>
  <si>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</si>
  <si>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</si>
  <si>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</si>
  <si>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</si>
  <si>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</si>
  <si>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</si>
  <si>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</si>
  <si>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</si>
  <si>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</si>
  <si>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</si>
  <si>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</si>
  <si>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</si>
  <si>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</si>
  <si>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</si>
  <si>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</si>
  <si>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</si>
  <si>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</si>
  <si>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</si>
  <si>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</si>
  <si>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</si>
  <si>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</si>
  <si>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</si>
  <si>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</si>
  <si>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</si>
  <si>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</si>
  <si>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</si>
  <si>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</si>
  <si>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</si>
  <si>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</si>
  <si>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</si>
  <si>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</si>
  <si>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</si>
  <si>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</si>
  <si>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</si>
  <si>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</si>
  <si>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2015年福崎町産業連関表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</si>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</sst>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6">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D34" sqref="D34"/>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2015年福崎町産業連関表</v>
      </c>
      <c r="C45" s="465">
        <v>45158</v>
      </c>
    </row>
    <row r="46" spans="1:3" x14ac:dyDescent="0.2">
      <c r="A46" s="27" t="s">
        <v>189</v>
      </c>
      <c r="B46" s="237" t="str">
        <f>B45</f>
        <v>2015年福崎町産業連関表</v>
      </c>
      <c r="C46" s="24"/>
    </row>
    <row r="47" spans="1:3" x14ac:dyDescent="0.2">
      <c r="A47" s="28" t="s">
        <v>110</v>
      </c>
      <c r="B47" s="419" t="str">
        <f>B45</f>
        <v>2015年福崎町産業連関表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9.5465393794749408E-3</v>
      </c>
      <c r="E5" s="77">
        <f t="shared" ref="E5:E38" si="0">$C$10*D5</f>
        <v>0.95465393794749409</v>
      </c>
      <c r="F5" s="76">
        <f>分析係数表!C8</f>
        <v>0.21389195148842333</v>
      </c>
      <c r="G5" s="77">
        <f t="shared" ref="G5:G38" si="1">E5*F5</f>
        <v>0.2041927937836977</v>
      </c>
      <c r="H5" s="77">
        <f t="array" ref="H5:H43">MMULT(逆行列係数!C5:AO43,'6'!G5:G43)</f>
        <v>0.21143270050425242</v>
      </c>
      <c r="I5" s="77">
        <f t="shared" ref="I5:I38" si="2">C5+H5</f>
        <v>0.21143270050425242</v>
      </c>
      <c r="J5" s="76">
        <f>分析係数表!G8</f>
        <v>0.12113720642768851</v>
      </c>
      <c r="K5" s="78">
        <f t="shared" ref="K5:K38" si="3">I5*J5</f>
        <v>2.5612366686547264E-2</v>
      </c>
      <c r="L5" s="79" t="s">
        <v>180</v>
      </c>
      <c r="M5" s="80" t="s">
        <v>180</v>
      </c>
      <c r="N5" s="81">
        <f>分析係数表!H8</f>
        <v>1.1235410915782847E-2</v>
      </c>
      <c r="O5" s="82">
        <f t="shared" ref="O5:O43" si="4">$M$44*N5</f>
        <v>0.19362820331822406</v>
      </c>
      <c r="P5" s="76">
        <f>分析係数表!C8</f>
        <v>0.21389195148842333</v>
      </c>
      <c r="Q5" s="82">
        <f t="shared" ref="Q5:Q38" si="5">O5*P5</f>
        <v>4.1415514270932145E-2</v>
      </c>
      <c r="R5" s="83">
        <f t="array" ref="R5:R43">MMULT(逆行列係数!C5:AO43,'6'!Q5:Q43)</f>
        <v>5.0855860720419727E-2</v>
      </c>
      <c r="S5" s="84">
        <f t="shared" ref="S5:S38" si="6">I5+R5</f>
        <v>0.26228856122467215</v>
      </c>
      <c r="T5" s="85">
        <f>分析係数表!F8</f>
        <v>0.44993819530284301</v>
      </c>
      <c r="U5" s="86">
        <f t="shared" ref="U5:U43" si="7">S5*T5</f>
        <v>0.11801364188600823</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76">
        <f>投入係数表!H6</f>
        <v>0</v>
      </c>
      <c r="E6" s="77">
        <f t="shared" si="0"/>
        <v>0</v>
      </c>
      <c r="F6" s="76">
        <f>分析係数表!C9</f>
        <v>0.54651162790697683</v>
      </c>
      <c r="G6" s="77">
        <f t="shared" si="1"/>
        <v>0</v>
      </c>
      <c r="H6" s="77">
        <v>2.5600781460251412E-4</v>
      </c>
      <c r="I6" s="77">
        <f t="shared" si="2"/>
        <v>2.5600781460251412E-4</v>
      </c>
      <c r="J6" s="76">
        <f>分析係数表!G9</f>
        <v>0.23529411764705882</v>
      </c>
      <c r="K6" s="78">
        <f t="shared" si="3"/>
        <v>6.0237132847650381E-5</v>
      </c>
      <c r="L6" s="79"/>
      <c r="M6" s="80"/>
      <c r="N6" s="81">
        <f>分析係数表!H9</f>
        <v>6.0535619158312755E-4</v>
      </c>
      <c r="O6" s="82">
        <f t="shared" si="4"/>
        <v>1.0432554058093969E-2</v>
      </c>
      <c r="P6" s="76">
        <f>分析係数表!C9</f>
        <v>0.54651162790697683</v>
      </c>
      <c r="Q6" s="82">
        <f t="shared" si="5"/>
        <v>5.701512101516472E-3</v>
      </c>
      <c r="R6" s="83">
        <v>6.7632666335751476E-3</v>
      </c>
      <c r="S6" s="84">
        <f t="shared" si="6"/>
        <v>7.0192744481776615E-3</v>
      </c>
      <c r="T6" s="85">
        <f>分析係数表!F9</f>
        <v>0.68627450980392157</v>
      </c>
      <c r="U6" s="86">
        <f t="shared" si="7"/>
        <v>4.8171491311023171E-3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1.9613201629216662E-2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投入係数表!H8</f>
        <v>0</v>
      </c>
      <c r="E8" s="77">
        <f t="shared" si="0"/>
        <v>0</v>
      </c>
      <c r="F8" s="76">
        <f>分析係数表!C11</f>
        <v>1.3168724279835398E-2</v>
      </c>
      <c r="G8" s="77">
        <f t="shared" si="1"/>
        <v>0</v>
      </c>
      <c r="H8" s="77">
        <v>3.3654907559478903E-3</v>
      </c>
      <c r="I8" s="77">
        <f t="shared" si="2"/>
        <v>3.3654907559478903E-3</v>
      </c>
      <c r="J8" s="76">
        <f>分析係数表!G11</f>
        <v>0.35416666666666669</v>
      </c>
      <c r="K8" s="78">
        <f t="shared" si="3"/>
        <v>1.1919446427315445E-3</v>
      </c>
      <c r="L8" s="79"/>
      <c r="M8" s="80"/>
      <c r="N8" s="81">
        <f>分析係数表!H11</f>
        <v>-2.4214247663325099E-5</v>
      </c>
      <c r="O8" s="82">
        <f t="shared" si="4"/>
        <v>-4.1730216232375875E-4</v>
      </c>
      <c r="P8" s="76">
        <f>分析係数表!C11</f>
        <v>1.3168724279835398E-2</v>
      </c>
      <c r="Q8" s="82">
        <f t="shared" si="5"/>
        <v>-5.4953371170206943E-6</v>
      </c>
      <c r="R8" s="83">
        <v>6.3810822429633603E-4</v>
      </c>
      <c r="S8" s="84">
        <f t="shared" si="6"/>
        <v>4.0035989802442266E-3</v>
      </c>
      <c r="T8" s="85">
        <f>分析係数表!F11</f>
        <v>0.60416666666666663</v>
      </c>
      <c r="U8" s="86">
        <f t="shared" si="7"/>
        <v>2.41884105056422E-3</v>
      </c>
      <c r="V8" s="87">
        <f>分析係数表!D11</f>
        <v>0</v>
      </c>
      <c r="W8" s="167">
        <f t="shared" si="8"/>
        <v>0</v>
      </c>
      <c r="X8" s="76">
        <f>分析係数表!E11</f>
        <v>0</v>
      </c>
      <c r="Y8" s="166">
        <f t="shared" si="9"/>
        <v>0</v>
      </c>
    </row>
    <row r="9" spans="1:25" x14ac:dyDescent="0.2">
      <c r="A9" s="6" t="s">
        <v>222</v>
      </c>
      <c r="B9" s="5" t="s">
        <v>190</v>
      </c>
      <c r="C9" s="90"/>
      <c r="D9" s="76">
        <f>投入係数表!H9</f>
        <v>2.3866348448687352E-3</v>
      </c>
      <c r="E9" s="77">
        <f t="shared" si="0"/>
        <v>0.23866348448687352</v>
      </c>
      <c r="F9" s="76">
        <f>分析係数表!C12</f>
        <v>7.2568503462812406E-2</v>
      </c>
      <c r="G9" s="77">
        <f t="shared" si="1"/>
        <v>1.7319451900432555E-2</v>
      </c>
      <c r="H9" s="77">
        <v>1.9771197668696918E-2</v>
      </c>
      <c r="I9" s="77">
        <f t="shared" si="2"/>
        <v>1.9771197668696918E-2</v>
      </c>
      <c r="J9" s="76">
        <f>分析係数表!G12</f>
        <v>0.12569832402234637</v>
      </c>
      <c r="K9" s="78">
        <f t="shared" si="3"/>
        <v>2.4852064108697243E-3</v>
      </c>
      <c r="L9" s="79"/>
      <c r="M9" s="80"/>
      <c r="N9" s="81">
        <f>分析係数表!H12</f>
        <v>9.0779214489805804E-2</v>
      </c>
      <c r="O9" s="82">
        <f t="shared" si="4"/>
        <v>1.5644658065517716</v>
      </c>
      <c r="P9" s="76">
        <f>分析係数表!C12</f>
        <v>7.2568503462812406E-2</v>
      </c>
      <c r="Q9" s="82">
        <f t="shared" si="5"/>
        <v>0.11353094230020384</v>
      </c>
      <c r="R9" s="83">
        <v>0.12489635747462187</v>
      </c>
      <c r="S9" s="84">
        <f t="shared" si="6"/>
        <v>0.14466755514331878</v>
      </c>
      <c r="T9" s="85">
        <f>分析係数表!F12</f>
        <v>0.41017347838870921</v>
      </c>
      <c r="U9" s="86">
        <f t="shared" si="7"/>
        <v>5.9338794303125462E-2</v>
      </c>
      <c r="V9" s="87">
        <f>分析係数表!D12</f>
        <v>2.9697147897677155E-2</v>
      </c>
      <c r="W9" s="167">
        <f t="shared" si="8"/>
        <v>0</v>
      </c>
      <c r="X9" s="76">
        <f>分析係数表!E12</f>
        <v>2.9991179064980888E-2</v>
      </c>
      <c r="Y9" s="166">
        <f t="shared" si="9"/>
        <v>0</v>
      </c>
    </row>
    <row r="10" spans="1:25" x14ac:dyDescent="0.2">
      <c r="A10" s="6" t="s">
        <v>223</v>
      </c>
      <c r="B10" s="5" t="s">
        <v>28</v>
      </c>
      <c r="C10" s="75">
        <f>最終需要_まとめ!C11</f>
        <v>100</v>
      </c>
      <c r="D10" s="76">
        <f>投入係数表!H10</f>
        <v>0.24343675417661098</v>
      </c>
      <c r="E10" s="77">
        <f t="shared" si="0"/>
        <v>24.3436754176611</v>
      </c>
      <c r="F10" s="76">
        <f>分析係数表!C13</f>
        <v>0</v>
      </c>
      <c r="G10" s="77">
        <f t="shared" si="1"/>
        <v>0</v>
      </c>
      <c r="H10" s="77">
        <v>0</v>
      </c>
      <c r="I10" s="77">
        <f t="shared" si="2"/>
        <v>100</v>
      </c>
      <c r="J10" s="76">
        <f>分析係数表!G13</f>
        <v>0.24343675417661098</v>
      </c>
      <c r="K10" s="78">
        <f t="shared" si="3"/>
        <v>24.3436754176611</v>
      </c>
      <c r="L10" s="79"/>
      <c r="M10" s="80"/>
      <c r="N10" s="81">
        <f>分析係数表!H13</f>
        <v>1.4310620369025135E-2</v>
      </c>
      <c r="O10" s="82">
        <f t="shared" si="4"/>
        <v>0.24662557793334144</v>
      </c>
      <c r="P10" s="76">
        <f>分析係数表!C13</f>
        <v>0</v>
      </c>
      <c r="Q10" s="82">
        <f t="shared" si="5"/>
        <v>0</v>
      </c>
      <c r="R10" s="83">
        <v>0</v>
      </c>
      <c r="S10" s="84">
        <f t="shared" si="6"/>
        <v>100</v>
      </c>
      <c r="T10" s="85">
        <f>分析係数表!F13</f>
        <v>0.37231503579952269</v>
      </c>
      <c r="U10" s="86">
        <f t="shared" si="7"/>
        <v>37.231503579952268</v>
      </c>
      <c r="V10" s="87">
        <f>分析係数表!D13</f>
        <v>0.13842482100238662</v>
      </c>
      <c r="W10" s="167">
        <f t="shared" si="8"/>
        <v>14</v>
      </c>
      <c r="X10" s="76">
        <f>分析係数表!E13</f>
        <v>0.11455847255369929</v>
      </c>
      <c r="Y10" s="166">
        <f t="shared" si="9"/>
        <v>11</v>
      </c>
    </row>
    <row r="11" spans="1:25" x14ac:dyDescent="0.2">
      <c r="A11" s="6" t="s">
        <v>224</v>
      </c>
      <c r="B11" s="5" t="s">
        <v>267</v>
      </c>
      <c r="C11" s="90"/>
      <c r="D11" s="76">
        <f>投入係数表!H11</f>
        <v>4.7732696897374704E-3</v>
      </c>
      <c r="E11" s="77">
        <f t="shared" si="0"/>
        <v>0.47732696897374705</v>
      </c>
      <c r="F11" s="76">
        <f>分析係数表!C14</f>
        <v>0.25830608585592241</v>
      </c>
      <c r="G11" s="77">
        <f t="shared" si="1"/>
        <v>0.12329646102907992</v>
      </c>
      <c r="H11" s="77">
        <v>0.51722866502624554</v>
      </c>
      <c r="I11" s="77">
        <f t="shared" si="2"/>
        <v>0.51722866502624554</v>
      </c>
      <c r="J11" s="76">
        <f>分析係数表!G14</f>
        <v>0.15742383910085772</v>
      </c>
      <c r="K11" s="78">
        <f t="shared" si="3"/>
        <v>8.1424122141443109E-2</v>
      </c>
      <c r="L11" s="79"/>
      <c r="M11" s="80"/>
      <c r="N11" s="81">
        <f>分析係数表!H14</f>
        <v>1.1380696401762796E-3</v>
      </c>
      <c r="O11" s="82">
        <f t="shared" si="4"/>
        <v>1.9613201629216662E-2</v>
      </c>
      <c r="P11" s="76">
        <f>分析係数表!C14</f>
        <v>0.25830608585592241</v>
      </c>
      <c r="Q11" s="82">
        <f t="shared" si="5"/>
        <v>5.0662093439459563E-3</v>
      </c>
      <c r="R11" s="83">
        <v>4.7675098753468981E-2</v>
      </c>
      <c r="S11" s="84">
        <f t="shared" si="6"/>
        <v>0.56490376377971452</v>
      </c>
      <c r="T11" s="85">
        <f>分析係数表!F14</f>
        <v>0.28778467908902694</v>
      </c>
      <c r="U11" s="86">
        <f t="shared" si="7"/>
        <v>0.16257064837552862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投入係数表!H12</f>
        <v>0.11455847255369929</v>
      </c>
      <c r="E12" s="77">
        <f t="shared" si="0"/>
        <v>11.455847255369928</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0.14396924600169678</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投入係数表!H13</f>
        <v>7.1599045346062056E-3</v>
      </c>
      <c r="E13" s="77">
        <f t="shared" si="0"/>
        <v>0.71599045346062051</v>
      </c>
      <c r="F13" s="76">
        <f>分析係数表!C16</f>
        <v>7.6144637788473357E-2</v>
      </c>
      <c r="G13" s="77">
        <f t="shared" si="1"/>
        <v>5.451883373876374E-2</v>
      </c>
      <c r="H13" s="77">
        <v>6.06887088295874E-2</v>
      </c>
      <c r="I13" s="77">
        <f t="shared" si="2"/>
        <v>6.06887088295874E-2</v>
      </c>
      <c r="J13" s="76">
        <f>分析係数表!G16</f>
        <v>3.3088235294117647E-2</v>
      </c>
      <c r="K13" s="78">
        <f t="shared" si="3"/>
        <v>2.0080822774495833E-3</v>
      </c>
      <c r="L13" s="79"/>
      <c r="M13" s="80"/>
      <c r="N13" s="81">
        <f>分析係数表!H16</f>
        <v>1.665940239236767E-2</v>
      </c>
      <c r="O13" s="82">
        <f t="shared" si="4"/>
        <v>0.28710388767874606</v>
      </c>
      <c r="P13" s="76">
        <f>分析係数表!C16</f>
        <v>7.6144637788473357E-2</v>
      </c>
      <c r="Q13" s="82">
        <f t="shared" si="5"/>
        <v>2.1861421534960658E-2</v>
      </c>
      <c r="R13" s="83">
        <v>2.4543968454351972E-2</v>
      </c>
      <c r="S13" s="84">
        <f t="shared" si="6"/>
        <v>8.5232677283939379E-2</v>
      </c>
      <c r="T13" s="85">
        <f>分析係数表!F16</f>
        <v>0.28823529411764703</v>
      </c>
      <c r="U13" s="86">
        <f t="shared" si="7"/>
        <v>2.4567065805370759E-2</v>
      </c>
      <c r="V13" s="87">
        <f>分析係数表!D16</f>
        <v>0</v>
      </c>
      <c r="W13" s="167">
        <f t="shared" si="8"/>
        <v>0</v>
      </c>
      <c r="X13" s="76">
        <f>分析係数表!E16</f>
        <v>0</v>
      </c>
      <c r="Y13" s="166">
        <f t="shared" si="9"/>
        <v>0</v>
      </c>
    </row>
    <row r="14" spans="1:25" x14ac:dyDescent="0.2">
      <c r="A14" s="6" t="s">
        <v>2</v>
      </c>
      <c r="B14" s="5" t="s">
        <v>364</v>
      </c>
      <c r="C14" s="90"/>
      <c r="D14" s="76">
        <f>投入係数表!H14</f>
        <v>1.1933174224343675E-2</v>
      </c>
      <c r="E14" s="77">
        <f t="shared" si="0"/>
        <v>1.1933174224343674</v>
      </c>
      <c r="F14" s="76">
        <f>分析係数表!C17</f>
        <v>0.18071519795657731</v>
      </c>
      <c r="G14" s="77">
        <f t="shared" si="1"/>
        <v>0.21565059422025931</v>
      </c>
      <c r="H14" s="77">
        <v>0.2539556297591733</v>
      </c>
      <c r="I14" s="77">
        <f t="shared" si="2"/>
        <v>0.2539556297591733</v>
      </c>
      <c r="J14" s="76">
        <f>分析係数表!G17</f>
        <v>0.21222205415217063</v>
      </c>
      <c r="K14" s="78">
        <f t="shared" si="3"/>
        <v>5.3894985410999872E-2</v>
      </c>
      <c r="L14" s="79"/>
      <c r="M14" s="80"/>
      <c r="N14" s="81">
        <f>分析係数表!H17</f>
        <v>2.9299239672623371E-3</v>
      </c>
      <c r="O14" s="82">
        <f t="shared" si="4"/>
        <v>5.0493561641174807E-2</v>
      </c>
      <c r="P14" s="76">
        <f>分析係数表!C17</f>
        <v>0.18071519795657731</v>
      </c>
      <c r="Q14" s="82">
        <f t="shared" si="5"/>
        <v>9.1249539875175433E-3</v>
      </c>
      <c r="R14" s="83">
        <v>2.0141815449447639E-2</v>
      </c>
      <c r="S14" s="84">
        <f t="shared" si="6"/>
        <v>0.27409744520862095</v>
      </c>
      <c r="T14" s="85">
        <f>分析係数表!F17</f>
        <v>0.32203902586598093</v>
      </c>
      <c r="U14" s="86">
        <f t="shared" si="7"/>
        <v>8.8270074247338376E-2</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投入係数表!H15</f>
        <v>0</v>
      </c>
      <c r="E15" s="77">
        <f t="shared" si="0"/>
        <v>0</v>
      </c>
      <c r="F15" s="76">
        <f>分析係数表!C18</f>
        <v>9.139072847682117E-2</v>
      </c>
      <c r="G15" s="77">
        <f t="shared" si="1"/>
        <v>0</v>
      </c>
      <c r="H15" s="77">
        <v>2.1859745574249142E-3</v>
      </c>
      <c r="I15" s="77">
        <f t="shared" si="2"/>
        <v>2.1859745574249142E-3</v>
      </c>
      <c r="J15" s="76">
        <f>分析係数表!G18</f>
        <v>0.21513002364066194</v>
      </c>
      <c r="K15" s="78">
        <f t="shared" si="3"/>
        <v>4.7026875821670733E-4</v>
      </c>
      <c r="L15" s="79"/>
      <c r="M15" s="80"/>
      <c r="N15" s="81">
        <f>分析係数表!H18</f>
        <v>4.3585645793985182E-4</v>
      </c>
      <c r="O15" s="82">
        <f t="shared" si="4"/>
        <v>7.5114389218276581E-3</v>
      </c>
      <c r="P15" s="76">
        <f>分析係数表!C18</f>
        <v>9.139072847682117E-2</v>
      </c>
      <c r="Q15" s="82">
        <f t="shared" si="5"/>
        <v>6.8647587497497786E-4</v>
      </c>
      <c r="R15" s="83">
        <v>1.6936922373312505E-3</v>
      </c>
      <c r="S15" s="84">
        <f t="shared" si="6"/>
        <v>3.8796667947561649E-3</v>
      </c>
      <c r="T15" s="85">
        <f>分析係数表!F18</f>
        <v>0.45390070921985815</v>
      </c>
      <c r="U15" s="86">
        <f t="shared" si="7"/>
        <v>1.7609835096765571E-3</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投入係数表!H16</f>
        <v>0</v>
      </c>
      <c r="E16" s="77">
        <f t="shared" si="0"/>
        <v>0</v>
      </c>
      <c r="F16" s="76">
        <f>分析係数表!C19</f>
        <v>0.19965169797238458</v>
      </c>
      <c r="G16" s="77">
        <f t="shared" si="1"/>
        <v>0</v>
      </c>
      <c r="H16" s="77">
        <v>8.4204568378806813E-3</v>
      </c>
      <c r="I16" s="77">
        <f t="shared" si="2"/>
        <v>8.4204568378806813E-3</v>
      </c>
      <c r="J16" s="76">
        <f>分析係数表!G19</f>
        <v>5.7581303674503731E-2</v>
      </c>
      <c r="K16" s="78">
        <f t="shared" si="3"/>
        <v>4.8486088226005894E-4</v>
      </c>
      <c r="L16" s="79"/>
      <c r="M16" s="80"/>
      <c r="N16" s="81">
        <f>分析係数表!H19</f>
        <v>-1.210712383166255E-4</v>
      </c>
      <c r="O16" s="82">
        <f t="shared" si="4"/>
        <v>-2.0865108116187936E-3</v>
      </c>
      <c r="P16" s="76">
        <f>分析係数表!C19</f>
        <v>0.19965169797238458</v>
      </c>
      <c r="Q16" s="82">
        <f t="shared" si="5"/>
        <v>-4.1657542637743041E-4</v>
      </c>
      <c r="R16" s="83">
        <v>3.9782385286844602E-3</v>
      </c>
      <c r="S16" s="84">
        <f t="shared" si="6"/>
        <v>1.2398695366565141E-2</v>
      </c>
      <c r="T16" s="85">
        <f>分析係数表!F19</f>
        <v>0.23947627762917079</v>
      </c>
      <c r="U16" s="86">
        <f t="shared" si="7"/>
        <v>2.9691934138430672E-3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投入係数表!H17</f>
        <v>0</v>
      </c>
      <c r="E17" s="77">
        <f t="shared" si="0"/>
        <v>0</v>
      </c>
      <c r="F17" s="76">
        <f>分析係数表!C20</f>
        <v>7.086614173228345E-2</v>
      </c>
      <c r="G17" s="77">
        <f t="shared" si="1"/>
        <v>0</v>
      </c>
      <c r="H17" s="77">
        <v>1.3852143076459921E-3</v>
      </c>
      <c r="I17" s="77">
        <f t="shared" si="2"/>
        <v>1.3852143076459921E-3</v>
      </c>
      <c r="J17" s="76">
        <f>分析係数表!G20</f>
        <v>0.1</v>
      </c>
      <c r="K17" s="78">
        <f t="shared" si="3"/>
        <v>1.3852143076459921E-4</v>
      </c>
      <c r="L17" s="79"/>
      <c r="M17" s="80"/>
      <c r="N17" s="81">
        <f>分析係数表!H20</f>
        <v>5.5692769625647731E-4</v>
      </c>
      <c r="O17" s="82">
        <f t="shared" si="4"/>
        <v>9.5979497334464509E-3</v>
      </c>
      <c r="P17" s="76">
        <f>分析係数表!C20</f>
        <v>7.086614173228345E-2</v>
      </c>
      <c r="Q17" s="82">
        <f t="shared" si="5"/>
        <v>6.8016966614974832E-4</v>
      </c>
      <c r="R17" s="83">
        <v>2.2606767180053861E-3</v>
      </c>
      <c r="S17" s="84">
        <f t="shared" si="6"/>
        <v>3.6458910256513782E-3</v>
      </c>
      <c r="T17" s="85">
        <f>分析係数表!F20</f>
        <v>0.22318840579710145</v>
      </c>
      <c r="U17" s="86">
        <f t="shared" si="7"/>
        <v>8.1372060572509018E-4</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投入係数表!H18</f>
        <v>2.3866348448687352E-3</v>
      </c>
      <c r="E18" s="77">
        <f t="shared" si="0"/>
        <v>0.23866348448687352</v>
      </c>
      <c r="F18" s="76">
        <f>分析係数表!C21</f>
        <v>0.37411764705882355</v>
      </c>
      <c r="G18" s="77">
        <f t="shared" si="1"/>
        <v>8.9288221255089159E-2</v>
      </c>
      <c r="H18" s="77">
        <v>0.11071881869254972</v>
      </c>
      <c r="I18" s="77">
        <f t="shared" si="2"/>
        <v>0.11071881869254972</v>
      </c>
      <c r="J18" s="76">
        <f>分析係数表!G21</f>
        <v>0.28505771697306542</v>
      </c>
      <c r="K18" s="78">
        <f t="shared" si="3"/>
        <v>3.1561253682452987E-2</v>
      </c>
      <c r="L18" s="79"/>
      <c r="M18" s="80"/>
      <c r="N18" s="81">
        <f>分析係数表!H21</f>
        <v>9.2014141120635377E-4</v>
      </c>
      <c r="O18" s="82">
        <f t="shared" si="4"/>
        <v>1.5857482168302833E-2</v>
      </c>
      <c r="P18" s="76">
        <f>分析係数表!C21</f>
        <v>0.37411764705882355</v>
      </c>
      <c r="Q18" s="82">
        <f t="shared" si="5"/>
        <v>5.9325639170827076E-3</v>
      </c>
      <c r="R18" s="83">
        <v>1.6014649580662944E-2</v>
      </c>
      <c r="S18" s="84">
        <f t="shared" si="6"/>
        <v>0.12673346827321266</v>
      </c>
      <c r="T18" s="85">
        <f>分析係数表!F21</f>
        <v>0.42400598546387347</v>
      </c>
      <c r="U18" s="86">
        <f t="shared" si="7"/>
        <v>5.373574910643808E-2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投入係数表!H19</f>
        <v>0</v>
      </c>
      <c r="E19" s="77">
        <f t="shared" si="0"/>
        <v>0</v>
      </c>
      <c r="F19" s="76">
        <f>分析係数表!C22</f>
        <v>3.7067545304777627E-2</v>
      </c>
      <c r="G19" s="77">
        <f t="shared" si="1"/>
        <v>0</v>
      </c>
      <c r="H19" s="77">
        <v>5.6999973825410852E-4</v>
      </c>
      <c r="I19" s="77">
        <f t="shared" si="2"/>
        <v>5.6999973825410852E-4</v>
      </c>
      <c r="J19" s="76">
        <f>分析係数表!G22</f>
        <v>0.19478402607986961</v>
      </c>
      <c r="K19" s="78">
        <f t="shared" si="3"/>
        <v>1.1102684388160712E-4</v>
      </c>
      <c r="L19" s="79"/>
      <c r="M19" s="80"/>
      <c r="N19" s="81">
        <f>分析係数表!H22</f>
        <v>4.8428495326650198E-5</v>
      </c>
      <c r="O19" s="82">
        <f t="shared" si="4"/>
        <v>8.3460432464751749E-4</v>
      </c>
      <c r="P19" s="76">
        <f>分析係数表!C22</f>
        <v>3.7067545304777627E-2</v>
      </c>
      <c r="Q19" s="82">
        <f t="shared" si="5"/>
        <v>3.0936733615435188E-5</v>
      </c>
      <c r="R19" s="83">
        <v>3.2531886698842463E-4</v>
      </c>
      <c r="S19" s="84">
        <f t="shared" si="6"/>
        <v>8.9531860524253316E-4</v>
      </c>
      <c r="T19" s="85">
        <f>分析係数表!F22</f>
        <v>0.40994295028524858</v>
      </c>
      <c r="U19" s="86">
        <f t="shared" si="7"/>
        <v>3.6702955047839789E-4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4.1730216232375875E-4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投入係数表!H21</f>
        <v>0</v>
      </c>
      <c r="E21" s="77">
        <f t="shared" si="0"/>
        <v>0</v>
      </c>
      <c r="F21" s="76">
        <f>分析係数表!C24</f>
        <v>1</v>
      </c>
      <c r="G21" s="77">
        <f t="shared" si="1"/>
        <v>0</v>
      </c>
      <c r="H21" s="77">
        <v>5.8918380533994605E-2</v>
      </c>
      <c r="I21" s="77">
        <f t="shared" si="2"/>
        <v>5.8918380533994605E-2</v>
      </c>
      <c r="J21" s="76">
        <f>分析係数表!G24</f>
        <v>0.20825654257279763</v>
      </c>
      <c r="K21" s="78">
        <f t="shared" si="3"/>
        <v>1.2270138223998139E-2</v>
      </c>
      <c r="L21" s="79"/>
      <c r="M21" s="80"/>
      <c r="N21" s="81">
        <f>分析係数表!H24</f>
        <v>3.389994672865514E-4</v>
      </c>
      <c r="O21" s="82">
        <f t="shared" si="4"/>
        <v>5.8422302725326227E-3</v>
      </c>
      <c r="P21" s="76">
        <f>分析係数表!C24</f>
        <v>1</v>
      </c>
      <c r="Q21" s="82">
        <f t="shared" si="5"/>
        <v>5.8422302725326227E-3</v>
      </c>
      <c r="R21" s="83">
        <v>2.6229176970644797E-2</v>
      </c>
      <c r="S21" s="84">
        <f t="shared" si="6"/>
        <v>8.5147557504639398E-2</v>
      </c>
      <c r="T21" s="85">
        <f>分析係数表!F24</f>
        <v>0.38665683744931811</v>
      </c>
      <c r="U21" s="86">
        <f t="shared" si="7"/>
        <v>3.2922885301277821E-2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投入係数表!H22</f>
        <v>0</v>
      </c>
      <c r="E22" s="77">
        <f t="shared" si="0"/>
        <v>0</v>
      </c>
      <c r="F22" s="76">
        <f>分析係数表!C25</f>
        <v>9.7637180238234755E-3</v>
      </c>
      <c r="G22" s="77">
        <f t="shared" si="1"/>
        <v>0</v>
      </c>
      <c r="H22" s="77">
        <v>3.1863662730131128E-4</v>
      </c>
      <c r="I22" s="77">
        <f t="shared" si="2"/>
        <v>3.1863662730131128E-4</v>
      </c>
      <c r="J22" s="76">
        <f>分析係数表!G25</f>
        <v>0.19639934533551553</v>
      </c>
      <c r="K22" s="78">
        <f t="shared" si="3"/>
        <v>6.2580025001894192E-5</v>
      </c>
      <c r="L22" s="79"/>
      <c r="M22" s="80"/>
      <c r="N22" s="81">
        <f>分析係数表!H25</f>
        <v>5.0849920092982707E-4</v>
      </c>
      <c r="O22" s="82">
        <f t="shared" si="4"/>
        <v>8.7633454087989327E-3</v>
      </c>
      <c r="P22" s="76">
        <f>分析係数表!C25</f>
        <v>9.7637180238234755E-3</v>
      </c>
      <c r="Q22" s="82">
        <f t="shared" si="5"/>
        <v>8.5562833516880847E-5</v>
      </c>
      <c r="R22" s="83">
        <v>5.5019097738193796E-4</v>
      </c>
      <c r="S22" s="84">
        <f t="shared" si="6"/>
        <v>8.6882760468324919E-4</v>
      </c>
      <c r="T22" s="85">
        <f>分析係数表!F25</f>
        <v>0.34206219312602293</v>
      </c>
      <c r="U22" s="86">
        <f t="shared" si="7"/>
        <v>2.9719307590638151E-4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投入係数表!H23</f>
        <v>0</v>
      </c>
      <c r="E23" s="77">
        <f t="shared" si="0"/>
        <v>0</v>
      </c>
      <c r="F23" s="76">
        <f>分析係数表!C26</f>
        <v>0.93036400633054483</v>
      </c>
      <c r="G23" s="77">
        <f t="shared" si="1"/>
        <v>0</v>
      </c>
      <c r="H23" s="77">
        <v>1.456432113886939E-2</v>
      </c>
      <c r="I23" s="77">
        <f t="shared" si="2"/>
        <v>1.456432113886939E-2</v>
      </c>
      <c r="J23" s="76">
        <f>分析係数表!G26</f>
        <v>0.19645328719723185</v>
      </c>
      <c r="K23" s="78">
        <f t="shared" si="3"/>
        <v>2.8612087635270229E-3</v>
      </c>
      <c r="L23" s="79"/>
      <c r="M23" s="80"/>
      <c r="N23" s="81">
        <f>分析係数表!H26</f>
        <v>1.0557411981209745E-2</v>
      </c>
      <c r="O23" s="82">
        <f t="shared" si="4"/>
        <v>0.18194374277315883</v>
      </c>
      <c r="P23" s="76">
        <f>分析係数表!C26</f>
        <v>0.93036400633054483</v>
      </c>
      <c r="Q23" s="82">
        <f t="shared" si="5"/>
        <v>0.16927390945321016</v>
      </c>
      <c r="R23" s="83">
        <v>0.19827221017181762</v>
      </c>
      <c r="S23" s="84">
        <f t="shared" si="6"/>
        <v>0.212836531310687</v>
      </c>
      <c r="T23" s="85">
        <f>分析係数表!F26</f>
        <v>0.33070934256055362</v>
      </c>
      <c r="U23" s="86">
        <f t="shared" si="7"/>
        <v>7.0387029342625987E-2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投入係数表!H24</f>
        <v>0</v>
      </c>
      <c r="E24" s="77">
        <f t="shared" si="0"/>
        <v>0</v>
      </c>
      <c r="F24" s="76">
        <f>分析係数表!C27</f>
        <v>0.10562310030395139</v>
      </c>
      <c r="G24" s="77">
        <f t="shared" si="1"/>
        <v>0</v>
      </c>
      <c r="H24" s="77">
        <v>3.4340123335312774E-4</v>
      </c>
      <c r="I24" s="77">
        <f t="shared" si="2"/>
        <v>3.4340123335312774E-4</v>
      </c>
      <c r="J24" s="76">
        <f>分析係数表!G27</f>
        <v>0.17127071823204421</v>
      </c>
      <c r="K24" s="78">
        <f t="shared" si="3"/>
        <v>5.8814575878160001E-5</v>
      </c>
      <c r="L24" s="79"/>
      <c r="M24" s="80"/>
      <c r="N24" s="81">
        <f>分析係数表!H27</f>
        <v>1.1162768172792872E-2</v>
      </c>
      <c r="O24" s="82">
        <f t="shared" si="4"/>
        <v>0.19237629683125279</v>
      </c>
      <c r="P24" s="76">
        <f>分析係数表!C27</f>
        <v>0.10562310030395139</v>
      </c>
      <c r="Q24" s="82">
        <f t="shared" si="5"/>
        <v>2.0319380896310139E-2</v>
      </c>
      <c r="R24" s="83">
        <v>2.0567384711949157E-2</v>
      </c>
      <c r="S24" s="84">
        <f t="shared" si="6"/>
        <v>2.0910785945302286E-2</v>
      </c>
      <c r="T24" s="85">
        <f>分析係数表!F27</f>
        <v>0.32320441988950277</v>
      </c>
      <c r="U24" s="86">
        <f t="shared" si="7"/>
        <v>6.7584584408849928E-3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投入係数表!H25</f>
        <v>0</v>
      </c>
      <c r="E25" s="77">
        <f t="shared" si="0"/>
        <v>0</v>
      </c>
      <c r="F25" s="76">
        <f>分析係数表!C28</f>
        <v>0.18610473607344047</v>
      </c>
      <c r="G25" s="77">
        <f t="shared" si="1"/>
        <v>0</v>
      </c>
      <c r="H25" s="77">
        <v>8.8554045387716895E-3</v>
      </c>
      <c r="I25" s="77">
        <f t="shared" si="2"/>
        <v>8.8554045387716895E-3</v>
      </c>
      <c r="J25" s="76">
        <f>分析係数表!G28</f>
        <v>0.12463295269168026</v>
      </c>
      <c r="K25" s="78">
        <f t="shared" si="3"/>
        <v>1.1036752149464226E-3</v>
      </c>
      <c r="L25" s="79"/>
      <c r="M25" s="80"/>
      <c r="N25" s="81">
        <f>分析係数表!H28</f>
        <v>2.0436825027846384E-2</v>
      </c>
      <c r="O25" s="82">
        <f t="shared" si="4"/>
        <v>0.35220302500125239</v>
      </c>
      <c r="P25" s="76">
        <f>分析係数表!C28</f>
        <v>0.18610473607344047</v>
      </c>
      <c r="Q25" s="82">
        <f t="shared" si="5"/>
        <v>6.5546651012125437E-2</v>
      </c>
      <c r="R25" s="83">
        <v>7.4597968687787078E-2</v>
      </c>
      <c r="S25" s="84">
        <f t="shared" si="6"/>
        <v>8.3453373226558769E-2</v>
      </c>
      <c r="T25" s="85">
        <f>分析係数表!F28</f>
        <v>0.20978792822185971</v>
      </c>
      <c r="U25" s="86">
        <f t="shared" si="7"/>
        <v>1.7507510272325381E-2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投入係数表!H26</f>
        <v>1.6706443914081145E-2</v>
      </c>
      <c r="E26" s="77">
        <f t="shared" si="0"/>
        <v>1.6706443914081146</v>
      </c>
      <c r="F26" s="76">
        <f>分析係数表!C29</f>
        <v>0.55770782889426962</v>
      </c>
      <c r="G26" s="77">
        <f t="shared" si="1"/>
        <v>0.93173145638660804</v>
      </c>
      <c r="H26" s="77">
        <v>1.0108741418404907</v>
      </c>
      <c r="I26" s="77">
        <f t="shared" si="2"/>
        <v>1.0108741418404907</v>
      </c>
      <c r="J26" s="76">
        <f>分析係数表!G29</f>
        <v>0.26290655653071759</v>
      </c>
      <c r="K26" s="78">
        <f t="shared" si="3"/>
        <v>0.2657654397172276</v>
      </c>
      <c r="L26" s="79"/>
      <c r="M26" s="80"/>
      <c r="N26" s="81">
        <f>分析係数表!H29</f>
        <v>1.0048912780279917E-2</v>
      </c>
      <c r="O26" s="82">
        <f t="shared" si="4"/>
        <v>0.17318039736435989</v>
      </c>
      <c r="P26" s="76">
        <f>分析係数表!C29</f>
        <v>0.55770782889426962</v>
      </c>
      <c r="Q26" s="82">
        <f t="shared" si="5"/>
        <v>9.658406342112405E-2</v>
      </c>
      <c r="R26" s="83">
        <v>0.13928978562922092</v>
      </c>
      <c r="S26" s="84">
        <f t="shared" si="6"/>
        <v>1.1501639274697117</v>
      </c>
      <c r="T26" s="85">
        <f>分析係数表!F29</f>
        <v>0.49535363964894163</v>
      </c>
      <c r="U26" s="86">
        <f t="shared" si="7"/>
        <v>0.56973788766504307</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投入係数表!H27</f>
        <v>2.3866348448687352E-3</v>
      </c>
      <c r="E27" s="77">
        <f t="shared" si="0"/>
        <v>0.23866348448687352</v>
      </c>
      <c r="F27" s="76">
        <f>分析係数表!C30</f>
        <v>1</v>
      </c>
      <c r="G27" s="77">
        <f t="shared" si="1"/>
        <v>0.23866348448687352</v>
      </c>
      <c r="H27" s="77">
        <v>0.28318829261822098</v>
      </c>
      <c r="I27" s="77">
        <f t="shared" si="2"/>
        <v>0.28318829261822098</v>
      </c>
      <c r="J27" s="76">
        <f>分析係数表!G30</f>
        <v>0.34435136970794655</v>
      </c>
      <c r="K27" s="78">
        <f t="shared" si="3"/>
        <v>9.751627644833917E-2</v>
      </c>
      <c r="L27" s="79"/>
      <c r="M27" s="80"/>
      <c r="N27" s="81">
        <f>分析係数表!H30</f>
        <v>0</v>
      </c>
      <c r="O27" s="82">
        <f t="shared" si="4"/>
        <v>0</v>
      </c>
      <c r="P27" s="76">
        <f>分析係数表!C30</f>
        <v>1</v>
      </c>
      <c r="Q27" s="82">
        <f t="shared" si="5"/>
        <v>0</v>
      </c>
      <c r="R27" s="83">
        <v>4.7905871545489156E-2</v>
      </c>
      <c r="S27" s="84">
        <f t="shared" si="6"/>
        <v>0.33109416416371013</v>
      </c>
      <c r="T27" s="85">
        <f>分析係数表!F30</f>
        <v>0.43672175684853975</v>
      </c>
      <c r="U27" s="86">
        <f t="shared" si="7"/>
        <v>0.14459602505587432</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投入係数表!H28</f>
        <v>3.1026252983293555E-2</v>
      </c>
      <c r="E28" s="77">
        <f t="shared" si="0"/>
        <v>3.1026252983293556</v>
      </c>
      <c r="F28" s="76">
        <f>分析係数表!C31</f>
        <v>0.21403057579654239</v>
      </c>
      <c r="G28" s="77">
        <f t="shared" si="1"/>
        <v>0.66405667908235111</v>
      </c>
      <c r="H28" s="77">
        <v>0.71710467553546542</v>
      </c>
      <c r="I28" s="77">
        <f t="shared" si="2"/>
        <v>0.71710467553546542</v>
      </c>
      <c r="J28" s="76">
        <f>分析係数表!G31</f>
        <v>7.0431893687707636E-2</v>
      </c>
      <c r="K28" s="78">
        <f t="shared" si="3"/>
        <v>5.0507040270271981E-2</v>
      </c>
      <c r="L28" s="79"/>
      <c r="M28" s="80"/>
      <c r="N28" s="81">
        <f>分析係数表!H31</f>
        <v>2.2373964840912391E-2</v>
      </c>
      <c r="O28" s="82">
        <f t="shared" si="4"/>
        <v>0.38558719798715307</v>
      </c>
      <c r="P28" s="76">
        <f>分析係数表!C31</f>
        <v>0.21403057579654239</v>
      </c>
      <c r="Q28" s="82">
        <f t="shared" si="5"/>
        <v>8.2527450004965766E-2</v>
      </c>
      <c r="R28" s="83">
        <v>0.11104996066660618</v>
      </c>
      <c r="S28" s="84">
        <f t="shared" si="6"/>
        <v>0.82815463620207164</v>
      </c>
      <c r="T28" s="85">
        <f>分析係数表!F31</f>
        <v>0.34418604651162793</v>
      </c>
      <c r="U28" s="86">
        <f t="shared" si="7"/>
        <v>0.28503927013466651</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投入係数表!H29</f>
        <v>2.3866348448687352E-3</v>
      </c>
      <c r="E29" s="77">
        <f t="shared" si="0"/>
        <v>0.23866348448687352</v>
      </c>
      <c r="F29" s="76">
        <f>分析係数表!C32</f>
        <v>0.43391812865497081</v>
      </c>
      <c r="G29" s="77">
        <f t="shared" si="1"/>
        <v>0.10356041256681882</v>
      </c>
      <c r="H29" s="77">
        <v>0.11483990333126583</v>
      </c>
      <c r="I29" s="77">
        <f t="shared" si="2"/>
        <v>0.11483990333126583</v>
      </c>
      <c r="J29" s="76">
        <f>分析係数表!G32</f>
        <v>0.14171122994652408</v>
      </c>
      <c r="K29" s="78">
        <f t="shared" si="3"/>
        <v>1.6274103948013607E-2</v>
      </c>
      <c r="L29" s="79"/>
      <c r="M29" s="80"/>
      <c r="N29" s="81">
        <f>分析係数表!H32</f>
        <v>6.3683471354545017E-3</v>
      </c>
      <c r="O29" s="82">
        <f t="shared" si="4"/>
        <v>0.10975046869114856</v>
      </c>
      <c r="P29" s="76">
        <f>分析係数表!C32</f>
        <v>0.43391812865497081</v>
      </c>
      <c r="Q29" s="82">
        <f t="shared" si="5"/>
        <v>4.7622717993469149E-2</v>
      </c>
      <c r="R29" s="83">
        <v>6.0796227978820158E-2</v>
      </c>
      <c r="S29" s="84">
        <f t="shared" si="6"/>
        <v>0.17563613131008599</v>
      </c>
      <c r="T29" s="85">
        <f>分析係数表!F32</f>
        <v>0.48395721925133689</v>
      </c>
      <c r="U29" s="86">
        <f t="shared" si="7"/>
        <v>8.500037370889188E-2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投入係数表!H30</f>
        <v>0</v>
      </c>
      <c r="E30" s="77">
        <f t="shared" si="0"/>
        <v>0</v>
      </c>
      <c r="F30" s="76">
        <f>分析係数表!C33</f>
        <v>0.95657568238213397</v>
      </c>
      <c r="G30" s="77">
        <f t="shared" si="1"/>
        <v>0</v>
      </c>
      <c r="H30" s="77">
        <v>2.652820428391026E-2</v>
      </c>
      <c r="I30" s="77">
        <f t="shared" si="2"/>
        <v>2.652820428391026E-2</v>
      </c>
      <c r="J30" s="76">
        <f>分析係数表!G33</f>
        <v>0.50647668393782386</v>
      </c>
      <c r="K30" s="78">
        <f t="shared" si="3"/>
        <v>1.3435916936540041E-2</v>
      </c>
      <c r="L30" s="79"/>
      <c r="M30" s="80"/>
      <c r="N30" s="81">
        <f>分析係数表!H33</f>
        <v>9.6856990653300401E-4</v>
      </c>
      <c r="O30" s="82">
        <f t="shared" si="4"/>
        <v>1.6692086492950349E-2</v>
      </c>
      <c r="P30" s="76">
        <f>分析係数表!C33</f>
        <v>0.95657568238213397</v>
      </c>
      <c r="Q30" s="82">
        <f t="shared" si="5"/>
        <v>1.5967244027375583E-2</v>
      </c>
      <c r="R30" s="83">
        <v>5.0591898306454289E-2</v>
      </c>
      <c r="S30" s="84">
        <f t="shared" si="6"/>
        <v>7.7120102590364545E-2</v>
      </c>
      <c r="T30" s="85">
        <f>分析係数表!F33</f>
        <v>0.6295336787564767</v>
      </c>
      <c r="U30" s="86">
        <f t="shared" si="7"/>
        <v>4.8549701889789083E-2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投入係数表!H31</f>
        <v>7.6372315035799526E-2</v>
      </c>
      <c r="E31" s="77">
        <f t="shared" si="0"/>
        <v>7.6372315035799527</v>
      </c>
      <c r="F31" s="76">
        <f>分析係数表!C34</f>
        <v>0.33608845585417924</v>
      </c>
      <c r="G31" s="77">
        <f t="shared" si="1"/>
        <v>2.5667853430390779</v>
      </c>
      <c r="H31" s="77">
        <v>2.6711199752875108</v>
      </c>
      <c r="I31" s="77">
        <f t="shared" si="2"/>
        <v>2.6711199752875108</v>
      </c>
      <c r="J31" s="76">
        <f>分析係数表!G34</f>
        <v>0.42501734562394688</v>
      </c>
      <c r="K31" s="78">
        <f t="shared" si="3"/>
        <v>1.1352723217398004</v>
      </c>
      <c r="L31" s="79"/>
      <c r="M31" s="80"/>
      <c r="N31" s="81">
        <f>分析係数表!H34</f>
        <v>0.15935396387234249</v>
      </c>
      <c r="O31" s="82">
        <f t="shared" si="4"/>
        <v>2.7462655302526566</v>
      </c>
      <c r="P31" s="76">
        <f>分析係数表!C34</f>
        <v>0.33608845585417924</v>
      </c>
      <c r="Q31" s="82">
        <f t="shared" si="5"/>
        <v>0.92298814142817409</v>
      </c>
      <c r="R31" s="83">
        <v>1.0005613166726934</v>
      </c>
      <c r="S31" s="84">
        <f t="shared" si="6"/>
        <v>3.671681291960204</v>
      </c>
      <c r="T31" s="85">
        <f>分析係数表!F34</f>
        <v>0.69035583308553872</v>
      </c>
      <c r="U31" s="86">
        <f t="shared" si="7"/>
        <v>2.5347665971357736</v>
      </c>
      <c r="V31" s="87">
        <f>分析係数表!D34</f>
        <v>0.20794925166022402</v>
      </c>
      <c r="W31" s="167">
        <f t="shared" si="8"/>
        <v>1</v>
      </c>
      <c r="X31" s="76">
        <f>分析係数表!E34</f>
        <v>0.15720091188423035</v>
      </c>
      <c r="Y31" s="166">
        <f t="shared" si="9"/>
        <v>1</v>
      </c>
    </row>
    <row r="32" spans="1:25" x14ac:dyDescent="0.2">
      <c r="A32" s="6" t="s">
        <v>20</v>
      </c>
      <c r="B32" s="5" t="s">
        <v>37</v>
      </c>
      <c r="C32" s="90"/>
      <c r="D32" s="76">
        <f>投入係数表!H32</f>
        <v>1.9093078758949882E-2</v>
      </c>
      <c r="E32" s="77">
        <f t="shared" si="0"/>
        <v>1.9093078758949882</v>
      </c>
      <c r="F32" s="76">
        <f>分析係数表!C35</f>
        <v>1</v>
      </c>
      <c r="G32" s="77">
        <f t="shared" si="1"/>
        <v>1.9093078758949882</v>
      </c>
      <c r="H32" s="77">
        <v>2.1378110758924933</v>
      </c>
      <c r="I32" s="77">
        <f t="shared" si="2"/>
        <v>2.1378110758924933</v>
      </c>
      <c r="J32" s="76">
        <f>分析係数表!G35</f>
        <v>0.31379772270596118</v>
      </c>
      <c r="K32" s="78">
        <f t="shared" si="3"/>
        <v>0.67084024719064517</v>
      </c>
      <c r="L32" s="79"/>
      <c r="M32" s="80"/>
      <c r="N32" s="81">
        <f>分析係数表!H35</f>
        <v>5.9518620756453096E-2</v>
      </c>
      <c r="O32" s="82">
        <f t="shared" si="4"/>
        <v>1.0257287149917991</v>
      </c>
      <c r="P32" s="76">
        <f>分析係数表!C35</f>
        <v>1</v>
      </c>
      <c r="Q32" s="82">
        <f t="shared" si="5"/>
        <v>1.0257287149917991</v>
      </c>
      <c r="R32" s="83">
        <v>1.3380230679814091</v>
      </c>
      <c r="S32" s="84">
        <f t="shared" si="6"/>
        <v>3.4758341438739024</v>
      </c>
      <c r="T32" s="85">
        <f>分析係数表!F35</f>
        <v>0.62804197365483372</v>
      </c>
      <c r="U32" s="86">
        <f t="shared" si="7"/>
        <v>2.182969735815425</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投入係数表!H33</f>
        <v>2.3866348448687352E-3</v>
      </c>
      <c r="E33" s="77">
        <f t="shared" si="0"/>
        <v>0.23866348448687352</v>
      </c>
      <c r="F33" s="76">
        <f>分析係数表!C36</f>
        <v>0.74699570815450644</v>
      </c>
      <c r="G33" s="77">
        <f t="shared" si="1"/>
        <v>0.17828059860489415</v>
      </c>
      <c r="H33" s="77">
        <v>0.28518701664116158</v>
      </c>
      <c r="I33" s="77">
        <f t="shared" si="2"/>
        <v>0.28518701664116158</v>
      </c>
      <c r="J33" s="76">
        <f>分析係数表!G36</f>
        <v>2.1798365122615803E-2</v>
      </c>
      <c r="K33" s="78">
        <f t="shared" si="3"/>
        <v>6.2166107169735491E-3</v>
      </c>
      <c r="L33" s="79"/>
      <c r="M33" s="80"/>
      <c r="N33" s="81">
        <f>分析係数表!H36</f>
        <v>0.18814470434403602</v>
      </c>
      <c r="O33" s="82">
        <f t="shared" si="4"/>
        <v>3.2424378012556052</v>
      </c>
      <c r="P33" s="76">
        <f>分析係数表!C36</f>
        <v>0.74699570815450644</v>
      </c>
      <c r="Q33" s="82">
        <f t="shared" si="5"/>
        <v>2.4220871214958715</v>
      </c>
      <c r="R33" s="83">
        <v>2.5277726281694943</v>
      </c>
      <c r="S33" s="84">
        <f t="shared" si="6"/>
        <v>2.8129596448106557</v>
      </c>
      <c r="T33" s="85">
        <f>分析係数表!F36</f>
        <v>0.88068263301305039</v>
      </c>
      <c r="U33" s="86">
        <f t="shared" si="7"/>
        <v>2.4773247065513031</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投入係数表!H34</f>
        <v>1.6706443914081145E-2</v>
      </c>
      <c r="E34" s="77">
        <f t="shared" si="0"/>
        <v>1.6706443914081146</v>
      </c>
      <c r="F34" s="76">
        <f>分析係数表!C37</f>
        <v>0.40712235846595357</v>
      </c>
      <c r="G34" s="77">
        <f t="shared" si="1"/>
        <v>0.6801566847879893</v>
      </c>
      <c r="H34" s="77">
        <v>0.79193678484746788</v>
      </c>
      <c r="I34" s="77">
        <f t="shared" si="2"/>
        <v>0.79193678484746788</v>
      </c>
      <c r="J34" s="76">
        <f>分析係数表!G37</f>
        <v>0.32196035893896063</v>
      </c>
      <c r="K34" s="78">
        <f t="shared" si="3"/>
        <v>0.25497225150645719</v>
      </c>
      <c r="L34" s="79"/>
      <c r="M34" s="80"/>
      <c r="N34" s="81">
        <f>分析係数表!H37</f>
        <v>4.8815923289263402E-2</v>
      </c>
      <c r="O34" s="82">
        <f t="shared" si="4"/>
        <v>0.84128115924469771</v>
      </c>
      <c r="P34" s="76">
        <f>分析係数表!C37</f>
        <v>0.40712235846595357</v>
      </c>
      <c r="Q34" s="82">
        <f t="shared" si="5"/>
        <v>0.34250436968467279</v>
      </c>
      <c r="R34" s="83">
        <v>0.40555575882970657</v>
      </c>
      <c r="S34" s="84">
        <f t="shared" si="6"/>
        <v>1.1974925436771744</v>
      </c>
      <c r="T34" s="85">
        <f>分析係数表!F37</f>
        <v>0.65447194556749833</v>
      </c>
      <c r="U34" s="86">
        <f t="shared" si="7"/>
        <v>0.78372527486297283</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投入係数表!H35</f>
        <v>7.1599045346062056E-3</v>
      </c>
      <c r="E35" s="77">
        <f t="shared" si="0"/>
        <v>0.71599045346062051</v>
      </c>
      <c r="F35" s="76">
        <f>分析係数表!C38</f>
        <v>1.4508928571428603E-2</v>
      </c>
      <c r="G35" s="77">
        <f t="shared" si="1"/>
        <v>1.0388254347084919E-2</v>
      </c>
      <c r="H35" s="77">
        <v>1.4824908914951885E-2</v>
      </c>
      <c r="I35" s="77">
        <f t="shared" si="2"/>
        <v>1.4824908914951885E-2</v>
      </c>
      <c r="J35" s="76">
        <f>分析係数表!G38</f>
        <v>0.30833333333333335</v>
      </c>
      <c r="K35" s="78">
        <f t="shared" si="3"/>
        <v>4.5710135821101644E-3</v>
      </c>
      <c r="L35" s="79"/>
      <c r="M35" s="80"/>
      <c r="N35" s="81">
        <f>分析係数表!H38</f>
        <v>4.2859218364085426E-2</v>
      </c>
      <c r="O35" s="82">
        <f t="shared" si="4"/>
        <v>0.73862482731305301</v>
      </c>
      <c r="P35" s="76">
        <f>分析係数表!C38</f>
        <v>1.4508928571428603E-2</v>
      </c>
      <c r="Q35" s="82">
        <f t="shared" si="5"/>
        <v>1.0716654860568872E-2</v>
      </c>
      <c r="R35" s="83">
        <v>1.3758042227634026E-2</v>
      </c>
      <c r="S35" s="84">
        <f t="shared" si="6"/>
        <v>2.8582951142585911E-2</v>
      </c>
      <c r="T35" s="85">
        <f>分析係数表!F38</f>
        <v>0.5083333333333333</v>
      </c>
      <c r="U35" s="86">
        <f t="shared" si="7"/>
        <v>1.4529666830814504E-2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投入係数表!H36</f>
        <v>0</v>
      </c>
      <c r="E36" s="77">
        <f t="shared" si="0"/>
        <v>0</v>
      </c>
      <c r="F36" s="76">
        <f>分析係数表!C39</f>
        <v>1</v>
      </c>
      <c r="G36" s="77">
        <f t="shared" si="1"/>
        <v>0</v>
      </c>
      <c r="H36" s="77">
        <v>1.3521959175811641E-2</v>
      </c>
      <c r="I36" s="77">
        <f t="shared" si="2"/>
        <v>1.3521959175811641E-2</v>
      </c>
      <c r="J36" s="76">
        <f>分析係数表!G39</f>
        <v>0.34035980374341268</v>
      </c>
      <c r="K36" s="78">
        <f t="shared" si="3"/>
        <v>4.6023313713056888E-3</v>
      </c>
      <c r="L36" s="79"/>
      <c r="M36" s="80"/>
      <c r="N36" s="81">
        <f>分析係数表!H39</f>
        <v>3.825851130805366E-3</v>
      </c>
      <c r="O36" s="82">
        <f t="shared" si="4"/>
        <v>6.593374164715389E-2</v>
      </c>
      <c r="P36" s="76">
        <f>分析係数表!C39</f>
        <v>1</v>
      </c>
      <c r="Q36" s="82">
        <f t="shared" si="5"/>
        <v>6.593374164715389E-2</v>
      </c>
      <c r="R36" s="83">
        <v>8.4502955236148661E-2</v>
      </c>
      <c r="S36" s="84">
        <f t="shared" si="6"/>
        <v>9.8024914411960304E-2</v>
      </c>
      <c r="T36" s="85">
        <f>分析係数表!F39</f>
        <v>0.69125931310194444</v>
      </c>
      <c r="U36" s="86">
        <f t="shared" si="7"/>
        <v>6.7760635003288577E-2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投入係数表!H37</f>
        <v>0</v>
      </c>
      <c r="E37" s="77">
        <f t="shared" si="0"/>
        <v>0</v>
      </c>
      <c r="F37" s="76">
        <f>分析係数表!C40</f>
        <v>0.85193465176268268</v>
      </c>
      <c r="G37" s="77">
        <f t="shared" si="1"/>
        <v>0</v>
      </c>
      <c r="H37" s="77">
        <v>1.1353475580190514E-3</v>
      </c>
      <c r="I37" s="77">
        <f t="shared" si="2"/>
        <v>1.1353475580190514E-3</v>
      </c>
      <c r="J37" s="76">
        <f>分析係数表!G40</f>
        <v>0.54260669636442016</v>
      </c>
      <c r="K37" s="78">
        <f t="shared" si="3"/>
        <v>6.1604718768212938E-4</v>
      </c>
      <c r="L37" s="79"/>
      <c r="M37" s="80"/>
      <c r="N37" s="81">
        <f>分析係数表!H40</f>
        <v>3.0340452322146352E-2</v>
      </c>
      <c r="O37" s="82">
        <f t="shared" si="4"/>
        <v>0.52287960939166978</v>
      </c>
      <c r="P37" s="76">
        <f>分析係数表!C40</f>
        <v>0.85193465176268268</v>
      </c>
      <c r="Q37" s="82">
        <f t="shared" si="5"/>
        <v>0.44545925794089974</v>
      </c>
      <c r="R37" s="83">
        <v>0.44632477179749225</v>
      </c>
      <c r="S37" s="84">
        <f t="shared" si="6"/>
        <v>0.44746011935551128</v>
      </c>
      <c r="T37" s="85">
        <f>分析係数表!F40</f>
        <v>0.72424198879149304</v>
      </c>
      <c r="U37" s="86">
        <f t="shared" si="7"/>
        <v>0.32406940674691431</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投入係数表!H38</f>
        <v>0</v>
      </c>
      <c r="E38" s="77">
        <f t="shared" si="0"/>
        <v>0</v>
      </c>
      <c r="F38" s="76">
        <f>分析係数表!C41</f>
        <v>0.80146471371504657</v>
      </c>
      <c r="G38" s="77">
        <f t="shared" si="1"/>
        <v>0</v>
      </c>
      <c r="H38" s="77">
        <v>2.8676357237763807E-3</v>
      </c>
      <c r="I38" s="77">
        <f t="shared" si="2"/>
        <v>2.8676357237763807E-3</v>
      </c>
      <c r="J38" s="76">
        <f>分析係数表!G41</f>
        <v>0.44658927872701187</v>
      </c>
      <c r="K38" s="78">
        <f t="shared" si="3"/>
        <v>1.2806553695331065E-3</v>
      </c>
      <c r="L38" s="79"/>
      <c r="M38" s="80"/>
      <c r="N38" s="81">
        <f>分析係数表!H41</f>
        <v>5.2181703714465594E-2</v>
      </c>
      <c r="O38" s="82">
        <f t="shared" si="4"/>
        <v>0.89928615980770021</v>
      </c>
      <c r="P38" s="76">
        <f>分析係数表!C41</f>
        <v>0.80146471371504657</v>
      </c>
      <c r="Q38" s="82">
        <f t="shared" si="5"/>
        <v>0.7207461246181821</v>
      </c>
      <c r="R38" s="83">
        <v>0.73468372476954724</v>
      </c>
      <c r="S38" s="84">
        <f t="shared" si="6"/>
        <v>0.73755136049332359</v>
      </c>
      <c r="T38" s="85">
        <f>分析係数表!F41</f>
        <v>0.54349810877787919</v>
      </c>
      <c r="U38" s="86">
        <f t="shared" si="7"/>
        <v>0.40085776955467317</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投入係数表!H39</f>
        <v>0</v>
      </c>
      <c r="E39" s="77">
        <f>$C$10*D39</f>
        <v>0</v>
      </c>
      <c r="F39" s="76">
        <f>分析係数表!C42</f>
        <v>0.73057644110275688</v>
      </c>
      <c r="G39" s="77">
        <f>E39*F39</f>
        <v>0</v>
      </c>
      <c r="H39" s="77">
        <v>9.5661445698629558E-3</v>
      </c>
      <c r="I39" s="77">
        <f>C39+H39</f>
        <v>9.5661445698629558E-3</v>
      </c>
      <c r="J39" s="76">
        <f>分析係数表!G42</f>
        <v>0.48211243611584326</v>
      </c>
      <c r="K39" s="78">
        <f>I39*J39</f>
        <v>4.6119572628129752E-3</v>
      </c>
      <c r="L39" s="79"/>
      <c r="M39" s="80"/>
      <c r="N39" s="81">
        <f>分析係数表!H42</f>
        <v>1.2567194537265727E-2</v>
      </c>
      <c r="O39" s="82">
        <f t="shared" si="4"/>
        <v>0.21657982224603078</v>
      </c>
      <c r="P39" s="76">
        <f>分析係数表!C42</f>
        <v>0.73057644110275688</v>
      </c>
      <c r="Q39" s="82">
        <f>O39*P39</f>
        <v>0.15822811575117288</v>
      </c>
      <c r="R39" s="83">
        <v>0.16720671714035412</v>
      </c>
      <c r="S39" s="84">
        <f>I39+R39</f>
        <v>0.17677286171021708</v>
      </c>
      <c r="T39" s="85">
        <f>分析係数表!F42</f>
        <v>0.53492333901192501</v>
      </c>
      <c r="U39" s="86">
        <f t="shared" si="7"/>
        <v>9.4559929432722595E-2</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投入係数表!H40</f>
        <v>3.1026252983293555E-2</v>
      </c>
      <c r="E40" s="77">
        <f>$C$10*D40</f>
        <v>3.1026252983293556</v>
      </c>
      <c r="F40" s="76">
        <f>分析係数表!C43</f>
        <v>0.26262335230137579</v>
      </c>
      <c r="G40" s="77">
        <f>E40*F40</f>
        <v>0.81482185678231156</v>
      </c>
      <c r="H40" s="77">
        <v>1.0455108858172832</v>
      </c>
      <c r="I40" s="77">
        <f>C40+H40</f>
        <v>1.0455108858172832</v>
      </c>
      <c r="J40" s="76">
        <f>分析係数表!G43</f>
        <v>0.38144329896907214</v>
      </c>
      <c r="K40" s="78">
        <f>I40*J40</f>
        <v>0.39880312139422142</v>
      </c>
      <c r="L40" s="79"/>
      <c r="M40" s="80"/>
      <c r="N40" s="81">
        <f>分析係数表!H43</f>
        <v>3.4626374158554893E-2</v>
      </c>
      <c r="O40" s="82">
        <f t="shared" si="4"/>
        <v>0.59674209212297502</v>
      </c>
      <c r="P40" s="76">
        <f>分析係数表!C43</f>
        <v>0.26262335230137579</v>
      </c>
      <c r="Q40" s="82">
        <f>O40*P40</f>
        <v>0.15671840869267212</v>
      </c>
      <c r="R40" s="83">
        <v>0.29484856996208425</v>
      </c>
      <c r="S40" s="84">
        <f>I40+R40</f>
        <v>1.3403594557793674</v>
      </c>
      <c r="T40" s="85">
        <f>分析係数表!F43</f>
        <v>0.61984536082474229</v>
      </c>
      <c r="U40" s="86">
        <f t="shared" si="7"/>
        <v>0.83081559050241716</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投入係数表!H41</f>
        <v>0</v>
      </c>
      <c r="E41" s="77">
        <f>$C$10*D41</f>
        <v>0</v>
      </c>
      <c r="F41" s="76">
        <f>分析係数表!C44</f>
        <v>0.55951749734888656</v>
      </c>
      <c r="G41" s="77">
        <f>E41*F41</f>
        <v>0</v>
      </c>
      <c r="H41" s="77">
        <v>2.4591789111607942E-3</v>
      </c>
      <c r="I41" s="77">
        <f>C41+H41</f>
        <v>2.4591789111607942E-3</v>
      </c>
      <c r="J41" s="76">
        <f>分析係数表!G44</f>
        <v>0.2661290322580645</v>
      </c>
      <c r="K41" s="78">
        <f>I41*J41</f>
        <v>6.544589037766629E-4</v>
      </c>
      <c r="L41" s="79"/>
      <c r="M41" s="80"/>
      <c r="N41" s="81">
        <f>分析係数表!H44</f>
        <v>0.11419439198024117</v>
      </c>
      <c r="O41" s="82">
        <f t="shared" si="4"/>
        <v>1.9679969975188463</v>
      </c>
      <c r="P41" s="76">
        <f>分析係数表!C44</f>
        <v>0.55951749734888656</v>
      </c>
      <c r="Q41" s="82">
        <f>O41*P41</f>
        <v>1.1011287548418678</v>
      </c>
      <c r="R41" s="83">
        <v>1.1198997907181965</v>
      </c>
      <c r="S41" s="84">
        <f>I41+R41</f>
        <v>1.1223589696293572</v>
      </c>
      <c r="T41" s="85">
        <f>分析係数表!F44</f>
        <v>0.54608294930875578</v>
      </c>
      <c r="U41" s="86">
        <f t="shared" si="7"/>
        <v>0.61290109631833567</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投入係数表!H42</f>
        <v>1.1933174224343675E-2</v>
      </c>
      <c r="E42" s="77">
        <f>$C$10*D42</f>
        <v>1.1933174224343674</v>
      </c>
      <c r="F42" s="76">
        <f>分析係数表!C45</f>
        <v>1</v>
      </c>
      <c r="G42" s="77">
        <f>E42*F42</f>
        <v>1.1933174224343674</v>
      </c>
      <c r="H42" s="77">
        <v>1.2939501980454204</v>
      </c>
      <c r="I42" s="77">
        <f>C42+H42</f>
        <v>1.2939501980454204</v>
      </c>
      <c r="J42" s="76">
        <f>分析係数表!G45</f>
        <v>0</v>
      </c>
      <c r="K42" s="78">
        <f>I42*J42</f>
        <v>0</v>
      </c>
      <c r="L42" s="79"/>
      <c r="M42" s="80"/>
      <c r="N42" s="81">
        <f>分析係数表!H45</f>
        <v>0</v>
      </c>
      <c r="O42" s="82">
        <f t="shared" si="4"/>
        <v>0</v>
      </c>
      <c r="P42" s="76">
        <f>分析係数表!C45</f>
        <v>1</v>
      </c>
      <c r="Q42" s="82">
        <f>O42*P42</f>
        <v>0</v>
      </c>
      <c r="R42" s="83">
        <v>8.2129100320208467E-2</v>
      </c>
      <c r="S42" s="84">
        <f>I42+R42</f>
        <v>1.3760792983656289</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2.3866348448687352E-3</v>
      </c>
      <c r="E43" s="77">
        <f>$C$10*D43</f>
        <v>0.23866348448687352</v>
      </c>
      <c r="F43" s="76">
        <f>分析係数表!C46</f>
        <v>0.22811405702851428</v>
      </c>
      <c r="G43" s="77">
        <f>E43*F43</f>
        <v>5.4442495710862598E-2</v>
      </c>
      <c r="H43" s="77">
        <v>7.1029141877539309E-2</v>
      </c>
      <c r="I43" s="77">
        <f>C43+H43</f>
        <v>7.1029141877539309E-2</v>
      </c>
      <c r="J43" s="76">
        <f>分析係数表!G46</f>
        <v>8.7527352297592995E-3</v>
      </c>
      <c r="K43" s="78">
        <f>I43*J43</f>
        <v>6.2169927245110993E-4</v>
      </c>
      <c r="L43" s="79"/>
      <c r="M43" s="80"/>
      <c r="N43" s="81">
        <f>分析係数表!H46</f>
        <v>2.1817037144655917E-2</v>
      </c>
      <c r="O43" s="82">
        <f t="shared" si="4"/>
        <v>0.37598924825370666</v>
      </c>
      <c r="P43" s="76">
        <f>分析係数表!C46</f>
        <v>0.22811405702851428</v>
      </c>
      <c r="Q43" s="82">
        <f>O43*P43</f>
        <v>8.5768432818254262E-2</v>
      </c>
      <c r="R43" s="83">
        <v>9.7541731151386396E-2</v>
      </c>
      <c r="S43" s="84">
        <f>I43+R43</f>
        <v>0.16857087302892571</v>
      </c>
      <c r="T43" s="85">
        <f>分析係数表!F46</f>
        <v>0.3172866520787746</v>
      </c>
      <c r="U43" s="86">
        <f t="shared" si="7"/>
        <v>5.3485287941344037E-2</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投入係数表!H44</f>
        <v>0.61575178997613367</v>
      </c>
      <c r="E44" s="91">
        <f>SUM(E5:E43)</f>
        <v>61.575178997613364</v>
      </c>
      <c r="F44" s="92">
        <f>分析係数表!C47</f>
        <v>0.33433390508862204</v>
      </c>
      <c r="G44" s="91">
        <f>SUM(G5:G43)</f>
        <v>10.049778920051549</v>
      </c>
      <c r="H44" s="91">
        <f>SUM(H5:H43)</f>
        <v>11.766434479436365</v>
      </c>
      <c r="I44" s="91">
        <f>SUM(I5:I43)</f>
        <v>111.76643447943638</v>
      </c>
      <c r="J44" s="92">
        <f>分析係数表!G47</f>
        <v>0.20055399257397419</v>
      </c>
      <c r="K44" s="93">
        <f>SUM(K5:K43)</f>
        <v>27.48603620358308</v>
      </c>
      <c r="L44" s="94">
        <f>最終需要_まとめ!$L$33</f>
        <v>0.627</v>
      </c>
      <c r="M44" s="91">
        <f>K44*L44</f>
        <v>17.233744699646589</v>
      </c>
      <c r="N44" s="95">
        <f>分析係数表!H47</f>
        <v>1</v>
      </c>
      <c r="O44" s="96">
        <f>SUM(O5:O43)</f>
        <v>17.233744699646589</v>
      </c>
      <c r="P44" s="92">
        <f>分析係数表!C47</f>
        <v>0.33433390508862204</v>
      </c>
      <c r="Q44" s="96">
        <f>SUM(Q5:Q43)</f>
        <v>8.1653856776533225</v>
      </c>
      <c r="R44" s="96">
        <f>SUM(R5:R43)</f>
        <v>9.342445902264382</v>
      </c>
      <c r="S44" s="97">
        <f>SUM(S5:S43)</f>
        <v>121.10888038170076</v>
      </c>
      <c r="T44" s="98">
        <f>分析係数表!F47</f>
        <v>0.41739236800258844</v>
      </c>
      <c r="U44" s="99">
        <f>SUM(U5:U43)</f>
        <v>49.389708502520747</v>
      </c>
      <c r="V44" s="100">
        <f>分析係数表!D47</f>
        <v>5.2767398089435869E-2</v>
      </c>
      <c r="W44" s="164">
        <f>SUM(W5:W43)</f>
        <v>15</v>
      </c>
      <c r="X44" s="92">
        <f>分析係数表!E47</f>
        <v>4.5266401770882245E-2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4.4365572315882877E-4</v>
      </c>
      <c r="E5" s="77">
        <f t="shared" ref="E5:E38" si="0">$C$11*D5</f>
        <v>4.4365572315882874E-2</v>
      </c>
      <c r="F5" s="76">
        <f>分析係数表!C8</f>
        <v>0.21389195148842333</v>
      </c>
      <c r="G5" s="77">
        <f t="shared" ref="G5:G38" si="1">E5*F5</f>
        <v>9.4894388415449563E-3</v>
      </c>
      <c r="H5" s="77">
        <f t="array" ref="H5:H43">MMULT(逆行列係数!C5:AO43,'7'!G5:G43)</f>
        <v>1.1820778036666608E-2</v>
      </c>
      <c r="I5" s="77">
        <f t="shared" ref="I5:I38" si="2">C5+H5</f>
        <v>1.1820778036666608E-2</v>
      </c>
      <c r="J5" s="76">
        <f>分析係数表!G8</f>
        <v>0.12113720642768851</v>
      </c>
      <c r="K5" s="78">
        <f t="shared" ref="K5:K38" si="3">I5*J5</f>
        <v>1.4319360291635693E-3</v>
      </c>
      <c r="L5" s="79" t="s">
        <v>182</v>
      </c>
      <c r="M5" s="80" t="s">
        <v>182</v>
      </c>
      <c r="N5" s="81">
        <f>分析係数表!H8</f>
        <v>1.1235410915782847E-2</v>
      </c>
      <c r="O5" s="82">
        <f t="shared" ref="O5:O43" si="4">$M$44*N5</f>
        <v>0.14711134436589968</v>
      </c>
      <c r="P5" s="76">
        <f>分析係数表!C8</f>
        <v>0.21389195148842333</v>
      </c>
      <c r="Q5" s="82">
        <f t="shared" ref="Q5:Q38" si="5">O5*P5</f>
        <v>3.1465932532507755E-2</v>
      </c>
      <c r="R5" s="83">
        <f t="array" ref="R5:R43">MMULT(逆行列係数!C5:AO43,'7'!Q5:Q43)</f>
        <v>3.8638348707756391E-2</v>
      </c>
      <c r="S5" s="84">
        <f t="shared" ref="S5:S38" si="6">I5+R5</f>
        <v>5.0459126744423002E-2</v>
      </c>
      <c r="T5" s="85">
        <f>分析係数表!F8</f>
        <v>0.44993819530284301</v>
      </c>
      <c r="U5" s="86">
        <f t="shared" ref="U5:U43" si="7">S5*T5</f>
        <v>2.2703488423943107E-2</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76">
        <f>投入係数表!I6</f>
        <v>8.1336882579118605E-4</v>
      </c>
      <c r="E6" s="77">
        <f t="shared" si="0"/>
        <v>8.13368825791186E-2</v>
      </c>
      <c r="F6" s="76">
        <f>分析係数表!C9</f>
        <v>0.54651162790697683</v>
      </c>
      <c r="G6" s="77">
        <f t="shared" si="1"/>
        <v>4.4451552107192732E-2</v>
      </c>
      <c r="H6" s="77">
        <v>5.3718425978029116E-2</v>
      </c>
      <c r="I6" s="77">
        <f t="shared" si="2"/>
        <v>5.3718425978029116E-2</v>
      </c>
      <c r="J6" s="76">
        <f>分析係数表!G9</f>
        <v>0.23529411764705882</v>
      </c>
      <c r="K6" s="78">
        <f t="shared" si="3"/>
        <v>1.2639629641889204E-2</v>
      </c>
      <c r="L6" s="79"/>
      <c r="M6" s="80"/>
      <c r="N6" s="81">
        <f>分析係数表!H9</f>
        <v>6.0535619158312755E-4</v>
      </c>
      <c r="O6" s="82">
        <f t="shared" si="4"/>
        <v>7.9262577783351124E-3</v>
      </c>
      <c r="P6" s="76">
        <f>分析係数表!C9</f>
        <v>0.54651162790697683</v>
      </c>
      <c r="Q6" s="82">
        <f t="shared" si="5"/>
        <v>4.3317920416482596E-3</v>
      </c>
      <c r="R6" s="83">
        <v>5.1384727520044525E-3</v>
      </c>
      <c r="S6" s="84">
        <f t="shared" si="6"/>
        <v>5.8856898730033566E-2</v>
      </c>
      <c r="T6" s="85">
        <f>分析係数表!F9</f>
        <v>0.68627450980392157</v>
      </c>
      <c r="U6" s="86">
        <f t="shared" si="7"/>
        <v>4.0391989324532841E-2</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1.4901364623270009E-2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投入係数表!I8</f>
        <v>7.1724341910677312E-3</v>
      </c>
      <c r="E8" s="77">
        <f t="shared" si="0"/>
        <v>0.71724341910677314</v>
      </c>
      <c r="F8" s="76">
        <f>分析係数表!C11</f>
        <v>1.3168724279835398E-2</v>
      </c>
      <c r="G8" s="77">
        <f t="shared" si="1"/>
        <v>9.4451808277435188E-3</v>
      </c>
      <c r="H8" s="77">
        <v>1.6730288525135219E-2</v>
      </c>
      <c r="I8" s="77">
        <f t="shared" si="2"/>
        <v>1.6730288525135219E-2</v>
      </c>
      <c r="J8" s="76">
        <f>分析係数表!G11</f>
        <v>0.35416666666666669</v>
      </c>
      <c r="K8" s="78">
        <f t="shared" si="3"/>
        <v>5.9253105193187239E-3</v>
      </c>
      <c r="L8" s="79"/>
      <c r="M8" s="80"/>
      <c r="N8" s="81">
        <f>分析係数表!H11</f>
        <v>-2.4214247663325099E-5</v>
      </c>
      <c r="O8" s="82">
        <f t="shared" si="4"/>
        <v>-3.1705031113340445E-4</v>
      </c>
      <c r="P8" s="76">
        <f>分析係数表!C11</f>
        <v>1.3168724279835398E-2</v>
      </c>
      <c r="Q8" s="82">
        <f t="shared" si="5"/>
        <v>-4.1751481301518306E-6</v>
      </c>
      <c r="R8" s="83">
        <v>4.8481035881375569E-4</v>
      </c>
      <c r="S8" s="84">
        <f t="shared" si="6"/>
        <v>1.7215098883948975E-2</v>
      </c>
      <c r="T8" s="85">
        <f>分析係数表!F11</f>
        <v>0.60416666666666663</v>
      </c>
      <c r="U8" s="86">
        <f t="shared" si="7"/>
        <v>1.0400788909052504E-2</v>
      </c>
      <c r="V8" s="87">
        <f>分析係数表!D11</f>
        <v>0</v>
      </c>
      <c r="W8" s="167">
        <f t="shared" si="8"/>
        <v>0</v>
      </c>
      <c r="X8" s="76">
        <f>分析係数表!E11</f>
        <v>0</v>
      </c>
      <c r="Y8" s="166">
        <f t="shared" si="9"/>
        <v>0</v>
      </c>
    </row>
    <row r="9" spans="1:25" x14ac:dyDescent="0.2">
      <c r="A9" s="6" t="s">
        <v>222</v>
      </c>
      <c r="B9" s="5" t="s">
        <v>190</v>
      </c>
      <c r="C9" s="90"/>
      <c r="D9" s="76">
        <f>投入係数表!I9</f>
        <v>2.2182786157941437E-3</v>
      </c>
      <c r="E9" s="77">
        <f t="shared" si="0"/>
        <v>0.22182786157941436</v>
      </c>
      <c r="F9" s="76">
        <f>分析係数表!C12</f>
        <v>7.2568503462812406E-2</v>
      </c>
      <c r="G9" s="77">
        <f t="shared" si="1"/>
        <v>1.6097715941174002E-2</v>
      </c>
      <c r="H9" s="77">
        <v>1.8505430750201748E-2</v>
      </c>
      <c r="I9" s="77">
        <f t="shared" si="2"/>
        <v>1.8505430750201748E-2</v>
      </c>
      <c r="J9" s="76">
        <f>分析係数表!G12</f>
        <v>0.12569832402234637</v>
      </c>
      <c r="K9" s="78">
        <f t="shared" si="3"/>
        <v>2.3261016306119517E-3</v>
      </c>
      <c r="L9" s="79"/>
      <c r="M9" s="80"/>
      <c r="N9" s="81">
        <f>分析係数表!H12</f>
        <v>9.0779214489805804E-2</v>
      </c>
      <c r="O9" s="82">
        <f t="shared" si="4"/>
        <v>1.1886216164391334</v>
      </c>
      <c r="P9" s="76">
        <f>分析係数表!C12</f>
        <v>7.2568503462812406E-2</v>
      </c>
      <c r="Q9" s="82">
        <f t="shared" si="5"/>
        <v>8.6256491888536929E-2</v>
      </c>
      <c r="R9" s="83">
        <v>9.48915020623253E-2</v>
      </c>
      <c r="S9" s="84">
        <f t="shared" si="6"/>
        <v>0.11339693281252705</v>
      </c>
      <c r="T9" s="85">
        <f>分析係数表!F12</f>
        <v>0.41017347838870921</v>
      </c>
      <c r="U9" s="86">
        <f t="shared" si="7"/>
        <v>4.6512414370324974E-2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投入係数表!I10</f>
        <v>7.0984915705412602E-3</v>
      </c>
      <c r="E10" s="77">
        <f t="shared" si="0"/>
        <v>0.70984915705412599</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0.18737673387984205</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75">
        <f>最終需要_まとめ!C12</f>
        <v>100</v>
      </c>
      <c r="D11" s="76">
        <f>投入係数表!I11</f>
        <v>0.36113575865128661</v>
      </c>
      <c r="E11" s="77">
        <f t="shared" si="0"/>
        <v>36.113575865128659</v>
      </c>
      <c r="F11" s="76">
        <f>分析係数表!C14</f>
        <v>0.25830608585592241</v>
      </c>
      <c r="G11" s="77">
        <f t="shared" si="1"/>
        <v>9.3283564279822908</v>
      </c>
      <c r="H11" s="77">
        <v>10.469733098298795</v>
      </c>
      <c r="I11" s="77">
        <f t="shared" si="2"/>
        <v>110.46973309829879</v>
      </c>
      <c r="J11" s="76">
        <f>分析係数表!G14</f>
        <v>0.15742383910085772</v>
      </c>
      <c r="K11" s="78">
        <f t="shared" si="3"/>
        <v>17.390569488781285</v>
      </c>
      <c r="L11" s="79"/>
      <c r="M11" s="80"/>
      <c r="N11" s="81">
        <f>分析係数表!H14</f>
        <v>1.1380696401762796E-3</v>
      </c>
      <c r="O11" s="82">
        <f t="shared" si="4"/>
        <v>1.4901364623270009E-2</v>
      </c>
      <c r="P11" s="76">
        <f>分析係数表!C14</f>
        <v>0.25830608585592241</v>
      </c>
      <c r="Q11" s="82">
        <f t="shared" si="5"/>
        <v>3.8491131697487879E-3</v>
      </c>
      <c r="R11" s="83">
        <v>3.6221726743356816E-2</v>
      </c>
      <c r="S11" s="84">
        <f t="shared" si="6"/>
        <v>110.50595482504215</v>
      </c>
      <c r="T11" s="85">
        <f>分析係数表!F14</f>
        <v>0.28778467908902694</v>
      </c>
      <c r="U11" s="86">
        <f t="shared" si="7"/>
        <v>31.801920746751264</v>
      </c>
      <c r="V11" s="87">
        <f>分析係数表!D14</f>
        <v>1.7450458444247263E-2</v>
      </c>
      <c r="W11" s="167">
        <f t="shared" si="8"/>
        <v>2</v>
      </c>
      <c r="X11" s="76">
        <f>分析係数表!E14</f>
        <v>1.8041999408459037E-2</v>
      </c>
      <c r="Y11" s="166">
        <f t="shared" si="9"/>
        <v>2</v>
      </c>
    </row>
    <row r="12" spans="1:25" x14ac:dyDescent="0.2">
      <c r="A12" s="6" t="s">
        <v>225</v>
      </c>
      <c r="B12" s="5" t="s">
        <v>29</v>
      </c>
      <c r="C12" s="90"/>
      <c r="D12" s="76">
        <f>投入係数表!I12</f>
        <v>3.7636793847973971E-2</v>
      </c>
      <c r="E12" s="77">
        <f t="shared" si="0"/>
        <v>3.7636793847973973</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0.10938235734102456</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投入係数表!I13</f>
        <v>5.0280981958000593E-3</v>
      </c>
      <c r="E13" s="77">
        <f t="shared" si="0"/>
        <v>0.50280981958000592</v>
      </c>
      <c r="F13" s="76">
        <f>分析係数表!C16</f>
        <v>7.6144637788473357E-2</v>
      </c>
      <c r="G13" s="77">
        <f t="shared" si="1"/>
        <v>3.8286271588407188E-2</v>
      </c>
      <c r="H13" s="77">
        <v>5.3325550983372424E-2</v>
      </c>
      <c r="I13" s="77">
        <f t="shared" si="2"/>
        <v>5.3325550983372424E-2</v>
      </c>
      <c r="J13" s="76">
        <f>分析係数表!G16</f>
        <v>3.3088235294117647E-2</v>
      </c>
      <c r="K13" s="78">
        <f t="shared" si="3"/>
        <v>1.7644483781262936E-3</v>
      </c>
      <c r="L13" s="79"/>
      <c r="M13" s="80"/>
      <c r="N13" s="81">
        <f>分析係数表!H16</f>
        <v>1.665940239236767E-2</v>
      </c>
      <c r="O13" s="82">
        <f t="shared" si="4"/>
        <v>0.21813061405978229</v>
      </c>
      <c r="P13" s="76">
        <f>分析係数表!C16</f>
        <v>7.6144637788473357E-2</v>
      </c>
      <c r="Q13" s="82">
        <f t="shared" si="5"/>
        <v>1.6609476598159395E-2</v>
      </c>
      <c r="R13" s="83">
        <v>1.8647573718689345E-2</v>
      </c>
      <c r="S13" s="84">
        <f t="shared" si="6"/>
        <v>7.1973124702061769E-2</v>
      </c>
      <c r="T13" s="85">
        <f>分析係数表!F16</f>
        <v>0.28823529411764703</v>
      </c>
      <c r="U13" s="86">
        <f t="shared" si="7"/>
        <v>2.0745194767064861E-2</v>
      </c>
      <c r="V13" s="87">
        <f>分析係数表!D16</f>
        <v>0</v>
      </c>
      <c r="W13" s="167">
        <f t="shared" si="8"/>
        <v>0</v>
      </c>
      <c r="X13" s="76">
        <f>分析係数表!E16</f>
        <v>0</v>
      </c>
      <c r="Y13" s="166">
        <f t="shared" si="9"/>
        <v>0</v>
      </c>
    </row>
    <row r="14" spans="1:25" x14ac:dyDescent="0.2">
      <c r="A14" s="6" t="s">
        <v>2</v>
      </c>
      <c r="B14" s="5" t="s">
        <v>364</v>
      </c>
      <c r="C14" s="90"/>
      <c r="D14" s="76">
        <f>投入係数表!I14</f>
        <v>2.2626441881100266E-2</v>
      </c>
      <c r="E14" s="77">
        <f t="shared" si="0"/>
        <v>2.2626441881100265</v>
      </c>
      <c r="F14" s="76">
        <f>分析係数表!C17</f>
        <v>0.18071519795657731</v>
      </c>
      <c r="G14" s="77">
        <f t="shared" si="1"/>
        <v>0.40889419235960262</v>
      </c>
      <c r="H14" s="77">
        <v>0.49789257532179498</v>
      </c>
      <c r="I14" s="77">
        <f t="shared" si="2"/>
        <v>0.49789257532179498</v>
      </c>
      <c r="J14" s="76">
        <f>分析係数表!G17</f>
        <v>0.21222205415217063</v>
      </c>
      <c r="K14" s="78">
        <f t="shared" si="3"/>
        <v>0.10566378508190567</v>
      </c>
      <c r="L14" s="79"/>
      <c r="M14" s="80"/>
      <c r="N14" s="81">
        <f>分析係数表!H17</f>
        <v>2.9299239672623371E-3</v>
      </c>
      <c r="O14" s="82">
        <f t="shared" si="4"/>
        <v>3.8363087647141941E-2</v>
      </c>
      <c r="P14" s="76">
        <f>分析係数表!C17</f>
        <v>0.18071519795657731</v>
      </c>
      <c r="Q14" s="82">
        <f t="shared" si="5"/>
        <v>6.9327929783787818E-3</v>
      </c>
      <c r="R14" s="83">
        <v>1.5302985298419112E-2</v>
      </c>
      <c r="S14" s="84">
        <f t="shared" si="6"/>
        <v>0.5131955606202141</v>
      </c>
      <c r="T14" s="85">
        <f>分析係数表!F17</f>
        <v>0.32203902586598093</v>
      </c>
      <c r="U14" s="86">
        <f t="shared" si="7"/>
        <v>0.16526899842087972</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投入係数表!I15</f>
        <v>8.8731144631765753E-4</v>
      </c>
      <c r="E15" s="77">
        <f t="shared" si="0"/>
        <v>8.8731144631765749E-2</v>
      </c>
      <c r="F15" s="76">
        <f>分析係数表!C18</f>
        <v>9.139072847682117E-2</v>
      </c>
      <c r="G15" s="77">
        <f t="shared" si="1"/>
        <v>8.1092039464792515E-3</v>
      </c>
      <c r="H15" s="77">
        <v>1.2790835958545308E-2</v>
      </c>
      <c r="I15" s="77">
        <f t="shared" si="2"/>
        <v>1.2790835958545308E-2</v>
      </c>
      <c r="J15" s="76">
        <f>分析係数表!G18</f>
        <v>0.21513002364066194</v>
      </c>
      <c r="K15" s="78">
        <f t="shared" si="3"/>
        <v>2.7516928421456809E-3</v>
      </c>
      <c r="L15" s="79"/>
      <c r="M15" s="80"/>
      <c r="N15" s="81">
        <f>分析係数表!H18</f>
        <v>4.3585645793985182E-4</v>
      </c>
      <c r="O15" s="82">
        <f t="shared" si="4"/>
        <v>5.7069056004012807E-3</v>
      </c>
      <c r="P15" s="76">
        <f>分析係数表!C18</f>
        <v>9.139072847682117E-2</v>
      </c>
      <c r="Q15" s="82">
        <f t="shared" si="5"/>
        <v>5.2155826016912353E-4</v>
      </c>
      <c r="R15" s="83">
        <v>1.2868029435071351E-3</v>
      </c>
      <c r="S15" s="84">
        <f t="shared" si="6"/>
        <v>1.4077638902052443E-2</v>
      </c>
      <c r="T15" s="85">
        <f>分析係数表!F18</f>
        <v>0.45390070921985815</v>
      </c>
      <c r="U15" s="86">
        <f t="shared" si="7"/>
        <v>6.3898502817826691E-3</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投入係数表!I16</f>
        <v>2.2182786157941438E-4</v>
      </c>
      <c r="E16" s="77">
        <f t="shared" si="0"/>
        <v>2.2182786157941437E-2</v>
      </c>
      <c r="F16" s="76">
        <f>分析係数表!C19</f>
        <v>0.19965169797238458</v>
      </c>
      <c r="G16" s="77">
        <f t="shared" si="1"/>
        <v>4.4288309221913172E-3</v>
      </c>
      <c r="H16" s="77">
        <v>1.5932032966827124E-2</v>
      </c>
      <c r="I16" s="77">
        <f t="shared" si="2"/>
        <v>1.5932032966827124E-2</v>
      </c>
      <c r="J16" s="76">
        <f>分析係数表!G19</f>
        <v>5.7581303674503731E-2</v>
      </c>
      <c r="K16" s="78">
        <f t="shared" si="3"/>
        <v>9.173872284150773E-4</v>
      </c>
      <c r="L16" s="79"/>
      <c r="M16" s="80"/>
      <c r="N16" s="81">
        <f>分析係数表!H19</f>
        <v>-1.210712383166255E-4</v>
      </c>
      <c r="O16" s="82">
        <f t="shared" si="4"/>
        <v>-1.5852515556670224E-3</v>
      </c>
      <c r="P16" s="76">
        <f>分析係数表!C19</f>
        <v>0.19965169797238458</v>
      </c>
      <c r="Q16" s="82">
        <f t="shared" si="5"/>
        <v>-3.1649816480228517E-4</v>
      </c>
      <c r="R16" s="83">
        <v>3.0225143245333572E-3</v>
      </c>
      <c r="S16" s="84">
        <f t="shared" si="6"/>
        <v>1.895454729136048E-2</v>
      </c>
      <c r="T16" s="85">
        <f>分析係数表!F19</f>
        <v>0.23947627762917079</v>
      </c>
      <c r="U16" s="86">
        <f t="shared" si="7"/>
        <v>4.5391644294810896E-3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投入係数表!I17</f>
        <v>4.4365572315882877E-4</v>
      </c>
      <c r="E17" s="77">
        <f t="shared" si="0"/>
        <v>4.4365572315882874E-2</v>
      </c>
      <c r="F17" s="76">
        <f>分析係数表!C20</f>
        <v>7.086614173228345E-2</v>
      </c>
      <c r="G17" s="77">
        <f t="shared" si="1"/>
        <v>3.1440169357712265E-3</v>
      </c>
      <c r="H17" s="77">
        <v>5.201933114375952E-3</v>
      </c>
      <c r="I17" s="77">
        <f t="shared" si="2"/>
        <v>5.201933114375952E-3</v>
      </c>
      <c r="J17" s="76">
        <f>分析係数表!G20</f>
        <v>0.1</v>
      </c>
      <c r="K17" s="78">
        <f t="shared" si="3"/>
        <v>5.2019331143759518E-4</v>
      </c>
      <c r="L17" s="79"/>
      <c r="M17" s="80"/>
      <c r="N17" s="81">
        <f>分析係数表!H20</f>
        <v>5.5692769625647731E-4</v>
      </c>
      <c r="O17" s="82">
        <f t="shared" si="4"/>
        <v>7.2921571560683029E-3</v>
      </c>
      <c r="P17" s="76">
        <f>分析係数表!C20</f>
        <v>7.086614173228345E-2</v>
      </c>
      <c r="Q17" s="82">
        <f t="shared" si="5"/>
        <v>5.1676704255602132E-4</v>
      </c>
      <c r="R17" s="83">
        <v>1.7175761870593207E-3</v>
      </c>
      <c r="S17" s="84">
        <f t="shared" si="6"/>
        <v>6.9195093014352725E-3</v>
      </c>
      <c r="T17" s="85">
        <f>分析係数表!F20</f>
        <v>0.22318840579710145</v>
      </c>
      <c r="U17" s="86">
        <f t="shared" si="7"/>
        <v>1.5443542498855536E-3</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投入係数表!I18</f>
        <v>1.922508133688258E-3</v>
      </c>
      <c r="E18" s="77">
        <f t="shared" si="0"/>
        <v>0.1922508133688258</v>
      </c>
      <c r="F18" s="76">
        <f>分析係数表!C21</f>
        <v>0.37411764705882355</v>
      </c>
      <c r="G18" s="77">
        <f t="shared" si="1"/>
        <v>7.1924421942690123E-2</v>
      </c>
      <c r="H18" s="77">
        <v>0.11418344212966289</v>
      </c>
      <c r="I18" s="77">
        <f t="shared" si="2"/>
        <v>0.11418344212966289</v>
      </c>
      <c r="J18" s="76">
        <f>分析係数表!G21</f>
        <v>0.28505771697306542</v>
      </c>
      <c r="K18" s="78">
        <f t="shared" si="3"/>
        <v>3.2548871329607841E-2</v>
      </c>
      <c r="L18" s="79"/>
      <c r="M18" s="80"/>
      <c r="N18" s="81">
        <f>分析係数表!H21</f>
        <v>9.2014141120635377E-4</v>
      </c>
      <c r="O18" s="82">
        <f t="shared" si="4"/>
        <v>1.2047911823069369E-2</v>
      </c>
      <c r="P18" s="76">
        <f>分析係数表!C21</f>
        <v>0.37411764705882355</v>
      </c>
      <c r="Q18" s="82">
        <f t="shared" si="5"/>
        <v>4.5073364232188938E-3</v>
      </c>
      <c r="R18" s="83">
        <v>1.2167321645226358E-2</v>
      </c>
      <c r="S18" s="84">
        <f t="shared" si="6"/>
        <v>0.12635076377488924</v>
      </c>
      <c r="T18" s="85">
        <f>分析係数表!F21</f>
        <v>0.42400598546387347</v>
      </c>
      <c r="U18" s="86">
        <f t="shared" si="7"/>
        <v>5.3573480108484998E-2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投入係数表!I19</f>
        <v>7.3942620526471452E-5</v>
      </c>
      <c r="E19" s="77">
        <f t="shared" si="0"/>
        <v>7.3942620526471449E-3</v>
      </c>
      <c r="F19" s="76">
        <f>分析係数表!C22</f>
        <v>3.7067545304777627E-2</v>
      </c>
      <c r="G19" s="77">
        <f t="shared" si="1"/>
        <v>2.7408714363189604E-4</v>
      </c>
      <c r="H19" s="77">
        <v>8.3111999686962554E-4</v>
      </c>
      <c r="I19" s="77">
        <f t="shared" si="2"/>
        <v>8.3111999686962554E-4</v>
      </c>
      <c r="J19" s="76">
        <f>分析係数表!G22</f>
        <v>0.19478402607986961</v>
      </c>
      <c r="K19" s="78">
        <f t="shared" si="3"/>
        <v>1.6188889914575428E-4</v>
      </c>
      <c r="L19" s="79"/>
      <c r="M19" s="80"/>
      <c r="N19" s="81">
        <f>分析係数表!H22</f>
        <v>4.8428495326650198E-5</v>
      </c>
      <c r="O19" s="82">
        <f t="shared" si="4"/>
        <v>6.341006222668089E-4</v>
      </c>
      <c r="P19" s="76">
        <f>分析係数表!C22</f>
        <v>3.7067545304777627E-2</v>
      </c>
      <c r="Q19" s="82">
        <f t="shared" si="5"/>
        <v>2.3504553543662625E-5</v>
      </c>
      <c r="R19" s="83">
        <v>2.4716490185887135E-4</v>
      </c>
      <c r="S19" s="84">
        <f t="shared" si="6"/>
        <v>1.0782848987284969E-3</v>
      </c>
      <c r="T19" s="85">
        <f>分析係数表!F22</f>
        <v>0.40994295028524858</v>
      </c>
      <c r="U19" s="86">
        <f t="shared" si="7"/>
        <v>4.4203529263279047E-4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3.1705031113340445E-4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投入係数表!I21</f>
        <v>0</v>
      </c>
      <c r="E21" s="77">
        <f t="shared" si="0"/>
        <v>0</v>
      </c>
      <c r="F21" s="76">
        <f>分析係数表!C24</f>
        <v>1</v>
      </c>
      <c r="G21" s="77">
        <f t="shared" si="1"/>
        <v>0</v>
      </c>
      <c r="H21" s="77">
        <v>2.5511698856290361E-2</v>
      </c>
      <c r="I21" s="77">
        <f t="shared" si="2"/>
        <v>2.5511698856290361E-2</v>
      </c>
      <c r="J21" s="76">
        <f>分析係数表!G24</f>
        <v>0.20825654257279763</v>
      </c>
      <c r="K21" s="78">
        <f t="shared" si="3"/>
        <v>5.3129781989694263E-3</v>
      </c>
      <c r="L21" s="79"/>
      <c r="M21" s="80"/>
      <c r="N21" s="81">
        <f>分析係数表!H24</f>
        <v>3.389994672865514E-4</v>
      </c>
      <c r="O21" s="82">
        <f t="shared" si="4"/>
        <v>4.4387043558676625E-3</v>
      </c>
      <c r="P21" s="76">
        <f>分析係数表!C24</f>
        <v>1</v>
      </c>
      <c r="Q21" s="82">
        <f t="shared" si="5"/>
        <v>4.4387043558676625E-3</v>
      </c>
      <c r="R21" s="83">
        <v>1.9927931053623966E-2</v>
      </c>
      <c r="S21" s="84">
        <f t="shared" si="6"/>
        <v>4.5439629909914327E-2</v>
      </c>
      <c r="T21" s="85">
        <f>分析係数表!F24</f>
        <v>0.38665683744931811</v>
      </c>
      <c r="U21" s="86">
        <f t="shared" si="7"/>
        <v>1.7569543595834916E-2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投入係数表!I22</f>
        <v>0</v>
      </c>
      <c r="E22" s="77">
        <f t="shared" si="0"/>
        <v>0</v>
      </c>
      <c r="F22" s="76">
        <f>分析係数表!C25</f>
        <v>9.7637180238234755E-3</v>
      </c>
      <c r="G22" s="77">
        <f t="shared" si="1"/>
        <v>0</v>
      </c>
      <c r="H22" s="77">
        <v>2.0310066683972583E-4</v>
      </c>
      <c r="I22" s="77">
        <f t="shared" si="2"/>
        <v>2.0310066683972583E-4</v>
      </c>
      <c r="J22" s="76">
        <f>分析係数表!G25</f>
        <v>0.19639934533551553</v>
      </c>
      <c r="K22" s="78">
        <f t="shared" si="3"/>
        <v>3.9888838004528801E-5</v>
      </c>
      <c r="L22" s="79"/>
      <c r="M22" s="80"/>
      <c r="N22" s="81">
        <f>分析係数表!H25</f>
        <v>5.0849920092982707E-4</v>
      </c>
      <c r="O22" s="82">
        <f t="shared" si="4"/>
        <v>6.6580565338014933E-3</v>
      </c>
      <c r="P22" s="76">
        <f>分析係数表!C25</f>
        <v>9.7637180238234755E-3</v>
      </c>
      <c r="Q22" s="82">
        <f t="shared" si="5"/>
        <v>6.5007386582713293E-5</v>
      </c>
      <c r="R22" s="83">
        <v>4.1801417848009998E-4</v>
      </c>
      <c r="S22" s="84">
        <f t="shared" si="6"/>
        <v>6.2111484531982583E-4</v>
      </c>
      <c r="T22" s="85">
        <f>分析係数表!F25</f>
        <v>0.34206219312602293</v>
      </c>
      <c r="U22" s="86">
        <f t="shared" si="7"/>
        <v>2.1245990617323011E-4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投入係数表!I23</f>
        <v>0</v>
      </c>
      <c r="E23" s="77">
        <f t="shared" si="0"/>
        <v>0</v>
      </c>
      <c r="F23" s="76">
        <f>分析係数表!C26</f>
        <v>0.93036400633054483</v>
      </c>
      <c r="G23" s="77">
        <f t="shared" si="1"/>
        <v>0</v>
      </c>
      <c r="H23" s="77">
        <v>1.4017300457947532E-2</v>
      </c>
      <c r="I23" s="77">
        <f t="shared" si="2"/>
        <v>1.4017300457947532E-2</v>
      </c>
      <c r="J23" s="76">
        <f>分析係数表!G26</f>
        <v>0.19645328719723185</v>
      </c>
      <c r="K23" s="78">
        <f t="shared" si="3"/>
        <v>2.753744752595056E-3</v>
      </c>
      <c r="L23" s="79"/>
      <c r="M23" s="80"/>
      <c r="N23" s="81">
        <f>分析係数表!H26</f>
        <v>1.0557411981209745E-2</v>
      </c>
      <c r="O23" s="82">
        <f t="shared" si="4"/>
        <v>0.13823393565416436</v>
      </c>
      <c r="P23" s="76">
        <f>分析係数表!C26</f>
        <v>0.93036400633054483</v>
      </c>
      <c r="Q23" s="82">
        <f t="shared" si="5"/>
        <v>0.1286078781860471</v>
      </c>
      <c r="R23" s="83">
        <v>0.15063968414165954</v>
      </c>
      <c r="S23" s="84">
        <f t="shared" si="6"/>
        <v>0.16465698459960706</v>
      </c>
      <c r="T23" s="85">
        <f>分析係数表!F26</f>
        <v>0.33070934256055362</v>
      </c>
      <c r="U23" s="86">
        <f t="shared" si="7"/>
        <v>5.4453603124939257E-2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投入係数表!I24</f>
        <v>0</v>
      </c>
      <c r="E24" s="77">
        <f t="shared" si="0"/>
        <v>0</v>
      </c>
      <c r="F24" s="76">
        <f>分析係数表!C27</f>
        <v>0.10562310030395139</v>
      </c>
      <c r="G24" s="77">
        <f t="shared" si="1"/>
        <v>0</v>
      </c>
      <c r="H24" s="77">
        <v>3.5613154516865808E-4</v>
      </c>
      <c r="I24" s="77">
        <f t="shared" si="2"/>
        <v>3.5613154516865808E-4</v>
      </c>
      <c r="J24" s="76">
        <f>分析係数表!G27</f>
        <v>0.17127071823204421</v>
      </c>
      <c r="K24" s="78">
        <f t="shared" si="3"/>
        <v>6.0994905526123763E-5</v>
      </c>
      <c r="L24" s="79"/>
      <c r="M24" s="80"/>
      <c r="N24" s="81">
        <f>分析係数表!H27</f>
        <v>1.1162768172792872E-2</v>
      </c>
      <c r="O24" s="82">
        <f t="shared" si="4"/>
        <v>0.14616019343249947</v>
      </c>
      <c r="P24" s="76">
        <f>分析係数表!C27</f>
        <v>0.10562310030395139</v>
      </c>
      <c r="Q24" s="82">
        <f t="shared" si="5"/>
        <v>1.5437892771365829E-2</v>
      </c>
      <c r="R24" s="83">
        <v>1.5626316637834127E-2</v>
      </c>
      <c r="S24" s="84">
        <f t="shared" si="6"/>
        <v>1.5982448183002786E-2</v>
      </c>
      <c r="T24" s="85">
        <f>分析係数表!F27</f>
        <v>0.32320441988950277</v>
      </c>
      <c r="U24" s="86">
        <f t="shared" si="7"/>
        <v>5.1655978934014536E-3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投入係数表!I25</f>
        <v>0</v>
      </c>
      <c r="E25" s="77">
        <f t="shared" si="0"/>
        <v>0</v>
      </c>
      <c r="F25" s="76">
        <f>分析係数表!C28</f>
        <v>0.18610473607344047</v>
      </c>
      <c r="G25" s="77">
        <f t="shared" si="1"/>
        <v>0</v>
      </c>
      <c r="H25" s="77">
        <v>7.4168780522303572E-3</v>
      </c>
      <c r="I25" s="77">
        <f t="shared" si="2"/>
        <v>7.4168780522303572E-3</v>
      </c>
      <c r="J25" s="76">
        <f>分析係数表!G28</f>
        <v>0.12463295269168026</v>
      </c>
      <c r="K25" s="78">
        <f t="shared" si="3"/>
        <v>9.2438741140358778E-4</v>
      </c>
      <c r="L25" s="79"/>
      <c r="M25" s="80"/>
      <c r="N25" s="81">
        <f>分析係数表!H28</f>
        <v>2.0436825027846384E-2</v>
      </c>
      <c r="O25" s="82">
        <f t="shared" si="4"/>
        <v>0.26759046259659336</v>
      </c>
      <c r="P25" s="76">
        <f>分析係数表!C28</f>
        <v>0.18610473607344047</v>
      </c>
      <c r="Q25" s="82">
        <f t="shared" si="5"/>
        <v>4.9799852417308853E-2</v>
      </c>
      <c r="R25" s="83">
        <v>5.6676699326645902E-2</v>
      </c>
      <c r="S25" s="84">
        <f t="shared" si="6"/>
        <v>6.4093577378876262E-2</v>
      </c>
      <c r="T25" s="85">
        <f>分析係数表!F28</f>
        <v>0.20978792822185971</v>
      </c>
      <c r="U25" s="86">
        <f t="shared" si="7"/>
        <v>1.3446058810641905E-2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投入係数表!I26</f>
        <v>1.7080745341614908E-2</v>
      </c>
      <c r="E26" s="77">
        <f t="shared" si="0"/>
        <v>1.7080745341614907</v>
      </c>
      <c r="F26" s="76">
        <f>分析係数表!C29</f>
        <v>0.55770782889426962</v>
      </c>
      <c r="G26" s="77">
        <f t="shared" si="1"/>
        <v>0.9526065400367959</v>
      </c>
      <c r="H26" s="77">
        <v>1.1281426728416972</v>
      </c>
      <c r="I26" s="77">
        <f t="shared" si="2"/>
        <v>1.1281426728416972</v>
      </c>
      <c r="J26" s="76">
        <f>分析係数表!G29</f>
        <v>0.26290655653071759</v>
      </c>
      <c r="K26" s="78">
        <f t="shared" si="3"/>
        <v>0.29659610539217052</v>
      </c>
      <c r="L26" s="79"/>
      <c r="M26" s="80"/>
      <c r="N26" s="81">
        <f>分析係数表!H29</f>
        <v>1.0048912780279917E-2</v>
      </c>
      <c r="O26" s="82">
        <f t="shared" si="4"/>
        <v>0.13157587912036287</v>
      </c>
      <c r="P26" s="76">
        <f>分析係数表!C29</f>
        <v>0.55770782889426962</v>
      </c>
      <c r="Q26" s="82">
        <f t="shared" si="5"/>
        <v>7.338089787907244E-2</v>
      </c>
      <c r="R26" s="83">
        <v>0.10582708133006812</v>
      </c>
      <c r="S26" s="84">
        <f t="shared" si="6"/>
        <v>1.2339697541717654</v>
      </c>
      <c r="T26" s="85">
        <f>分析係数表!F29</f>
        <v>0.49535363964894163</v>
      </c>
      <c r="U26" s="86">
        <f t="shared" si="7"/>
        <v>0.61125140894569374</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投入係数表!I27</f>
        <v>4.8802129547471165E-3</v>
      </c>
      <c r="E27" s="77">
        <f t="shared" si="0"/>
        <v>0.48802129547471162</v>
      </c>
      <c r="F27" s="76">
        <f>分析係数表!C30</f>
        <v>1</v>
      </c>
      <c r="G27" s="77">
        <f t="shared" si="1"/>
        <v>0.48802129547471162</v>
      </c>
      <c r="H27" s="77">
        <v>0.59991298853547659</v>
      </c>
      <c r="I27" s="77">
        <f t="shared" si="2"/>
        <v>0.59991298853547659</v>
      </c>
      <c r="J27" s="76">
        <f>分析係数表!G30</f>
        <v>0.34435136970794655</v>
      </c>
      <c r="K27" s="78">
        <f t="shared" si="3"/>
        <v>0.206580859307779</v>
      </c>
      <c r="L27" s="79"/>
      <c r="M27" s="80"/>
      <c r="N27" s="81">
        <f>分析係数表!H30</f>
        <v>0</v>
      </c>
      <c r="O27" s="82">
        <f t="shared" si="4"/>
        <v>0</v>
      </c>
      <c r="P27" s="76">
        <f>分析係数表!C30</f>
        <v>1</v>
      </c>
      <c r="Q27" s="82">
        <f t="shared" si="5"/>
        <v>0</v>
      </c>
      <c r="R27" s="83">
        <v>3.6397059133449636E-2</v>
      </c>
      <c r="S27" s="84">
        <f t="shared" si="6"/>
        <v>0.63631004766892618</v>
      </c>
      <c r="T27" s="85">
        <f>分析係数表!F30</f>
        <v>0.43672175684853975</v>
      </c>
      <c r="U27" s="86">
        <f t="shared" si="7"/>
        <v>0.27789044191835149</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投入係数表!I28</f>
        <v>5.944986690328305E-2</v>
      </c>
      <c r="E28" s="77">
        <f t="shared" si="0"/>
        <v>5.9449866903283048</v>
      </c>
      <c r="F28" s="76">
        <f>分析係数表!C31</f>
        <v>0.21403057579654239</v>
      </c>
      <c r="G28" s="77">
        <f t="shared" si="1"/>
        <v>1.272408924433748</v>
      </c>
      <c r="H28" s="77">
        <v>1.4791014269813503</v>
      </c>
      <c r="I28" s="77">
        <f t="shared" si="2"/>
        <v>1.4791014269813503</v>
      </c>
      <c r="J28" s="76">
        <f>分析係数表!G31</f>
        <v>7.0431893687707636E-2</v>
      </c>
      <c r="K28" s="78">
        <f t="shared" si="3"/>
        <v>0.10417591445848712</v>
      </c>
      <c r="L28" s="79"/>
      <c r="M28" s="80"/>
      <c r="N28" s="81">
        <f>分析係数表!H31</f>
        <v>2.2373964840912391E-2</v>
      </c>
      <c r="O28" s="82">
        <f t="shared" si="4"/>
        <v>0.29295448748726571</v>
      </c>
      <c r="P28" s="76">
        <f>分析係数表!C31</f>
        <v>0.21403057579654239</v>
      </c>
      <c r="Q28" s="82">
        <f t="shared" si="5"/>
        <v>6.2701217639080459E-2</v>
      </c>
      <c r="R28" s="83">
        <v>8.4371536405756259E-2</v>
      </c>
      <c r="S28" s="84">
        <f t="shared" si="6"/>
        <v>1.5634729633871065</v>
      </c>
      <c r="T28" s="85">
        <f>分析係数表!F31</f>
        <v>0.34418604651162793</v>
      </c>
      <c r="U28" s="86">
        <f t="shared" si="7"/>
        <v>0.53812557809602735</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投入係数表!I29</f>
        <v>2.8837622005323869E-3</v>
      </c>
      <c r="E29" s="77">
        <f t="shared" si="0"/>
        <v>0.28837622005323871</v>
      </c>
      <c r="F29" s="76">
        <f>分析係数表!C32</f>
        <v>0.43391812865497081</v>
      </c>
      <c r="G29" s="77">
        <f t="shared" si="1"/>
        <v>0.1251316697540954</v>
      </c>
      <c r="H29" s="77">
        <v>0.15246306311410865</v>
      </c>
      <c r="I29" s="77">
        <f t="shared" si="2"/>
        <v>0.15246306311410865</v>
      </c>
      <c r="J29" s="76">
        <f>分析係数表!G32</f>
        <v>0.14171122994652408</v>
      </c>
      <c r="K29" s="78">
        <f t="shared" si="3"/>
        <v>2.1605728195314863E-2</v>
      </c>
      <c r="L29" s="79"/>
      <c r="M29" s="80"/>
      <c r="N29" s="81">
        <f>分析係数表!H32</f>
        <v>6.3683471354545017E-3</v>
      </c>
      <c r="O29" s="82">
        <f t="shared" si="4"/>
        <v>8.3384231828085381E-2</v>
      </c>
      <c r="P29" s="76">
        <f>分析係数表!C32</f>
        <v>0.43391812865497081</v>
      </c>
      <c r="Q29" s="82">
        <f t="shared" si="5"/>
        <v>3.6181929834175064E-2</v>
      </c>
      <c r="R29" s="83">
        <v>4.6190661675670125E-2</v>
      </c>
      <c r="S29" s="84">
        <f t="shared" si="6"/>
        <v>0.19865372478977877</v>
      </c>
      <c r="T29" s="85">
        <f>分析係数表!F32</f>
        <v>0.48395721925133689</v>
      </c>
      <c r="U29" s="86">
        <f t="shared" si="7"/>
        <v>9.6139904243181709E-2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投入係数表!I30</f>
        <v>1.0351966873706005E-3</v>
      </c>
      <c r="E30" s="77">
        <f t="shared" si="0"/>
        <v>0.10351966873706005</v>
      </c>
      <c r="F30" s="76">
        <f>分析係数表!C33</f>
        <v>0.95657568238213397</v>
      </c>
      <c r="G30" s="77">
        <f t="shared" si="1"/>
        <v>9.9024397762125682E-2</v>
      </c>
      <c r="H30" s="77">
        <v>0.1487079977834026</v>
      </c>
      <c r="I30" s="77">
        <f t="shared" si="2"/>
        <v>0.1487079977834026</v>
      </c>
      <c r="J30" s="76">
        <f>分析係数表!G33</f>
        <v>0.50647668393782386</v>
      </c>
      <c r="K30" s="78">
        <f t="shared" si="3"/>
        <v>7.5317133592371008E-2</v>
      </c>
      <c r="L30" s="79"/>
      <c r="M30" s="80"/>
      <c r="N30" s="81">
        <f>分析係数表!H33</f>
        <v>9.6856990653300401E-4</v>
      </c>
      <c r="O30" s="82">
        <f t="shared" si="4"/>
        <v>1.2682012445336179E-2</v>
      </c>
      <c r="P30" s="76">
        <f>分析係数表!C33</f>
        <v>0.95657568238213397</v>
      </c>
      <c r="Q30" s="82">
        <f t="shared" si="5"/>
        <v>1.213130470887617E-2</v>
      </c>
      <c r="R30" s="83">
        <v>3.8437800105253987E-2</v>
      </c>
      <c r="S30" s="84">
        <f t="shared" si="6"/>
        <v>0.1871457978886566</v>
      </c>
      <c r="T30" s="85">
        <f>分析係数表!F33</f>
        <v>0.6295336787564767</v>
      </c>
      <c r="U30" s="86">
        <f t="shared" si="7"/>
        <v>0.11781458260866205</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投入係数表!I31</f>
        <v>8.7400177462289258E-2</v>
      </c>
      <c r="E31" s="77">
        <f t="shared" si="0"/>
        <v>8.7400177462289257</v>
      </c>
      <c r="F31" s="76">
        <f>分析係数表!C34</f>
        <v>0.33608845585417924</v>
      </c>
      <c r="G31" s="77">
        <f t="shared" si="1"/>
        <v>2.9374190684682033</v>
      </c>
      <c r="H31" s="77">
        <v>3.3430760253843541</v>
      </c>
      <c r="I31" s="77">
        <f t="shared" si="2"/>
        <v>3.3430760253843541</v>
      </c>
      <c r="J31" s="76">
        <f>分析係数表!G34</f>
        <v>0.42501734562394688</v>
      </c>
      <c r="K31" s="78">
        <f t="shared" si="3"/>
        <v>1.4208652985279127</v>
      </c>
      <c r="L31" s="79"/>
      <c r="M31" s="80"/>
      <c r="N31" s="81">
        <f>分析係数表!H34</f>
        <v>0.15935396387234249</v>
      </c>
      <c r="O31" s="82">
        <f t="shared" si="4"/>
        <v>2.086508097568935</v>
      </c>
      <c r="P31" s="76">
        <f>分析係数表!C34</f>
        <v>0.33608845585417924</v>
      </c>
      <c r="Q31" s="82">
        <f t="shared" si="5"/>
        <v>0.70125128463918451</v>
      </c>
      <c r="R31" s="83">
        <v>0.76018843274770442</v>
      </c>
      <c r="S31" s="84">
        <f t="shared" si="6"/>
        <v>4.1032644581320588</v>
      </c>
      <c r="T31" s="85">
        <f>分析係数表!F34</f>
        <v>0.69035583308553872</v>
      </c>
      <c r="U31" s="86">
        <f t="shared" si="7"/>
        <v>2.8327125533640389</v>
      </c>
      <c r="V31" s="87">
        <f>分析係数表!D34</f>
        <v>0.20794925166022402</v>
      </c>
      <c r="W31" s="167">
        <f t="shared" si="8"/>
        <v>1</v>
      </c>
      <c r="X31" s="76">
        <f>分析係数表!E34</f>
        <v>0.15720091188423035</v>
      </c>
      <c r="Y31" s="166">
        <f t="shared" si="9"/>
        <v>1</v>
      </c>
    </row>
    <row r="32" spans="1:25" x14ac:dyDescent="0.2">
      <c r="A32" s="6" t="s">
        <v>20</v>
      </c>
      <c r="B32" s="5" t="s">
        <v>37</v>
      </c>
      <c r="C32" s="90"/>
      <c r="D32" s="76">
        <f>投入係数表!I32</f>
        <v>7.5421472937000885E-3</v>
      </c>
      <c r="E32" s="77">
        <f t="shared" si="0"/>
        <v>0.75421472937000889</v>
      </c>
      <c r="F32" s="76">
        <f>分析係数表!C35</f>
        <v>1</v>
      </c>
      <c r="G32" s="77">
        <f t="shared" si="1"/>
        <v>0.75421472937000889</v>
      </c>
      <c r="H32" s="77">
        <v>1.0470556025107112</v>
      </c>
      <c r="I32" s="77">
        <f t="shared" si="2"/>
        <v>1.0470556025107112</v>
      </c>
      <c r="J32" s="76">
        <f>分析係数表!G35</f>
        <v>0.31379772270596118</v>
      </c>
      <c r="K32" s="78">
        <f t="shared" si="3"/>
        <v>0.32856366361437928</v>
      </c>
      <c r="L32" s="79"/>
      <c r="M32" s="80"/>
      <c r="N32" s="81">
        <f>分析係数表!H35</f>
        <v>5.9518620756453096E-2</v>
      </c>
      <c r="O32" s="82">
        <f t="shared" si="4"/>
        <v>0.77930966476590824</v>
      </c>
      <c r="P32" s="76">
        <f>分析係数表!C35</f>
        <v>1</v>
      </c>
      <c r="Q32" s="82">
        <f t="shared" si="5"/>
        <v>0.77930966476590824</v>
      </c>
      <c r="R32" s="83">
        <v>1.0165790362668952</v>
      </c>
      <c r="S32" s="84">
        <f t="shared" si="6"/>
        <v>2.0636346387776063</v>
      </c>
      <c r="T32" s="85">
        <f>分析係数表!F35</f>
        <v>0.62804197365483372</v>
      </c>
      <c r="U32" s="86">
        <f t="shared" si="7"/>
        <v>1.2960491714403677</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投入係数表!I33</f>
        <v>9.6125406684412901E-4</v>
      </c>
      <c r="E33" s="77">
        <f t="shared" si="0"/>
        <v>9.6125406684412898E-2</v>
      </c>
      <c r="F33" s="76">
        <f>分析係数表!C36</f>
        <v>0.74699570815450644</v>
      </c>
      <c r="G33" s="77">
        <f t="shared" si="1"/>
        <v>7.1805266237862944E-2</v>
      </c>
      <c r="H33" s="77">
        <v>0.20546524709483074</v>
      </c>
      <c r="I33" s="77">
        <f t="shared" si="2"/>
        <v>0.20546524709483074</v>
      </c>
      <c r="J33" s="76">
        <f>分析係数表!G36</f>
        <v>2.1798365122615803E-2</v>
      </c>
      <c r="K33" s="78">
        <f t="shared" si="3"/>
        <v>4.4788064761815969E-3</v>
      </c>
      <c r="L33" s="79"/>
      <c r="M33" s="80"/>
      <c r="N33" s="81">
        <f>分析係数表!H36</f>
        <v>0.18814470434403602</v>
      </c>
      <c r="O33" s="82">
        <f t="shared" si="4"/>
        <v>2.4634809175065526</v>
      </c>
      <c r="P33" s="76">
        <f>分析係数表!C36</f>
        <v>0.74699570815450644</v>
      </c>
      <c r="Q33" s="82">
        <f t="shared" si="5"/>
        <v>1.8402096724979204</v>
      </c>
      <c r="R33" s="83">
        <v>1.9205055007931191</v>
      </c>
      <c r="S33" s="84">
        <f t="shared" si="6"/>
        <v>2.1259707478879499</v>
      </c>
      <c r="T33" s="85">
        <f>分析係数表!F36</f>
        <v>0.88068263301305039</v>
      </c>
      <c r="U33" s="86">
        <f t="shared" si="7"/>
        <v>1.8723055159586837</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投入係数表!I34</f>
        <v>3.5122744750073945E-2</v>
      </c>
      <c r="E34" s="77">
        <f t="shared" si="0"/>
        <v>3.5122744750073944</v>
      </c>
      <c r="F34" s="76">
        <f>分析係数表!C37</f>
        <v>0.40712235846595357</v>
      </c>
      <c r="G34" s="77">
        <f t="shared" si="1"/>
        <v>1.4299254678447793</v>
      </c>
      <c r="H34" s="77">
        <v>1.7030899155045636</v>
      </c>
      <c r="I34" s="77">
        <f t="shared" si="2"/>
        <v>1.7030899155045636</v>
      </c>
      <c r="J34" s="76">
        <f>分析係数表!G37</f>
        <v>0.32196035893896063</v>
      </c>
      <c r="K34" s="78">
        <f t="shared" si="3"/>
        <v>0.54832744050117344</v>
      </c>
      <c r="L34" s="79"/>
      <c r="M34" s="80"/>
      <c r="N34" s="81">
        <f>分析係数表!H37</f>
        <v>4.8815923289263402E-2</v>
      </c>
      <c r="O34" s="82">
        <f t="shared" si="4"/>
        <v>0.63917342724494342</v>
      </c>
      <c r="P34" s="76">
        <f>分析係数表!C37</f>
        <v>0.40712235846595357</v>
      </c>
      <c r="Q34" s="82">
        <f t="shared" si="5"/>
        <v>0.26022179316872796</v>
      </c>
      <c r="R34" s="83">
        <v>0.30812584052498626</v>
      </c>
      <c r="S34" s="84">
        <f t="shared" si="6"/>
        <v>2.0112157560295501</v>
      </c>
      <c r="T34" s="85">
        <f>分析係数表!F37</f>
        <v>0.65447194556749833</v>
      </c>
      <c r="U34" s="86">
        <f t="shared" si="7"/>
        <v>1.3162842888046666</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投入係数表!I35</f>
        <v>4.140786749482402E-3</v>
      </c>
      <c r="E35" s="77">
        <f t="shared" si="0"/>
        <v>0.41407867494824019</v>
      </c>
      <c r="F35" s="76">
        <f>分析係数表!C38</f>
        <v>1.4508928571428603E-2</v>
      </c>
      <c r="G35" s="77">
        <f t="shared" si="1"/>
        <v>6.0078379177758191E-3</v>
      </c>
      <c r="H35" s="77">
        <v>1.0759233803560607E-2</v>
      </c>
      <c r="I35" s="77">
        <f t="shared" si="2"/>
        <v>1.0759233803560607E-2</v>
      </c>
      <c r="J35" s="76">
        <f>分析係数表!G38</f>
        <v>0.30833333333333335</v>
      </c>
      <c r="K35" s="78">
        <f t="shared" si="3"/>
        <v>3.3174304227645206E-3</v>
      </c>
      <c r="L35" s="79"/>
      <c r="M35" s="80"/>
      <c r="N35" s="81">
        <f>分析係数表!H38</f>
        <v>4.2859218364085426E-2</v>
      </c>
      <c r="O35" s="82">
        <f t="shared" si="4"/>
        <v>0.56117905070612595</v>
      </c>
      <c r="P35" s="76">
        <f>分析係数表!C38</f>
        <v>1.4508928571428603E-2</v>
      </c>
      <c r="Q35" s="82">
        <f t="shared" si="5"/>
        <v>8.142106762477291E-3</v>
      </c>
      <c r="R35" s="83">
        <v>1.0452837206900663E-2</v>
      </c>
      <c r="S35" s="84">
        <f t="shared" si="6"/>
        <v>2.121207101046127E-2</v>
      </c>
      <c r="T35" s="85">
        <f>分析係数表!F38</f>
        <v>0.5083333333333333</v>
      </c>
      <c r="U35" s="86">
        <f t="shared" si="7"/>
        <v>1.0782802763651145E-2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投入係数表!I36</f>
        <v>0</v>
      </c>
      <c r="E36" s="77">
        <f t="shared" si="0"/>
        <v>0</v>
      </c>
      <c r="F36" s="76">
        <f>分析係数表!C39</f>
        <v>1</v>
      </c>
      <c r="G36" s="77">
        <f t="shared" si="1"/>
        <v>0</v>
      </c>
      <c r="H36" s="77">
        <v>1.6989811155895422E-2</v>
      </c>
      <c r="I36" s="77">
        <f t="shared" si="2"/>
        <v>1.6989811155895422E-2</v>
      </c>
      <c r="J36" s="76">
        <f>分析係数表!G39</f>
        <v>0.34035980374341268</v>
      </c>
      <c r="K36" s="78">
        <f t="shared" si="3"/>
        <v>5.7826487906582095E-3</v>
      </c>
      <c r="L36" s="79"/>
      <c r="M36" s="80"/>
      <c r="N36" s="81">
        <f>分析係数表!H39</f>
        <v>3.825851130805366E-3</v>
      </c>
      <c r="O36" s="82">
        <f t="shared" si="4"/>
        <v>5.0093949159077909E-2</v>
      </c>
      <c r="P36" s="76">
        <f>分析係数表!C39</f>
        <v>1</v>
      </c>
      <c r="Q36" s="82">
        <f t="shared" si="5"/>
        <v>5.0093949159077909E-2</v>
      </c>
      <c r="R36" s="83">
        <v>6.4202131376753041E-2</v>
      </c>
      <c r="S36" s="84">
        <f t="shared" si="6"/>
        <v>8.119194253264847E-2</v>
      </c>
      <c r="T36" s="85">
        <f>分析係数表!F39</f>
        <v>0.69125931310194444</v>
      </c>
      <c r="U36" s="86">
        <f t="shared" si="7"/>
        <v>5.6124686424531126E-2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投入係数表!I37</f>
        <v>7.3942620526471452E-5</v>
      </c>
      <c r="E37" s="77">
        <f t="shared" si="0"/>
        <v>7.3942620526471449E-3</v>
      </c>
      <c r="F37" s="76">
        <f>分析係数表!C40</f>
        <v>0.85193465176268268</v>
      </c>
      <c r="G37" s="77">
        <f t="shared" si="1"/>
        <v>6.2994280668639642E-3</v>
      </c>
      <c r="H37" s="77">
        <v>8.5864640510237983E-3</v>
      </c>
      <c r="I37" s="77">
        <f t="shared" si="2"/>
        <v>8.5864640510237983E-3</v>
      </c>
      <c r="J37" s="76">
        <f>分析係数表!G40</f>
        <v>0.54260669636442016</v>
      </c>
      <c r="K37" s="78">
        <f t="shared" si="3"/>
        <v>4.6590728921778795E-3</v>
      </c>
      <c r="L37" s="79"/>
      <c r="M37" s="80"/>
      <c r="N37" s="81">
        <f>分析係数表!H40</f>
        <v>3.0340452322146352E-2</v>
      </c>
      <c r="O37" s="82">
        <f t="shared" si="4"/>
        <v>0.39726403985015585</v>
      </c>
      <c r="P37" s="76">
        <f>分析係数表!C40</f>
        <v>0.85193465176268268</v>
      </c>
      <c r="Q37" s="82">
        <f t="shared" si="5"/>
        <v>0.33844300144757899</v>
      </c>
      <c r="R37" s="83">
        <v>0.33910058595659487</v>
      </c>
      <c r="S37" s="84">
        <f t="shared" si="6"/>
        <v>0.34768705000761868</v>
      </c>
      <c r="T37" s="85">
        <f>分析係数表!F40</f>
        <v>0.72424198879149304</v>
      </c>
      <c r="U37" s="86">
        <f t="shared" si="7"/>
        <v>0.25180956057456505</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投入係数表!I38</f>
        <v>0</v>
      </c>
      <c r="E38" s="77">
        <f t="shared" si="0"/>
        <v>0</v>
      </c>
      <c r="F38" s="76">
        <f>分析係数表!C41</f>
        <v>0.80146471371504657</v>
      </c>
      <c r="G38" s="77">
        <f t="shared" si="1"/>
        <v>0</v>
      </c>
      <c r="H38" s="77">
        <v>5.7305915407111661E-3</v>
      </c>
      <c r="I38" s="77">
        <f t="shared" si="2"/>
        <v>5.7305915407111661E-3</v>
      </c>
      <c r="J38" s="76">
        <f>分析係数表!G41</f>
        <v>0.44658927872701187</v>
      </c>
      <c r="K38" s="78">
        <f t="shared" si="3"/>
        <v>2.5592207428453153E-3</v>
      </c>
      <c r="L38" s="79"/>
      <c r="M38" s="80"/>
      <c r="N38" s="81">
        <f>分析係数表!H41</f>
        <v>5.2181703714465594E-2</v>
      </c>
      <c r="O38" s="82">
        <f t="shared" si="4"/>
        <v>0.68324342049248665</v>
      </c>
      <c r="P38" s="76">
        <f>分析係数表!C41</f>
        <v>0.80146471371504657</v>
      </c>
      <c r="Q38" s="82">
        <f t="shared" si="5"/>
        <v>0.5475954924027</v>
      </c>
      <c r="R38" s="83">
        <v>0.55818475089068975</v>
      </c>
      <c r="S38" s="84">
        <f t="shared" si="6"/>
        <v>0.56391534243140096</v>
      </c>
      <c r="T38" s="85">
        <f>分析係数表!F41</f>
        <v>0.54349810877787919</v>
      </c>
      <c r="U38" s="86">
        <f t="shared" si="7"/>
        <v>0.30648692212229656</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投入係数表!I39</f>
        <v>4.4365572315882877E-4</v>
      </c>
      <c r="E39" s="77">
        <f>$C$11*D39</f>
        <v>4.4365572315882874E-2</v>
      </c>
      <c r="F39" s="76">
        <f>分析係数表!C42</f>
        <v>0.73057644110275688</v>
      </c>
      <c r="G39" s="77">
        <f>E39*F39</f>
        <v>3.2412441930024703E-2</v>
      </c>
      <c r="H39" s="77">
        <v>4.514860376319986E-2</v>
      </c>
      <c r="I39" s="77">
        <f>C39+H39</f>
        <v>4.514860376319986E-2</v>
      </c>
      <c r="J39" s="76">
        <f>分析係数表!G42</f>
        <v>0.48211243611584326</v>
      </c>
      <c r="K39" s="78">
        <f>I39*J39</f>
        <v>2.1766703347505214E-2</v>
      </c>
      <c r="L39" s="79"/>
      <c r="M39" s="80"/>
      <c r="N39" s="81">
        <f>分析係数表!H42</f>
        <v>1.2567194537265727E-2</v>
      </c>
      <c r="O39" s="82">
        <f t="shared" si="4"/>
        <v>0.16454911147823692</v>
      </c>
      <c r="P39" s="76">
        <f>分析係数表!C42</f>
        <v>0.73057644110275688</v>
      </c>
      <c r="Q39" s="82">
        <f>O39*P39</f>
        <v>0.12021570425039113</v>
      </c>
      <c r="R39" s="83">
        <v>0.12703730409097422</v>
      </c>
      <c r="S39" s="84">
        <f>I39+R39</f>
        <v>0.17218590785417409</v>
      </c>
      <c r="T39" s="85">
        <f>分析係数表!F42</f>
        <v>0.53492333901192501</v>
      </c>
      <c r="U39" s="86">
        <f t="shared" si="7"/>
        <v>9.2106260760154449E-2</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投入係数表!I40</f>
        <v>1.5527950310559006E-2</v>
      </c>
      <c r="E40" s="77">
        <f>$C$11*D40</f>
        <v>1.5527950310559007</v>
      </c>
      <c r="F40" s="76">
        <f>分析係数表!C43</f>
        <v>0.26262335230137579</v>
      </c>
      <c r="G40" s="77">
        <f>E40*F40</f>
        <v>0.40780023649281955</v>
      </c>
      <c r="H40" s="77">
        <v>0.70234673579994045</v>
      </c>
      <c r="I40" s="77">
        <f>C40+H40</f>
        <v>0.70234673579994045</v>
      </c>
      <c r="J40" s="76">
        <f>分析係数表!G43</f>
        <v>0.38144329896907214</v>
      </c>
      <c r="K40" s="78">
        <f>I40*J40</f>
        <v>0.26790545592368858</v>
      </c>
      <c r="L40" s="79"/>
      <c r="M40" s="80"/>
      <c r="N40" s="81">
        <f>分析係数表!H43</f>
        <v>3.4626374158554893E-2</v>
      </c>
      <c r="O40" s="82">
        <f t="shared" si="4"/>
        <v>0.45338194492076839</v>
      </c>
      <c r="P40" s="76">
        <f>分析係数表!C43</f>
        <v>0.26262335230137579</v>
      </c>
      <c r="Q40" s="82">
        <f>O40*P40</f>
        <v>0.11906868624800991</v>
      </c>
      <c r="R40" s="83">
        <v>0.22401472909500877</v>
      </c>
      <c r="S40" s="84">
        <f>I40+R40</f>
        <v>0.92636146489494919</v>
      </c>
      <c r="T40" s="85">
        <f>分析係数表!F43</f>
        <v>0.61984536082474229</v>
      </c>
      <c r="U40" s="86">
        <f t="shared" si="7"/>
        <v>0.57420085646194663</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投入係数表!I41</f>
        <v>1.478852410529429E-4</v>
      </c>
      <c r="E41" s="77">
        <f>$C$11*D41</f>
        <v>1.478852410529429E-2</v>
      </c>
      <c r="F41" s="76">
        <f>分析係数表!C44</f>
        <v>0.55951749734888656</v>
      </c>
      <c r="G41" s="77">
        <f>E41*F41</f>
        <v>8.2744379968779421E-3</v>
      </c>
      <c r="H41" s="77">
        <v>1.221040898957299E-2</v>
      </c>
      <c r="I41" s="77">
        <f>C41+H41</f>
        <v>1.221040898957299E-2</v>
      </c>
      <c r="J41" s="76">
        <f>分析係数表!G44</f>
        <v>0.2661290322580645</v>
      </c>
      <c r="K41" s="78">
        <f>I41*J41</f>
        <v>3.249544327870231E-3</v>
      </c>
      <c r="L41" s="79"/>
      <c r="M41" s="80"/>
      <c r="N41" s="81">
        <f>分析係数表!H44</f>
        <v>0.11419439198024117</v>
      </c>
      <c r="O41" s="82">
        <f t="shared" si="4"/>
        <v>1.4952092673051356</v>
      </c>
      <c r="P41" s="76">
        <f>分析係数表!C44</f>
        <v>0.55951749734888656</v>
      </c>
      <c r="Q41" s="82">
        <f>O41*P41</f>
        <v>0.83659574725543184</v>
      </c>
      <c r="R41" s="83">
        <v>0.85085726637085157</v>
      </c>
      <c r="S41" s="84">
        <f>I41+R41</f>
        <v>0.86306767536042461</v>
      </c>
      <c r="T41" s="85">
        <f>分析係数表!F44</f>
        <v>0.54608294930875578</v>
      </c>
      <c r="U41" s="86">
        <f t="shared" si="7"/>
        <v>0.47130654161387242</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投入係数表!I42</f>
        <v>3.0316474415853297E-3</v>
      </c>
      <c r="E42" s="77">
        <f>$C$11*D42</f>
        <v>0.30316474415853295</v>
      </c>
      <c r="F42" s="76">
        <f>分析係数表!C45</f>
        <v>1</v>
      </c>
      <c r="G42" s="77">
        <f>E42*F42</f>
        <v>0.30316474415853295</v>
      </c>
      <c r="H42" s="77">
        <v>0.43238784623107818</v>
      </c>
      <c r="I42" s="77">
        <f>C42+H42</f>
        <v>0.43238784623107818</v>
      </c>
      <c r="J42" s="76">
        <f>分析係数表!G45</f>
        <v>0</v>
      </c>
      <c r="K42" s="78">
        <f>I42*J42</f>
        <v>0</v>
      </c>
      <c r="L42" s="79"/>
      <c r="M42" s="80"/>
      <c r="N42" s="81">
        <f>分析係数表!H45</f>
        <v>0</v>
      </c>
      <c r="O42" s="82">
        <f t="shared" si="4"/>
        <v>0</v>
      </c>
      <c r="P42" s="76">
        <f>分析係数表!C45</f>
        <v>1</v>
      </c>
      <c r="Q42" s="82">
        <f>O42*P42</f>
        <v>0</v>
      </c>
      <c r="R42" s="83">
        <v>6.2398566699557616E-2</v>
      </c>
      <c r="S42" s="84">
        <f>I42+R42</f>
        <v>0.4947864129306358</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2.7358769594794437E-3</v>
      </c>
      <c r="E43" s="77">
        <f>$C$11*D43</f>
        <v>0.27358769594794435</v>
      </c>
      <c r="F43" s="76">
        <f>分析係数表!C46</f>
        <v>0.22811405702851428</v>
      </c>
      <c r="G43" s="77">
        <f>E43*F43</f>
        <v>6.2409199275769205E-2</v>
      </c>
      <c r="H43" s="77">
        <v>8.9245329864875947E-2</v>
      </c>
      <c r="I43" s="77">
        <f>C43+H43</f>
        <v>8.9245329864875947E-2</v>
      </c>
      <c r="J43" s="76">
        <f>分析係数表!G46</f>
        <v>8.7527352297592995E-3</v>
      </c>
      <c r="K43" s="78">
        <f>I43*J43</f>
        <v>7.8114074279978939E-4</v>
      </c>
      <c r="L43" s="79"/>
      <c r="M43" s="80"/>
      <c r="N43" s="81">
        <f>分析係数表!H46</f>
        <v>2.1817037144655917E-2</v>
      </c>
      <c r="O43" s="82">
        <f t="shared" si="4"/>
        <v>0.28566233033119748</v>
      </c>
      <c r="P43" s="76">
        <f>分析係数表!C46</f>
        <v>0.22811405702851428</v>
      </c>
      <c r="Q43" s="82">
        <f>O43*P43</f>
        <v>6.5163593112069068E-2</v>
      </c>
      <c r="R43" s="83">
        <v>7.4108497396293563E-2</v>
      </c>
      <c r="S43" s="84">
        <f>I43+R43</f>
        <v>0.16335382726116951</v>
      </c>
      <c r="T43" s="85">
        <f>分析係数表!F46</f>
        <v>0.3172866520787746</v>
      </c>
      <c r="U43" s="86">
        <f t="shared" si="7"/>
        <v>5.1829988955950937E-2</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投入係数表!I44</f>
        <v>0.69018041999408464</v>
      </c>
      <c r="E44" s="91">
        <f>SUM(E5:E43)</f>
        <v>69.018041999408453</v>
      </c>
      <c r="F44" s="92">
        <f>分析係数表!C47</f>
        <v>0.33433390508862204</v>
      </c>
      <c r="G44" s="91">
        <f>SUM(G5:G43)</f>
        <v>18.899827025759709</v>
      </c>
      <c r="H44" s="91">
        <f>SUM(H5:H43)</f>
        <v>22.448590586589106</v>
      </c>
      <c r="I44" s="91">
        <f>SUM(I5:I43)</f>
        <v>122.44859058658909</v>
      </c>
      <c r="J44" s="92">
        <f>分析係数表!G47</f>
        <v>0.20055399257397419</v>
      </c>
      <c r="K44" s="93">
        <f>SUM(K5:K43)</f>
        <v>20.882844895035628</v>
      </c>
      <c r="L44" s="94">
        <f>最終需要_まとめ!$L$33</f>
        <v>0.627</v>
      </c>
      <c r="M44" s="91">
        <f>K44*L44</f>
        <v>13.093543749187338</v>
      </c>
      <c r="N44" s="95">
        <f>分析係数表!H47</f>
        <v>1</v>
      </c>
      <c r="O44" s="96">
        <f>SUM(O5:O43)</f>
        <v>13.093543749187335</v>
      </c>
      <c r="P44" s="92">
        <f>分析係数表!C47</f>
        <v>0.33433390508862204</v>
      </c>
      <c r="Q44" s="96">
        <f>SUM(Q5:Q43)</f>
        <v>6.2037494730633886</v>
      </c>
      <c r="R44" s="91">
        <f>SUM(R5:R43)</f>
        <v>7.0980350630483207</v>
      </c>
      <c r="S44" s="97">
        <f>SUM(S5:S43)</f>
        <v>129.54662564963741</v>
      </c>
      <c r="T44" s="98">
        <f>分析係数表!F47</f>
        <v>0.41739236800258844</v>
      </c>
      <c r="U44" s="99">
        <f>SUM(U5:U43)</f>
        <v>43.038500833716967</v>
      </c>
      <c r="V44" s="100">
        <f>分析係数表!D47</f>
        <v>5.2767398089435869E-2</v>
      </c>
      <c r="W44" s="164">
        <f>SUM(W5:W43)</f>
        <v>3</v>
      </c>
      <c r="X44" s="92">
        <f>分析係数表!E47</f>
        <v>4.5266401770882245E-2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1.3069904957681425E-3</v>
      </c>
      <c r="E5" s="77">
        <f t="shared" ref="E5:E38" si="0">$C$12*D5</f>
        <v>0.13069904957681425</v>
      </c>
      <c r="F5" s="76">
        <f>分析係数表!C8</f>
        <v>0.21389195148842333</v>
      </c>
      <c r="G5" s="77">
        <f t="shared" ref="G5:G38" si="1">E5*F5</f>
        <v>2.7955474771666988E-2</v>
      </c>
      <c r="H5" s="77">
        <f t="array" ref="H5:H43">MMULT(逆行列係数!C5:AO43,'8'!G5:G43)</f>
        <v>3.0878279766229394E-2</v>
      </c>
      <c r="I5" s="77">
        <f t="shared" ref="I5:I38" si="2">C5+H5</f>
        <v>3.0878279766229394E-2</v>
      </c>
      <c r="J5" s="76">
        <f>分析係数表!G8</f>
        <v>0.12113720642768851</v>
      </c>
      <c r="K5" s="78">
        <f t="shared" ref="K5:K38" si="3">I5*J5</f>
        <v>3.7405085501736471E-3</v>
      </c>
      <c r="L5" s="79" t="s">
        <v>182</v>
      </c>
      <c r="M5" s="80" t="s">
        <v>182</v>
      </c>
      <c r="N5" s="81">
        <f>分析係数表!H8</f>
        <v>1.1235410915782847E-2</v>
      </c>
      <c r="O5" s="82">
        <f t="shared" ref="O5:O43" si="4">$M$44*N5</f>
        <v>8.47794926246625E-2</v>
      </c>
      <c r="P5" s="76">
        <f>分析係数表!C8</f>
        <v>0.21389195148842333</v>
      </c>
      <c r="Q5" s="82">
        <f t="shared" ref="Q5:Q38" si="5">O5*P5</f>
        <v>1.8133651123687453E-2</v>
      </c>
      <c r="R5" s="83">
        <f t="array" ref="R5:R43">MMULT(逆行列係数!C5:AO43,'8'!Q5:Q43)</f>
        <v>2.2267076773840464E-2</v>
      </c>
      <c r="S5" s="84">
        <f t="shared" ref="S5:S38" si="6">I5+R5</f>
        <v>5.3145356540069855E-2</v>
      </c>
      <c r="T5" s="85">
        <f>分析係数表!F8</f>
        <v>0.44993819530284301</v>
      </c>
      <c r="U5" s="86">
        <f t="shared" ref="U5:U43" si="7">S5*T5</f>
        <v>2.3912125810365177E-2</v>
      </c>
      <c r="V5" s="87">
        <f>分析係数表!D8</f>
        <v>0.3868974042027194</v>
      </c>
      <c r="W5" s="88">
        <f t="shared" ref="W5:W43" si="8">ROUND(S5*V5,0)</f>
        <v>0</v>
      </c>
      <c r="X5" s="76">
        <f>分析係数表!E8</f>
        <v>0.15574783683559951</v>
      </c>
      <c r="Y5" s="89">
        <f t="shared" ref="Y5:Y43" si="9">ROUND(S5*X5,0)</f>
        <v>0</v>
      </c>
    </row>
    <row r="6" spans="1:25" x14ac:dyDescent="0.2">
      <c r="A6" s="6" t="s">
        <v>219</v>
      </c>
      <c r="B6" s="5" t="s">
        <v>265</v>
      </c>
      <c r="C6" s="90"/>
      <c r="D6" s="76">
        <f>投入係数表!J6</f>
        <v>2.1571687794231476E-4</v>
      </c>
      <c r="E6" s="77">
        <f t="shared" si="0"/>
        <v>2.1571687794231475E-2</v>
      </c>
      <c r="F6" s="76">
        <f>分析係数表!C9</f>
        <v>0.54651162790697683</v>
      </c>
      <c r="G6" s="77">
        <f t="shared" si="1"/>
        <v>1.1789178213126505E-2</v>
      </c>
      <c r="H6" s="77">
        <v>1.3166395272048367E-2</v>
      </c>
      <c r="I6" s="77">
        <f t="shared" si="2"/>
        <v>1.3166395272048367E-2</v>
      </c>
      <c r="J6" s="76">
        <f>分析係数表!G9</f>
        <v>0.23529411764705882</v>
      </c>
      <c r="K6" s="78">
        <f t="shared" si="3"/>
        <v>3.0979753581290275E-3</v>
      </c>
      <c r="L6" s="79"/>
      <c r="M6" s="80"/>
      <c r="N6" s="81">
        <f>分析係数表!H9</f>
        <v>6.0535619158312755E-4</v>
      </c>
      <c r="O6" s="82">
        <f t="shared" si="4"/>
        <v>4.5678605940012119E-3</v>
      </c>
      <c r="P6" s="76">
        <f>分析係数表!C9</f>
        <v>0.54651162790697683</v>
      </c>
      <c r="Q6" s="82">
        <f t="shared" si="5"/>
        <v>2.4963889292797326E-3</v>
      </c>
      <c r="R6" s="83">
        <v>2.9612747722368793E-3</v>
      </c>
      <c r="S6" s="84">
        <f t="shared" si="6"/>
        <v>1.6127670044285246E-2</v>
      </c>
      <c r="T6" s="85">
        <f>分析係数表!F9</f>
        <v>0.68627450980392157</v>
      </c>
      <c r="U6" s="86">
        <f t="shared" si="7"/>
        <v>1.1068008853921247E-2</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投入係数表!J7</f>
        <v>3.8067684342761427E-5</v>
      </c>
      <c r="E7" s="77">
        <f t="shared" si="0"/>
        <v>3.8067684342761427E-3</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8.5875779167222787E-3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投入係数表!J8</f>
        <v>5.3548542642151082E-3</v>
      </c>
      <c r="E8" s="77">
        <f t="shared" si="0"/>
        <v>0.53548542642151087</v>
      </c>
      <c r="F8" s="76">
        <f>分析係数表!C11</f>
        <v>1.3168724279835398E-2</v>
      </c>
      <c r="G8" s="77">
        <f t="shared" si="1"/>
        <v>7.0516599364149612E-3</v>
      </c>
      <c r="H8" s="77">
        <v>1.487729539339765E-2</v>
      </c>
      <c r="I8" s="77">
        <f t="shared" si="2"/>
        <v>1.487729539339765E-2</v>
      </c>
      <c r="J8" s="76">
        <f>分析係数表!G11</f>
        <v>0.35416666666666669</v>
      </c>
      <c r="K8" s="78">
        <f t="shared" si="3"/>
        <v>5.269042118495001E-3</v>
      </c>
      <c r="L8" s="79"/>
      <c r="M8" s="80"/>
      <c r="N8" s="81">
        <f>分析係数表!H11</f>
        <v>-2.4214247663325099E-5</v>
      </c>
      <c r="O8" s="82">
        <f t="shared" si="4"/>
        <v>-1.8271442376004848E-4</v>
      </c>
      <c r="P8" s="76">
        <f>分析係数表!C11</f>
        <v>1.3168724279835398E-2</v>
      </c>
      <c r="Q8" s="82">
        <f t="shared" si="5"/>
        <v>-2.4061158684450842E-6</v>
      </c>
      <c r="R8" s="83">
        <v>2.7939365530628776E-4</v>
      </c>
      <c r="S8" s="84">
        <f t="shared" si="6"/>
        <v>1.5156689048703938E-2</v>
      </c>
      <c r="T8" s="85">
        <f>分析係数表!F11</f>
        <v>0.60416666666666663</v>
      </c>
      <c r="U8" s="86">
        <f t="shared" si="7"/>
        <v>9.1571663002586283E-3</v>
      </c>
      <c r="V8" s="87">
        <f>分析係数表!D11</f>
        <v>0</v>
      </c>
      <c r="W8" s="88">
        <f t="shared" si="8"/>
        <v>0</v>
      </c>
      <c r="X8" s="76">
        <f>分析係数表!E11</f>
        <v>0</v>
      </c>
      <c r="Y8" s="89">
        <f t="shared" si="9"/>
        <v>0</v>
      </c>
    </row>
    <row r="9" spans="1:25" x14ac:dyDescent="0.2">
      <c r="A9" s="6" t="s">
        <v>222</v>
      </c>
      <c r="B9" s="5" t="s">
        <v>190</v>
      </c>
      <c r="C9" s="90"/>
      <c r="D9" s="76">
        <f>投入係数表!J9</f>
        <v>7.4485769030669868E-3</v>
      </c>
      <c r="E9" s="77">
        <f t="shared" si="0"/>
        <v>0.74485769030669868</v>
      </c>
      <c r="F9" s="76">
        <f>分析係数表!C12</f>
        <v>7.2568503462812406E-2</v>
      </c>
      <c r="G9" s="77">
        <f t="shared" si="1"/>
        <v>5.4053207878324114E-2</v>
      </c>
      <c r="H9" s="77">
        <v>5.5292255391740999E-2</v>
      </c>
      <c r="I9" s="77">
        <f t="shared" si="2"/>
        <v>5.5292255391740999E-2</v>
      </c>
      <c r="J9" s="76">
        <f>分析係数表!G12</f>
        <v>0.12569832402234637</v>
      </c>
      <c r="K9" s="78">
        <f t="shared" si="3"/>
        <v>6.9501438341573888E-3</v>
      </c>
      <c r="L9" s="79"/>
      <c r="M9" s="80"/>
      <c r="N9" s="81">
        <f>分析係数表!H12</f>
        <v>9.0779214489805804E-2</v>
      </c>
      <c r="O9" s="82">
        <f t="shared" si="4"/>
        <v>0.68499637467642183</v>
      </c>
      <c r="P9" s="76">
        <f>分析係数表!C12</f>
        <v>7.2568503462812406E-2</v>
      </c>
      <c r="Q9" s="82">
        <f t="shared" si="5"/>
        <v>4.9709161787719863E-2</v>
      </c>
      <c r="R9" s="83">
        <v>5.4685472652786435E-2</v>
      </c>
      <c r="S9" s="84">
        <f t="shared" si="6"/>
        <v>0.10997772804452743</v>
      </c>
      <c r="T9" s="85">
        <f>分析係数表!F12</f>
        <v>0.41017347838870921</v>
      </c>
      <c r="U9" s="86">
        <f t="shared" si="7"/>
        <v>4.5109947257311316E-2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投入係数表!J10</f>
        <v>1.0151382491403048E-3</v>
      </c>
      <c r="E10" s="77">
        <f t="shared" si="0"/>
        <v>0.10151382491403048</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0.10798422444218865</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投入係数表!J11</f>
        <v>1.4288070856649789E-2</v>
      </c>
      <c r="E11" s="77">
        <f t="shared" si="0"/>
        <v>1.4288070856649788</v>
      </c>
      <c r="F11" s="76">
        <f>分析係数表!C14</f>
        <v>0.25830608585592241</v>
      </c>
      <c r="G11" s="77">
        <f t="shared" si="1"/>
        <v>0.36906956574132832</v>
      </c>
      <c r="H11" s="77">
        <v>0.53271101973160073</v>
      </c>
      <c r="I11" s="77">
        <f t="shared" si="2"/>
        <v>0.53271101973160073</v>
      </c>
      <c r="J11" s="76">
        <f>分析係数表!G14</f>
        <v>0.15742383910085772</v>
      </c>
      <c r="K11" s="78">
        <f t="shared" si="3"/>
        <v>8.3861413857481359E-2</v>
      </c>
      <c r="L11" s="79"/>
      <c r="M11" s="80"/>
      <c r="N11" s="81">
        <f>分析係数表!H14</f>
        <v>1.1380696401762796E-3</v>
      </c>
      <c r="O11" s="82">
        <f t="shared" si="4"/>
        <v>8.5875779167222787E-3</v>
      </c>
      <c r="P11" s="76">
        <f>分析係数表!C14</f>
        <v>0.25830608585592241</v>
      </c>
      <c r="Q11" s="82">
        <f t="shared" si="5"/>
        <v>2.2182236386512882E-3</v>
      </c>
      <c r="R11" s="83">
        <v>2.0874390268999427E-2</v>
      </c>
      <c r="S11" s="84">
        <f t="shared" si="6"/>
        <v>0.55358541000060013</v>
      </c>
      <c r="T11" s="85">
        <f>分析係数表!F14</f>
        <v>0.28778467908902694</v>
      </c>
      <c r="U11" s="86">
        <f t="shared" si="7"/>
        <v>0.15931339956539012</v>
      </c>
      <c r="V11" s="87">
        <f>分析係数表!D14</f>
        <v>1.7450458444247263E-2</v>
      </c>
      <c r="W11" s="88">
        <f t="shared" si="8"/>
        <v>0</v>
      </c>
      <c r="X11" s="76">
        <f>分析係数表!E14</f>
        <v>1.8041999408459037E-2</v>
      </c>
      <c r="Y11" s="89">
        <f t="shared" si="9"/>
        <v>0</v>
      </c>
    </row>
    <row r="12" spans="1:25" x14ac:dyDescent="0.2">
      <c r="A12" s="6" t="s">
        <v>225</v>
      </c>
      <c r="B12" s="5" t="s">
        <v>29</v>
      </c>
      <c r="C12" s="75">
        <f>最終需要_まとめ!C13</f>
        <v>100</v>
      </c>
      <c r="D12" s="76">
        <f>投入係数表!J12</f>
        <v>0.3606786199195503</v>
      </c>
      <c r="E12" s="77">
        <f t="shared" si="0"/>
        <v>36.067861991955027</v>
      </c>
      <c r="F12" s="76">
        <f>分析係数表!C15</f>
        <v>0</v>
      </c>
      <c r="G12" s="77">
        <f t="shared" si="1"/>
        <v>0</v>
      </c>
      <c r="H12" s="77">
        <v>0</v>
      </c>
      <c r="I12" s="77">
        <f t="shared" si="2"/>
        <v>100</v>
      </c>
      <c r="J12" s="76">
        <f>分析係数表!G15</f>
        <v>9.5600644612788208E-2</v>
      </c>
      <c r="K12" s="78">
        <f t="shared" si="3"/>
        <v>9.5600644612788201</v>
      </c>
      <c r="L12" s="79"/>
      <c r="M12" s="80"/>
      <c r="N12" s="81">
        <f>分析係数表!H15</f>
        <v>8.3539154438471604E-3</v>
      </c>
      <c r="O12" s="82">
        <f t="shared" si="4"/>
        <v>6.3036476197216737E-2</v>
      </c>
      <c r="P12" s="76">
        <f>分析係数表!C15</f>
        <v>0</v>
      </c>
      <c r="Q12" s="82">
        <f t="shared" si="5"/>
        <v>0</v>
      </c>
      <c r="R12" s="83">
        <v>0</v>
      </c>
      <c r="S12" s="84">
        <f t="shared" si="6"/>
        <v>100</v>
      </c>
      <c r="T12" s="85">
        <f>分析係数表!F15</f>
        <v>0.30117882929181417</v>
      </c>
      <c r="U12" s="86">
        <f t="shared" si="7"/>
        <v>30.117882929181416</v>
      </c>
      <c r="V12" s="87">
        <f>分析係数表!D15</f>
        <v>8.5398505208928149E-3</v>
      </c>
      <c r="W12" s="88">
        <f t="shared" si="8"/>
        <v>1</v>
      </c>
      <c r="X12" s="76">
        <f>分析係数表!E15</f>
        <v>7.9180783432943776E-3</v>
      </c>
      <c r="Y12" s="89">
        <f t="shared" si="9"/>
        <v>1</v>
      </c>
    </row>
    <row r="13" spans="1:25" x14ac:dyDescent="0.2">
      <c r="A13" s="6" t="s">
        <v>226</v>
      </c>
      <c r="B13" s="5" t="s">
        <v>30</v>
      </c>
      <c r="C13" s="90"/>
      <c r="D13" s="76">
        <f>投入係数表!J13</f>
        <v>8.1299884528024155E-2</v>
      </c>
      <c r="E13" s="77">
        <f t="shared" si="0"/>
        <v>8.1299884528024151</v>
      </c>
      <c r="F13" s="76">
        <f>分析係数表!C16</f>
        <v>7.6144637788473357E-2</v>
      </c>
      <c r="G13" s="77">
        <f t="shared" si="1"/>
        <v>0.61905502596311079</v>
      </c>
      <c r="H13" s="77">
        <v>0.62826147955449385</v>
      </c>
      <c r="I13" s="77">
        <f t="shared" si="2"/>
        <v>0.62826147955449385</v>
      </c>
      <c r="J13" s="76">
        <f>分析係数表!G16</f>
        <v>3.3088235294117647E-2</v>
      </c>
      <c r="K13" s="78">
        <f t="shared" si="3"/>
        <v>2.0788063661729576E-2</v>
      </c>
      <c r="L13" s="79"/>
      <c r="M13" s="80"/>
      <c r="N13" s="81">
        <f>分析係数表!H16</f>
        <v>1.665940239236767E-2</v>
      </c>
      <c r="O13" s="82">
        <f t="shared" si="4"/>
        <v>0.12570752354691336</v>
      </c>
      <c r="P13" s="76">
        <f>分析係数表!C16</f>
        <v>7.6144637788473357E-2</v>
      </c>
      <c r="Q13" s="82">
        <f t="shared" si="5"/>
        <v>9.5719538477657042E-3</v>
      </c>
      <c r="R13" s="83">
        <v>1.0746498479541679E-2</v>
      </c>
      <c r="S13" s="84">
        <f t="shared" si="6"/>
        <v>0.63900797803403553</v>
      </c>
      <c r="T13" s="85">
        <f>分析係数表!F16</f>
        <v>0.28823529411764703</v>
      </c>
      <c r="U13" s="86">
        <f t="shared" si="7"/>
        <v>0.18418465249216318</v>
      </c>
      <c r="V13" s="87">
        <f>分析係数表!D16</f>
        <v>0</v>
      </c>
      <c r="W13" s="88">
        <f t="shared" si="8"/>
        <v>0</v>
      </c>
      <c r="X13" s="76">
        <f>分析係数表!E16</f>
        <v>0</v>
      </c>
      <c r="Y13" s="89">
        <f t="shared" si="9"/>
        <v>0</v>
      </c>
    </row>
    <row r="14" spans="1:25" x14ac:dyDescent="0.2">
      <c r="A14" s="6" t="s">
        <v>2</v>
      </c>
      <c r="B14" s="5" t="s">
        <v>364</v>
      </c>
      <c r="C14" s="90"/>
      <c r="D14" s="76">
        <f>投入係数表!J14</f>
        <v>1.8868882205895415E-2</v>
      </c>
      <c r="E14" s="77">
        <f t="shared" si="0"/>
        <v>1.8868882205895416</v>
      </c>
      <c r="F14" s="76">
        <f>分析係数表!C17</f>
        <v>0.18071519795657731</v>
      </c>
      <c r="G14" s="77">
        <f t="shared" si="1"/>
        <v>0.34098937830577292</v>
      </c>
      <c r="H14" s="77">
        <v>0.37407660548452359</v>
      </c>
      <c r="I14" s="77">
        <f t="shared" si="2"/>
        <v>0.37407660548452359</v>
      </c>
      <c r="J14" s="76">
        <f>分析係数表!G17</f>
        <v>0.21222205415217063</v>
      </c>
      <c r="K14" s="78">
        <f t="shared" si="3"/>
        <v>7.9387305626196739E-2</v>
      </c>
      <c r="L14" s="79"/>
      <c r="M14" s="80"/>
      <c r="N14" s="81">
        <f>分析係数表!H17</f>
        <v>2.9299239672623371E-3</v>
      </c>
      <c r="O14" s="82">
        <f t="shared" si="4"/>
        <v>2.2108445274965867E-2</v>
      </c>
      <c r="P14" s="76">
        <f>分析係数表!C17</f>
        <v>0.18071519795657731</v>
      </c>
      <c r="Q14" s="82">
        <f t="shared" si="5"/>
        <v>3.9953320643776134E-3</v>
      </c>
      <c r="R14" s="83">
        <v>8.8190297956611818E-3</v>
      </c>
      <c r="S14" s="84">
        <f t="shared" si="6"/>
        <v>0.38289563528018478</v>
      </c>
      <c r="T14" s="85">
        <f>分析係数表!F17</f>
        <v>0.32203902586598093</v>
      </c>
      <c r="U14" s="86">
        <f t="shared" si="7"/>
        <v>0.12330733739396663</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投入係数表!J15</f>
        <v>6.8394939535828033E-3</v>
      </c>
      <c r="E15" s="77">
        <f t="shared" si="0"/>
        <v>0.68394939535828037</v>
      </c>
      <c r="F15" s="76">
        <f>分析係数表!C18</f>
        <v>9.139072847682117E-2</v>
      </c>
      <c r="G15" s="77">
        <f t="shared" si="1"/>
        <v>6.2506633483074614E-2</v>
      </c>
      <c r="H15" s="77">
        <v>6.5642258639854165E-2</v>
      </c>
      <c r="I15" s="77">
        <f t="shared" si="2"/>
        <v>6.5642258639854165E-2</v>
      </c>
      <c r="J15" s="76">
        <f>分析係数表!G18</f>
        <v>0.21513002364066194</v>
      </c>
      <c r="K15" s="78">
        <f t="shared" si="3"/>
        <v>1.4121620653018273E-2</v>
      </c>
      <c r="L15" s="79"/>
      <c r="M15" s="80"/>
      <c r="N15" s="81">
        <f>分析係数表!H18</f>
        <v>4.3585645793985182E-4</v>
      </c>
      <c r="O15" s="82">
        <f t="shared" si="4"/>
        <v>3.2888596276808729E-3</v>
      </c>
      <c r="P15" s="76">
        <f>分析係数表!C18</f>
        <v>9.139072847682117E-2</v>
      </c>
      <c r="Q15" s="82">
        <f t="shared" si="5"/>
        <v>3.0057127723176182E-4</v>
      </c>
      <c r="R15" s="83">
        <v>7.4157775614580807E-4</v>
      </c>
      <c r="S15" s="84">
        <f t="shared" si="6"/>
        <v>6.6383836395999971E-2</v>
      </c>
      <c r="T15" s="85">
        <f>分析係数表!F18</f>
        <v>0.45390070921985815</v>
      </c>
      <c r="U15" s="86">
        <f t="shared" si="7"/>
        <v>3.0131670420879417E-2</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投入係数表!J16</f>
        <v>2.5378456228507619E-5</v>
      </c>
      <c r="E16" s="77">
        <f t="shared" si="0"/>
        <v>2.5378456228507618E-3</v>
      </c>
      <c r="F16" s="76">
        <f>分析係数表!C19</f>
        <v>0.19965169797238458</v>
      </c>
      <c r="G16" s="77">
        <f t="shared" si="1"/>
        <v>5.0668518779393849E-4</v>
      </c>
      <c r="H16" s="77">
        <v>2.3326732672188565E-2</v>
      </c>
      <c r="I16" s="77">
        <f t="shared" si="2"/>
        <v>2.3326732672188565E-2</v>
      </c>
      <c r="J16" s="76">
        <f>分析係数表!G19</f>
        <v>5.7581303674503731E-2</v>
      </c>
      <c r="K16" s="78">
        <f t="shared" si="3"/>
        <v>1.3431836777312576E-3</v>
      </c>
      <c r="L16" s="79"/>
      <c r="M16" s="80"/>
      <c r="N16" s="81">
        <f>分析係数表!H19</f>
        <v>-1.210712383166255E-4</v>
      </c>
      <c r="O16" s="82">
        <f t="shared" si="4"/>
        <v>-9.135721188002424E-4</v>
      </c>
      <c r="P16" s="76">
        <f>分析係数表!C19</f>
        <v>0.19965169797238458</v>
      </c>
      <c r="Q16" s="82">
        <f t="shared" si="5"/>
        <v>-1.8239622473869744E-4</v>
      </c>
      <c r="R16" s="83">
        <v>1.7418590795239206E-3</v>
      </c>
      <c r="S16" s="84">
        <f t="shared" si="6"/>
        <v>2.5068591751712485E-2</v>
      </c>
      <c r="T16" s="85">
        <f>分析係数表!F19</f>
        <v>0.23947627762917079</v>
      </c>
      <c r="U16" s="86">
        <f t="shared" si="7"/>
        <v>6.0033330381054403E-3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投入係数表!J17</f>
        <v>5.1518266143870464E-3</v>
      </c>
      <c r="E17" s="77">
        <f t="shared" si="0"/>
        <v>0.51518266143870461</v>
      </c>
      <c r="F17" s="76">
        <f>分析係数表!C20</f>
        <v>7.086614173228345E-2</v>
      </c>
      <c r="G17" s="77">
        <f t="shared" si="1"/>
        <v>3.6509007503530241E-2</v>
      </c>
      <c r="H17" s="77">
        <v>4.023888793519418E-2</v>
      </c>
      <c r="I17" s="77">
        <f t="shared" si="2"/>
        <v>4.023888793519418E-2</v>
      </c>
      <c r="J17" s="76">
        <f>分析係数表!G20</f>
        <v>0.1</v>
      </c>
      <c r="K17" s="78">
        <f t="shared" si="3"/>
        <v>4.0238887935194183E-3</v>
      </c>
      <c r="L17" s="79"/>
      <c r="M17" s="80"/>
      <c r="N17" s="81">
        <f>分析係数表!H20</f>
        <v>5.5692769625647731E-4</v>
      </c>
      <c r="O17" s="82">
        <f t="shared" si="4"/>
        <v>4.2024317464811152E-3</v>
      </c>
      <c r="P17" s="76">
        <f>分析係数表!C20</f>
        <v>7.086614173228345E-2</v>
      </c>
      <c r="Q17" s="82">
        <f t="shared" si="5"/>
        <v>2.9781012376637819E-4</v>
      </c>
      <c r="R17" s="83">
        <v>9.8983010664978376E-4</v>
      </c>
      <c r="S17" s="84">
        <f t="shared" si="6"/>
        <v>4.1228718041843963E-2</v>
      </c>
      <c r="T17" s="85">
        <f>分析係数表!F20</f>
        <v>0.22318840579710145</v>
      </c>
      <c r="U17" s="86">
        <f t="shared" si="7"/>
        <v>9.2017718528173489E-3</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投入係数表!J18</f>
        <v>9.1743119266055051E-3</v>
      </c>
      <c r="E18" s="77">
        <f t="shared" si="0"/>
        <v>0.91743119266055051</v>
      </c>
      <c r="F18" s="76">
        <f>分析係数表!C21</f>
        <v>0.37411764705882355</v>
      </c>
      <c r="G18" s="77">
        <f t="shared" si="1"/>
        <v>0.34322719913653538</v>
      </c>
      <c r="H18" s="77">
        <v>0.3737603521117942</v>
      </c>
      <c r="I18" s="77">
        <f t="shared" si="2"/>
        <v>0.3737603521117942</v>
      </c>
      <c r="J18" s="76">
        <f>分析係数表!G21</f>
        <v>0.28505771697306542</v>
      </c>
      <c r="K18" s="78">
        <f t="shared" si="3"/>
        <v>0.10654327266803711</v>
      </c>
      <c r="L18" s="79"/>
      <c r="M18" s="80"/>
      <c r="N18" s="81">
        <f>分析係数表!H21</f>
        <v>9.2014141120635377E-4</v>
      </c>
      <c r="O18" s="82">
        <f t="shared" si="4"/>
        <v>6.9431481028818416E-3</v>
      </c>
      <c r="P18" s="76">
        <f>分析係数表!C21</f>
        <v>0.37411764705882355</v>
      </c>
      <c r="Q18" s="82">
        <f t="shared" si="5"/>
        <v>2.5975542314310893E-3</v>
      </c>
      <c r="R18" s="83">
        <v>7.0119633542175324E-3</v>
      </c>
      <c r="S18" s="84">
        <f t="shared" si="6"/>
        <v>0.38077231546601176</v>
      </c>
      <c r="T18" s="85">
        <f>分析係数表!F21</f>
        <v>0.42400598546387347</v>
      </c>
      <c r="U18" s="86">
        <f t="shared" si="7"/>
        <v>0.16144974085652722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投入係数表!J19</f>
        <v>2.5378456228507619E-5</v>
      </c>
      <c r="E19" s="77">
        <f t="shared" si="0"/>
        <v>2.5378456228507618E-3</v>
      </c>
      <c r="F19" s="76">
        <f>分析係数表!C22</f>
        <v>3.7067545304777627E-2</v>
      </c>
      <c r="G19" s="77">
        <f t="shared" si="1"/>
        <v>9.407170760155221E-5</v>
      </c>
      <c r="H19" s="77">
        <v>8.0649818026876335E-4</v>
      </c>
      <c r="I19" s="77">
        <f t="shared" si="2"/>
        <v>8.0649818026876335E-4</v>
      </c>
      <c r="J19" s="76">
        <f>分析係数表!G22</f>
        <v>0.19478402607986961</v>
      </c>
      <c r="K19" s="78">
        <f t="shared" si="3"/>
        <v>1.5709296257883818E-4</v>
      </c>
      <c r="L19" s="79"/>
      <c r="M19" s="80"/>
      <c r="N19" s="81">
        <f>分析係数表!H22</f>
        <v>4.8428495326650198E-5</v>
      </c>
      <c r="O19" s="82">
        <f t="shared" si="4"/>
        <v>3.6542884752009696E-4</v>
      </c>
      <c r="P19" s="76">
        <f>分析係数表!C22</f>
        <v>3.7067545304777627E-2</v>
      </c>
      <c r="Q19" s="82">
        <f t="shared" si="5"/>
        <v>1.354555036112387E-5</v>
      </c>
      <c r="R19" s="83">
        <v>1.4243983062312942E-4</v>
      </c>
      <c r="S19" s="84">
        <f t="shared" si="6"/>
        <v>9.4893801089189272E-4</v>
      </c>
      <c r="T19" s="85">
        <f>分析係数表!F22</f>
        <v>0.40994295028524858</v>
      </c>
      <c r="U19" s="86">
        <f t="shared" si="7"/>
        <v>3.8901044782283786E-4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1.8271442376004848E-4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投入係数表!J21</f>
        <v>0</v>
      </c>
      <c r="E21" s="77">
        <f t="shared" si="0"/>
        <v>0</v>
      </c>
      <c r="F21" s="76">
        <f>分析係数表!C24</f>
        <v>1</v>
      </c>
      <c r="G21" s="77">
        <f t="shared" si="1"/>
        <v>0</v>
      </c>
      <c r="H21" s="77">
        <v>2.4836888257417963E-2</v>
      </c>
      <c r="I21" s="77">
        <f t="shared" si="2"/>
        <v>2.4836888257417963E-2</v>
      </c>
      <c r="J21" s="76">
        <f>分析係数表!G24</f>
        <v>0.20825654257279763</v>
      </c>
      <c r="K21" s="78">
        <f t="shared" si="3"/>
        <v>5.1724444767567816E-3</v>
      </c>
      <c r="L21" s="79"/>
      <c r="M21" s="80"/>
      <c r="N21" s="81">
        <f>分析係数表!H24</f>
        <v>3.389994672865514E-4</v>
      </c>
      <c r="O21" s="82">
        <f t="shared" si="4"/>
        <v>2.5580019326406785E-3</v>
      </c>
      <c r="P21" s="76">
        <f>分析係数表!C24</f>
        <v>1</v>
      </c>
      <c r="Q21" s="82">
        <f t="shared" si="5"/>
        <v>2.5580019326406785E-3</v>
      </c>
      <c r="R21" s="83">
        <v>1.1484361665429224E-2</v>
      </c>
      <c r="S21" s="84">
        <f t="shared" si="6"/>
        <v>3.6321249922847187E-2</v>
      </c>
      <c r="T21" s="85">
        <f>分析係数表!F24</f>
        <v>0.38665683744931811</v>
      </c>
      <c r="U21" s="86">
        <f t="shared" si="7"/>
        <v>1.4043859627374384E-2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投入係数表!J22</f>
        <v>0</v>
      </c>
      <c r="E22" s="77">
        <f t="shared" si="0"/>
        <v>0</v>
      </c>
      <c r="F22" s="76">
        <f>分析係数表!C25</f>
        <v>9.7637180238234755E-3</v>
      </c>
      <c r="G22" s="77">
        <f t="shared" si="1"/>
        <v>0</v>
      </c>
      <c r="H22" s="77">
        <v>2.9213023740536672E-4</v>
      </c>
      <c r="I22" s="77">
        <f t="shared" si="2"/>
        <v>2.9213023740536672E-4</v>
      </c>
      <c r="J22" s="76">
        <f>分析係数表!G25</f>
        <v>0.19639934533551553</v>
      </c>
      <c r="K22" s="78">
        <f t="shared" si="3"/>
        <v>5.737418737912276E-5</v>
      </c>
      <c r="L22" s="79"/>
      <c r="M22" s="80"/>
      <c r="N22" s="81">
        <f>分析係数表!H25</f>
        <v>5.0849920092982707E-4</v>
      </c>
      <c r="O22" s="82">
        <f t="shared" si="4"/>
        <v>3.837002898961018E-3</v>
      </c>
      <c r="P22" s="76">
        <f>分析係数表!C25</f>
        <v>9.7637180238234755E-3</v>
      </c>
      <c r="Q22" s="82">
        <f t="shared" si="5"/>
        <v>3.7463414362048617E-5</v>
      </c>
      <c r="R22" s="83">
        <v>2.4089936853077069E-4</v>
      </c>
      <c r="S22" s="84">
        <f t="shared" si="6"/>
        <v>5.3302960593613739E-4</v>
      </c>
      <c r="T22" s="85">
        <f>分析係数表!F25</f>
        <v>0.34206219312602293</v>
      </c>
      <c r="U22" s="86">
        <f t="shared" si="7"/>
        <v>1.8232927600761494E-4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投入係数表!J23</f>
        <v>0</v>
      </c>
      <c r="E23" s="77">
        <f t="shared" si="0"/>
        <v>0</v>
      </c>
      <c r="F23" s="76">
        <f>分析係数表!C26</f>
        <v>0.93036400633054483</v>
      </c>
      <c r="G23" s="77">
        <f t="shared" si="1"/>
        <v>0</v>
      </c>
      <c r="H23" s="77">
        <v>1.7322572676517413E-2</v>
      </c>
      <c r="I23" s="77">
        <f t="shared" si="2"/>
        <v>1.7322572676517413E-2</v>
      </c>
      <c r="J23" s="76">
        <f>分析係数表!G26</f>
        <v>0.19645328719723185</v>
      </c>
      <c r="K23" s="78">
        <f t="shared" si="3"/>
        <v>3.4030763450147964E-3</v>
      </c>
      <c r="L23" s="79"/>
      <c r="M23" s="80"/>
      <c r="N23" s="81">
        <f>分析係数表!H26</f>
        <v>1.0557411981209745E-2</v>
      </c>
      <c r="O23" s="82">
        <f t="shared" si="4"/>
        <v>7.9663488759381146E-2</v>
      </c>
      <c r="P23" s="76">
        <f>分析係数表!C26</f>
        <v>0.93036400633054483</v>
      </c>
      <c r="Q23" s="82">
        <f t="shared" si="5"/>
        <v>7.4116042560446169E-2</v>
      </c>
      <c r="R23" s="83">
        <v>8.6812856246521061E-2</v>
      </c>
      <c r="S23" s="84">
        <f t="shared" si="6"/>
        <v>0.10413542892303848</v>
      </c>
      <c r="T23" s="85">
        <f>分析係数表!F26</f>
        <v>0.33070934256055362</v>
      </c>
      <c r="U23" s="86">
        <f t="shared" si="7"/>
        <v>3.4438559236399317E-2</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投入係数表!J24</f>
        <v>2.5378456228507619E-5</v>
      </c>
      <c r="E24" s="77">
        <f t="shared" si="0"/>
        <v>2.5378456228507618E-3</v>
      </c>
      <c r="F24" s="76">
        <f>分析係数表!C27</f>
        <v>0.10562310030395139</v>
      </c>
      <c r="G24" s="77">
        <f t="shared" si="1"/>
        <v>2.6805512277830999E-4</v>
      </c>
      <c r="H24" s="77">
        <v>6.2457294133755781E-4</v>
      </c>
      <c r="I24" s="77">
        <f t="shared" si="2"/>
        <v>6.2457294133755781E-4</v>
      </c>
      <c r="J24" s="76">
        <f>分析係数表!G27</f>
        <v>0.17127071823204421</v>
      </c>
      <c r="K24" s="78">
        <f t="shared" si="3"/>
        <v>1.0697105625118394E-4</v>
      </c>
      <c r="L24" s="79"/>
      <c r="M24" s="80"/>
      <c r="N24" s="81">
        <f>分析係数表!H27</f>
        <v>1.1162768172792872E-2</v>
      </c>
      <c r="O24" s="82">
        <f t="shared" si="4"/>
        <v>8.4231349353382362E-2</v>
      </c>
      <c r="P24" s="76">
        <f>分析係数表!C27</f>
        <v>0.10562310030395139</v>
      </c>
      <c r="Q24" s="82">
        <f t="shared" si="5"/>
        <v>8.8967762614894762E-3</v>
      </c>
      <c r="R24" s="83">
        <v>9.0053639429250286E-3</v>
      </c>
      <c r="S24" s="84">
        <f t="shared" si="6"/>
        <v>9.6299368842625872E-3</v>
      </c>
      <c r="T24" s="85">
        <f>分析係数表!F27</f>
        <v>0.32320441988950277</v>
      </c>
      <c r="U24" s="86">
        <f t="shared" si="7"/>
        <v>3.1124381642506152E-3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投入係数表!J25</f>
        <v>0</v>
      </c>
      <c r="E25" s="77">
        <f t="shared" si="0"/>
        <v>0</v>
      </c>
      <c r="F25" s="76">
        <f>分析係数表!C28</f>
        <v>0.18610473607344047</v>
      </c>
      <c r="G25" s="77">
        <f t="shared" si="1"/>
        <v>0</v>
      </c>
      <c r="H25" s="77">
        <v>1.1411715248350204E-2</v>
      </c>
      <c r="I25" s="77">
        <f t="shared" si="2"/>
        <v>1.1411715248350204E-2</v>
      </c>
      <c r="J25" s="76">
        <f>分析係数表!G28</f>
        <v>0.12463295269168026</v>
      </c>
      <c r="K25" s="78">
        <f t="shared" si="3"/>
        <v>1.4222757666785572E-3</v>
      </c>
      <c r="L25" s="79"/>
      <c r="M25" s="80"/>
      <c r="N25" s="81">
        <f>分析係数表!H28</f>
        <v>2.0436825027846384E-2</v>
      </c>
      <c r="O25" s="82">
        <f t="shared" si="4"/>
        <v>0.15421097365348091</v>
      </c>
      <c r="P25" s="76">
        <f>分析係数表!C28</f>
        <v>0.18610473607344047</v>
      </c>
      <c r="Q25" s="82">
        <f t="shared" si="5"/>
        <v>2.8699392551409346E-2</v>
      </c>
      <c r="R25" s="83">
        <v>3.2662483190979461E-2</v>
      </c>
      <c r="S25" s="84">
        <f t="shared" si="6"/>
        <v>4.4074198439329665E-2</v>
      </c>
      <c r="T25" s="85">
        <f>分析係数表!F28</f>
        <v>0.20978792822185971</v>
      </c>
      <c r="U25" s="86">
        <f t="shared" si="7"/>
        <v>9.2462347786260932E-3</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投入係数表!J26</f>
        <v>3.6925653812478589E-3</v>
      </c>
      <c r="E26" s="77">
        <f t="shared" si="0"/>
        <v>0.36925653812478587</v>
      </c>
      <c r="F26" s="76">
        <f>分析係数表!C29</f>
        <v>0.55770782889426962</v>
      </c>
      <c r="G26" s="77">
        <f t="shared" si="1"/>
        <v>0.20593726218258843</v>
      </c>
      <c r="H26" s="77">
        <v>0.25123631725196899</v>
      </c>
      <c r="I26" s="77">
        <f t="shared" si="2"/>
        <v>0.25123631725196899</v>
      </c>
      <c r="J26" s="76">
        <f>分析係数表!G29</f>
        <v>0.26290655653071759</v>
      </c>
      <c r="K26" s="78">
        <f t="shared" si="3"/>
        <v>6.6051675044174085E-2</v>
      </c>
      <c r="L26" s="79"/>
      <c r="M26" s="80"/>
      <c r="N26" s="81">
        <f>分析係数表!H29</f>
        <v>1.0048912780279917E-2</v>
      </c>
      <c r="O26" s="82">
        <f t="shared" si="4"/>
        <v>7.5826485860420123E-2</v>
      </c>
      <c r="P26" s="76">
        <f>分析係数表!C29</f>
        <v>0.55770782889426962</v>
      </c>
      <c r="Q26" s="82">
        <f t="shared" si="5"/>
        <v>4.2289024801896939E-2</v>
      </c>
      <c r="R26" s="83">
        <v>6.0987589364942037E-2</v>
      </c>
      <c r="S26" s="84">
        <f t="shared" si="6"/>
        <v>0.31222390661691102</v>
      </c>
      <c r="T26" s="85">
        <f>分析係数表!F29</f>
        <v>0.49535363964894163</v>
      </c>
      <c r="U26" s="86">
        <f t="shared" si="7"/>
        <v>0.15466124852809815</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投入係数表!J27</f>
        <v>3.2357531691347215E-3</v>
      </c>
      <c r="E27" s="77">
        <f t="shared" si="0"/>
        <v>0.32357531691347213</v>
      </c>
      <c r="F27" s="76">
        <f>分析係数表!C30</f>
        <v>1</v>
      </c>
      <c r="G27" s="77">
        <f t="shared" si="1"/>
        <v>0.32357531691347213</v>
      </c>
      <c r="H27" s="77">
        <v>0.36332610323540571</v>
      </c>
      <c r="I27" s="77">
        <f t="shared" si="2"/>
        <v>0.36332610323540571</v>
      </c>
      <c r="J27" s="76">
        <f>分析係数表!G30</f>
        <v>0.34435136970794655</v>
      </c>
      <c r="K27" s="78">
        <f t="shared" si="3"/>
        <v>0.12511184129976274</v>
      </c>
      <c r="L27" s="79"/>
      <c r="M27" s="80"/>
      <c r="N27" s="81">
        <f>分析係数表!H30</f>
        <v>0</v>
      </c>
      <c r="O27" s="82">
        <f t="shared" si="4"/>
        <v>0</v>
      </c>
      <c r="P27" s="76">
        <f>分析係数表!C30</f>
        <v>1</v>
      </c>
      <c r="Q27" s="82">
        <f t="shared" si="5"/>
        <v>0</v>
      </c>
      <c r="R27" s="83">
        <v>2.0975433401579112E-2</v>
      </c>
      <c r="S27" s="84">
        <f t="shared" si="6"/>
        <v>0.3843015366369848</v>
      </c>
      <c r="T27" s="85">
        <f>分析係数表!F30</f>
        <v>0.43672175684853975</v>
      </c>
      <c r="U27" s="86">
        <f t="shared" si="7"/>
        <v>0.16783284223969747</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投入係数表!J28</f>
        <v>3.0086159858895782E-2</v>
      </c>
      <c r="E28" s="77">
        <f t="shared" si="0"/>
        <v>3.0086159858895782</v>
      </c>
      <c r="F28" s="76">
        <f>分析係数表!C31</f>
        <v>0.21403057579654239</v>
      </c>
      <c r="G28" s="77">
        <f t="shared" si="1"/>
        <v>0.64393581181062853</v>
      </c>
      <c r="H28" s="77">
        <v>0.69408226716380372</v>
      </c>
      <c r="I28" s="77">
        <f t="shared" si="2"/>
        <v>0.69408226716380372</v>
      </c>
      <c r="J28" s="76">
        <f>分析係数表!G31</f>
        <v>7.0431893687707636E-2</v>
      </c>
      <c r="K28" s="78">
        <f t="shared" si="3"/>
        <v>4.8885528451404113E-2</v>
      </c>
      <c r="L28" s="79"/>
      <c r="M28" s="80"/>
      <c r="N28" s="81">
        <f>分析係数表!H31</f>
        <v>2.2373964840912391E-2</v>
      </c>
      <c r="O28" s="82">
        <f t="shared" si="4"/>
        <v>0.16882812755428478</v>
      </c>
      <c r="P28" s="76">
        <f>分析係数表!C31</f>
        <v>0.21403057579654239</v>
      </c>
      <c r="Q28" s="82">
        <f t="shared" si="5"/>
        <v>3.6134381351095674E-2</v>
      </c>
      <c r="R28" s="83">
        <v>4.8622871874871618E-2</v>
      </c>
      <c r="S28" s="84">
        <f t="shared" si="6"/>
        <v>0.7427051390386753</v>
      </c>
      <c r="T28" s="85">
        <f>分析係数表!F31</f>
        <v>0.34418604651162793</v>
      </c>
      <c r="U28" s="86">
        <f t="shared" si="7"/>
        <v>0.25562874552959058</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投入係数表!J29</f>
        <v>2.4997779385080004E-3</v>
      </c>
      <c r="E29" s="77">
        <f t="shared" si="0"/>
        <v>0.24997779385080005</v>
      </c>
      <c r="F29" s="76">
        <f>分析係数表!C32</f>
        <v>0.43391812865497081</v>
      </c>
      <c r="G29" s="77">
        <f t="shared" si="1"/>
        <v>0.10846989651303722</v>
      </c>
      <c r="H29" s="77">
        <v>0.11944991166831083</v>
      </c>
      <c r="I29" s="77">
        <f t="shared" si="2"/>
        <v>0.11944991166831083</v>
      </c>
      <c r="J29" s="76">
        <f>分析係数表!G32</f>
        <v>0.14171122994652408</v>
      </c>
      <c r="K29" s="78">
        <f t="shared" si="3"/>
        <v>1.6927393899519985E-2</v>
      </c>
      <c r="L29" s="79"/>
      <c r="M29" s="80"/>
      <c r="N29" s="81">
        <f>分析係数表!H32</f>
        <v>6.3683471354545017E-3</v>
      </c>
      <c r="O29" s="82">
        <f t="shared" si="4"/>
        <v>4.805389344889275E-2</v>
      </c>
      <c r="P29" s="76">
        <f>分析係数表!C32</f>
        <v>0.43391812865497081</v>
      </c>
      <c r="Q29" s="82">
        <f t="shared" si="5"/>
        <v>2.0851455519928903E-2</v>
      </c>
      <c r="R29" s="83">
        <v>2.6619434943920522E-2</v>
      </c>
      <c r="S29" s="84">
        <f t="shared" si="6"/>
        <v>0.14606934661223137</v>
      </c>
      <c r="T29" s="85">
        <f>分析係数表!F32</f>
        <v>0.48395721925133689</v>
      </c>
      <c r="U29" s="86">
        <f t="shared" si="7"/>
        <v>7.0691314804315175E-2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投入係数表!J30</f>
        <v>2.3601964292512085E-3</v>
      </c>
      <c r="E30" s="77">
        <f t="shared" si="0"/>
        <v>0.23601964292512084</v>
      </c>
      <c r="F30" s="76">
        <f>分析係数表!C33</f>
        <v>0.95657568238213397</v>
      </c>
      <c r="G30" s="77">
        <f t="shared" si="1"/>
        <v>0.22577065098668506</v>
      </c>
      <c r="H30" s="77">
        <v>0.24700933492142732</v>
      </c>
      <c r="I30" s="77">
        <f t="shared" si="2"/>
        <v>0.24700933492142732</v>
      </c>
      <c r="J30" s="76">
        <f>分析係数表!G33</f>
        <v>0.50647668393782386</v>
      </c>
      <c r="K30" s="78">
        <f t="shared" si="3"/>
        <v>0.12510446885269183</v>
      </c>
      <c r="L30" s="79"/>
      <c r="M30" s="80"/>
      <c r="N30" s="81">
        <f>分析係数表!H33</f>
        <v>9.6856990653300401E-4</v>
      </c>
      <c r="O30" s="82">
        <f t="shared" si="4"/>
        <v>7.3085769504019392E-3</v>
      </c>
      <c r="P30" s="76">
        <f>分析係数表!C33</f>
        <v>0.95657568238213397</v>
      </c>
      <c r="Q30" s="82">
        <f t="shared" si="5"/>
        <v>6.9912069835730709E-3</v>
      </c>
      <c r="R30" s="83">
        <v>2.2151501670913998E-2</v>
      </c>
      <c r="S30" s="84">
        <f t="shared" si="6"/>
        <v>0.2691608365923413</v>
      </c>
      <c r="T30" s="85">
        <f>分析係数表!F33</f>
        <v>0.6295336787564767</v>
      </c>
      <c r="U30" s="86">
        <f t="shared" si="7"/>
        <v>0.1694458116371475</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投入係数表!J31</f>
        <v>4.0212163894070327E-2</v>
      </c>
      <c r="E31" s="77">
        <f t="shared" si="0"/>
        <v>4.0212163894070327</v>
      </c>
      <c r="F31" s="76">
        <f>分析係数表!C34</f>
        <v>0.33608845585417924</v>
      </c>
      <c r="G31" s="77">
        <f t="shared" si="1"/>
        <v>1.3514844069713274</v>
      </c>
      <c r="H31" s="77">
        <v>1.4345053410772941</v>
      </c>
      <c r="I31" s="77">
        <f t="shared" si="2"/>
        <v>1.4345053410772941</v>
      </c>
      <c r="J31" s="76">
        <f>分析係数表!G34</f>
        <v>0.42501734562394688</v>
      </c>
      <c r="K31" s="78">
        <f t="shared" si="3"/>
        <v>0.60968965234804617</v>
      </c>
      <c r="L31" s="79"/>
      <c r="M31" s="80"/>
      <c r="N31" s="81">
        <f>分析係数表!H34</f>
        <v>0.15935396387234249</v>
      </c>
      <c r="O31" s="82">
        <f t="shared" si="4"/>
        <v>1.2024436227648791</v>
      </c>
      <c r="P31" s="76">
        <f>分析係数表!C34</f>
        <v>0.33608845585417924</v>
      </c>
      <c r="Q31" s="82">
        <f t="shared" si="5"/>
        <v>0.40412742042675343</v>
      </c>
      <c r="R31" s="83">
        <v>0.43809258834036491</v>
      </c>
      <c r="S31" s="84">
        <f t="shared" si="6"/>
        <v>1.8725979294176591</v>
      </c>
      <c r="T31" s="85">
        <f>分析係数表!F34</f>
        <v>0.69035583308553872</v>
      </c>
      <c r="U31" s="86">
        <f t="shared" si="7"/>
        <v>1.292758903597383</v>
      </c>
      <c r="V31" s="87">
        <f>分析係数表!D34</f>
        <v>0.20794925166022402</v>
      </c>
      <c r="W31" s="88">
        <f t="shared" si="8"/>
        <v>0</v>
      </c>
      <c r="X31" s="76">
        <f>分析係数表!E34</f>
        <v>0.15720091188423035</v>
      </c>
      <c r="Y31" s="89">
        <f t="shared" si="9"/>
        <v>0</v>
      </c>
    </row>
    <row r="32" spans="1:25" x14ac:dyDescent="0.2">
      <c r="A32" s="6" t="s">
        <v>20</v>
      </c>
      <c r="B32" s="5" t="s">
        <v>37</v>
      </c>
      <c r="C32" s="90"/>
      <c r="D32" s="76">
        <f>投入係数表!J32</f>
        <v>5.951247985585037E-3</v>
      </c>
      <c r="E32" s="77">
        <f t="shared" si="0"/>
        <v>0.59512479855850375</v>
      </c>
      <c r="F32" s="76">
        <f>分析係数表!C35</f>
        <v>1</v>
      </c>
      <c r="G32" s="77">
        <f t="shared" si="1"/>
        <v>0.59512479855850375</v>
      </c>
      <c r="H32" s="77">
        <v>0.74031581385015965</v>
      </c>
      <c r="I32" s="77">
        <f t="shared" si="2"/>
        <v>0.74031581385015965</v>
      </c>
      <c r="J32" s="76">
        <f>分析係数表!G35</f>
        <v>0.31379772270596118</v>
      </c>
      <c r="K32" s="78">
        <f t="shared" si="3"/>
        <v>0.23230941646939038</v>
      </c>
      <c r="L32" s="79"/>
      <c r="M32" s="80"/>
      <c r="N32" s="81">
        <f>分析係数表!H35</f>
        <v>5.9518620756453096E-2</v>
      </c>
      <c r="O32" s="82">
        <f t="shared" si="4"/>
        <v>0.44911205360219913</v>
      </c>
      <c r="P32" s="76">
        <f>分析係数表!C35</f>
        <v>1</v>
      </c>
      <c r="Q32" s="82">
        <f t="shared" si="5"/>
        <v>0.44911205360219913</v>
      </c>
      <c r="R32" s="83">
        <v>0.58584914221988027</v>
      </c>
      <c r="S32" s="84">
        <f t="shared" si="6"/>
        <v>1.3261649560700399</v>
      </c>
      <c r="T32" s="85">
        <f>分析係数表!F35</f>
        <v>0.62804197365483372</v>
      </c>
      <c r="U32" s="86">
        <f t="shared" si="7"/>
        <v>0.8328872564021037</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投入係数表!J33</f>
        <v>1.7384242516527719E-3</v>
      </c>
      <c r="E33" s="77">
        <f t="shared" si="0"/>
        <v>0.17384242516527718</v>
      </c>
      <c r="F33" s="76">
        <f>分析係数表!C36</f>
        <v>0.74699570815450644</v>
      </c>
      <c r="G33" s="77">
        <f t="shared" si="1"/>
        <v>0.12985954549363302</v>
      </c>
      <c r="H33" s="77">
        <v>0.2009918408357762</v>
      </c>
      <c r="I33" s="77">
        <f t="shared" si="2"/>
        <v>0.2009918408357762</v>
      </c>
      <c r="J33" s="76">
        <f>分析係数表!G36</f>
        <v>2.1798365122615803E-2</v>
      </c>
      <c r="K33" s="78">
        <f t="shared" si="3"/>
        <v>4.3812935332049304E-3</v>
      </c>
      <c r="L33" s="79"/>
      <c r="M33" s="80"/>
      <c r="N33" s="81">
        <f>分析係数表!H36</f>
        <v>0.18814470434403602</v>
      </c>
      <c r="O33" s="82">
        <f t="shared" si="4"/>
        <v>1.4196910726155767</v>
      </c>
      <c r="P33" s="76">
        <f>分析係数表!C36</f>
        <v>0.74699570815450644</v>
      </c>
      <c r="Q33" s="82">
        <f t="shared" si="5"/>
        <v>1.0605031381491035</v>
      </c>
      <c r="R33" s="83">
        <v>1.1067772009148704</v>
      </c>
      <c r="S33" s="84">
        <f t="shared" si="6"/>
        <v>1.3077690417506467</v>
      </c>
      <c r="T33" s="85">
        <f>分析係数表!F36</f>
        <v>0.88068263301305039</v>
      </c>
      <c r="U33" s="86">
        <f t="shared" si="7"/>
        <v>1.1517294830619134</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投入係数表!J34</f>
        <v>2.1711269303488268E-2</v>
      </c>
      <c r="E34" s="77">
        <f t="shared" si="0"/>
        <v>2.1711269303488265</v>
      </c>
      <c r="F34" s="76">
        <f>分析係数表!C37</f>
        <v>0.40712235846595357</v>
      </c>
      <c r="G34" s="77">
        <f t="shared" si="1"/>
        <v>0.88391431641256035</v>
      </c>
      <c r="H34" s="77">
        <v>0.97138515891010901</v>
      </c>
      <c r="I34" s="77">
        <f t="shared" si="2"/>
        <v>0.97138515891010901</v>
      </c>
      <c r="J34" s="76">
        <f>分析係数表!G37</f>
        <v>0.32196035893896063</v>
      </c>
      <c r="K34" s="78">
        <f t="shared" si="3"/>
        <v>0.312747514430678</v>
      </c>
      <c r="L34" s="79"/>
      <c r="M34" s="80"/>
      <c r="N34" s="81">
        <f>分析係数表!H37</f>
        <v>4.8815923289263402E-2</v>
      </c>
      <c r="O34" s="82">
        <f t="shared" si="4"/>
        <v>0.36835227830025774</v>
      </c>
      <c r="P34" s="76">
        <f>分析係数表!C37</f>
        <v>0.40712235846595357</v>
      </c>
      <c r="Q34" s="82">
        <f t="shared" si="5"/>
        <v>0.14996444828790823</v>
      </c>
      <c r="R34" s="83">
        <v>0.17757129837167906</v>
      </c>
      <c r="S34" s="84">
        <f t="shared" si="6"/>
        <v>1.1489564572817881</v>
      </c>
      <c r="T34" s="85">
        <f>分析係数表!F37</f>
        <v>0.65447194556749833</v>
      </c>
      <c r="U34" s="86">
        <f t="shared" si="7"/>
        <v>0.75195976796955211</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投入係数表!J35</f>
        <v>1.1242656109228876E-2</v>
      </c>
      <c r="E35" s="77">
        <f t="shared" si="0"/>
        <v>1.1242656109228877</v>
      </c>
      <c r="F35" s="76">
        <f>分析係数表!C38</f>
        <v>1.4508928571428603E-2</v>
      </c>
      <c r="G35" s="77">
        <f t="shared" si="1"/>
        <v>1.631188944419372E-2</v>
      </c>
      <c r="H35" s="77">
        <v>1.9176216354924443E-2</v>
      </c>
      <c r="I35" s="77">
        <f t="shared" si="2"/>
        <v>1.9176216354924443E-2</v>
      </c>
      <c r="J35" s="76">
        <f>分析係数表!G38</f>
        <v>0.30833333333333335</v>
      </c>
      <c r="K35" s="78">
        <f t="shared" si="3"/>
        <v>5.9126667094350372E-3</v>
      </c>
      <c r="L35" s="79"/>
      <c r="M35" s="80"/>
      <c r="N35" s="81">
        <f>分析係数表!H38</f>
        <v>4.2859218364085426E-2</v>
      </c>
      <c r="O35" s="82">
        <f t="shared" si="4"/>
        <v>0.3234045300552858</v>
      </c>
      <c r="P35" s="76">
        <f>分析係数表!C38</f>
        <v>1.4508928571428603E-2</v>
      </c>
      <c r="Q35" s="82">
        <f t="shared" si="5"/>
        <v>4.6922532262485767E-3</v>
      </c>
      <c r="R35" s="83">
        <v>6.0239150060724337E-3</v>
      </c>
      <c r="S35" s="84">
        <f t="shared" si="6"/>
        <v>2.5200131360996879E-2</v>
      </c>
      <c r="T35" s="85">
        <f>分析係数表!F38</f>
        <v>0.5083333333333333</v>
      </c>
      <c r="U35" s="86">
        <f t="shared" si="7"/>
        <v>1.2810066775173413E-2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投入係数表!J36</f>
        <v>0</v>
      </c>
      <c r="E36" s="77">
        <f t="shared" si="0"/>
        <v>0</v>
      </c>
      <c r="F36" s="76">
        <f>分析係数表!C39</f>
        <v>1</v>
      </c>
      <c r="G36" s="77">
        <f t="shared" si="1"/>
        <v>0</v>
      </c>
      <c r="H36" s="77">
        <v>1.0635977498512483E-2</v>
      </c>
      <c r="I36" s="77">
        <f t="shared" si="2"/>
        <v>1.0635977498512483E-2</v>
      </c>
      <c r="J36" s="76">
        <f>分析係数表!G39</f>
        <v>0.34035980374341268</v>
      </c>
      <c r="K36" s="78">
        <f t="shared" si="3"/>
        <v>3.6200592140130617E-3</v>
      </c>
      <c r="L36" s="79"/>
      <c r="M36" s="80"/>
      <c r="N36" s="81">
        <f>分析係数表!H39</f>
        <v>3.825851130805366E-3</v>
      </c>
      <c r="O36" s="82">
        <f t="shared" si="4"/>
        <v>2.886887895408766E-2</v>
      </c>
      <c r="P36" s="76">
        <f>分析係数表!C39</f>
        <v>1</v>
      </c>
      <c r="Q36" s="82">
        <f t="shared" si="5"/>
        <v>2.886887895408766E-2</v>
      </c>
      <c r="R36" s="83">
        <v>3.6999350029763831E-2</v>
      </c>
      <c r="S36" s="84">
        <f t="shared" si="6"/>
        <v>4.7635327528276317E-2</v>
      </c>
      <c r="T36" s="85">
        <f>分析係数表!F39</f>
        <v>0.69125931310194444</v>
      </c>
      <c r="U36" s="86">
        <f t="shared" si="7"/>
        <v>3.2928363786582433E-2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投入係数表!J37</f>
        <v>1.9033842171380715E-4</v>
      </c>
      <c r="E37" s="77">
        <f t="shared" si="0"/>
        <v>1.9033842171380714E-2</v>
      </c>
      <c r="F37" s="76">
        <f>分析係数表!C40</f>
        <v>0.85193465176268268</v>
      </c>
      <c r="G37" s="77">
        <f t="shared" si="1"/>
        <v>1.6215589701981094E-2</v>
      </c>
      <c r="H37" s="77">
        <v>1.7509399362369157E-2</v>
      </c>
      <c r="I37" s="77">
        <f t="shared" si="2"/>
        <v>1.7509399362369157E-2</v>
      </c>
      <c r="J37" s="76">
        <f>分析係数表!G40</f>
        <v>0.54260669636442016</v>
      </c>
      <c r="K37" s="78">
        <f t="shared" si="3"/>
        <v>9.5007173433404139E-3</v>
      </c>
      <c r="L37" s="79"/>
      <c r="M37" s="80"/>
      <c r="N37" s="81">
        <f>分析係数表!H40</f>
        <v>3.0340452322146352E-2</v>
      </c>
      <c r="O37" s="82">
        <f t="shared" si="4"/>
        <v>0.22894117297134076</v>
      </c>
      <c r="P37" s="76">
        <f>分析係数表!C40</f>
        <v>0.85193465176268268</v>
      </c>
      <c r="Q37" s="82">
        <f t="shared" si="5"/>
        <v>0.1950429184694793</v>
      </c>
      <c r="R37" s="83">
        <v>0.1954218809571957</v>
      </c>
      <c r="S37" s="84">
        <f t="shared" si="6"/>
        <v>0.21293128031956488</v>
      </c>
      <c r="T37" s="85">
        <f>分析係数表!F40</f>
        <v>0.72424198879149304</v>
      </c>
      <c r="U37" s="86">
        <f t="shared" si="7"/>
        <v>0.15421377393456057</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投入係数表!J38</f>
        <v>1.268922811425381E-5</v>
      </c>
      <c r="E38" s="77">
        <f t="shared" si="0"/>
        <v>1.2689228114253809E-3</v>
      </c>
      <c r="F38" s="76">
        <f>分析係数表!C41</f>
        <v>0.80146471371504657</v>
      </c>
      <c r="G38" s="77">
        <f t="shared" si="1"/>
        <v>1.0169968577855349E-3</v>
      </c>
      <c r="H38" s="77">
        <v>4.3248254568558813E-3</v>
      </c>
      <c r="I38" s="77">
        <f t="shared" si="2"/>
        <v>4.3248254568558813E-3</v>
      </c>
      <c r="J38" s="76">
        <f>分析係数表!G41</f>
        <v>0.44658927872701187</v>
      </c>
      <c r="K38" s="78">
        <f t="shared" si="3"/>
        <v>1.9314206813974876E-3</v>
      </c>
      <c r="L38" s="79"/>
      <c r="M38" s="80"/>
      <c r="N38" s="81">
        <f>分析係数表!H41</f>
        <v>5.2181703714465594E-2</v>
      </c>
      <c r="O38" s="82">
        <f t="shared" si="4"/>
        <v>0.39374958320290449</v>
      </c>
      <c r="P38" s="76">
        <f>分析係数表!C41</f>
        <v>0.80146471371504657</v>
      </c>
      <c r="Q38" s="82">
        <f t="shared" si="5"/>
        <v>0.31557639697713474</v>
      </c>
      <c r="R38" s="83">
        <v>0.32167893084869154</v>
      </c>
      <c r="S38" s="84">
        <f t="shared" si="6"/>
        <v>0.3260037563055474</v>
      </c>
      <c r="T38" s="85">
        <f>分析係数表!F41</f>
        <v>0.54349810877787919</v>
      </c>
      <c r="U38" s="86">
        <f t="shared" si="7"/>
        <v>0.17718242500654963</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投入係数表!J39</f>
        <v>1.408504320682173E-3</v>
      </c>
      <c r="E39" s="77">
        <f>$C$12*D39</f>
        <v>0.14085043206821729</v>
      </c>
      <c r="F39" s="76">
        <f>分析係数表!C42</f>
        <v>0.73057644110275688</v>
      </c>
      <c r="G39" s="77">
        <f>E39*F39</f>
        <v>0.10290200738818381</v>
      </c>
      <c r="H39" s="77">
        <v>0.11030042929929176</v>
      </c>
      <c r="I39" s="77">
        <f>C39+H39</f>
        <v>0.11030042929929176</v>
      </c>
      <c r="J39" s="76">
        <f>分析係数表!G42</f>
        <v>0.48211243611584326</v>
      </c>
      <c r="K39" s="78">
        <f>I39*J39</f>
        <v>5.3177208674104887E-2</v>
      </c>
      <c r="L39" s="79"/>
      <c r="M39" s="80"/>
      <c r="N39" s="81">
        <f>分析係数表!H42</f>
        <v>1.2567194537265727E-2</v>
      </c>
      <c r="O39" s="82">
        <f t="shared" si="4"/>
        <v>9.4828785931465168E-2</v>
      </c>
      <c r="P39" s="76">
        <f>分析係数表!C42</f>
        <v>0.73057644110275688</v>
      </c>
      <c r="Q39" s="82">
        <f>O39*P39</f>
        <v>6.9279676939904999E-2</v>
      </c>
      <c r="R39" s="83">
        <v>7.3210928984850418E-2</v>
      </c>
      <c r="S39" s="84">
        <f>I39+R39</f>
        <v>0.18351135828414217</v>
      </c>
      <c r="T39" s="85">
        <f>分析係数表!F42</f>
        <v>0.53492333901192501</v>
      </c>
      <c r="U39" s="86">
        <f t="shared" si="7"/>
        <v>9.8164508519967011E-2</v>
      </c>
      <c r="V39" s="87">
        <f>分析係数表!D42</f>
        <v>0.19591141396933562</v>
      </c>
      <c r="W39" s="88">
        <f t="shared" si="8"/>
        <v>0</v>
      </c>
      <c r="X39" s="76">
        <f>分析係数表!E42</f>
        <v>0.16183986371379896</v>
      </c>
      <c r="Y39" s="89">
        <f t="shared" si="9"/>
        <v>0</v>
      </c>
    </row>
    <row r="40" spans="1:25" x14ac:dyDescent="0.2">
      <c r="A40" s="6" t="s">
        <v>194</v>
      </c>
      <c r="B40" s="5" t="s">
        <v>41</v>
      </c>
      <c r="C40" s="90"/>
      <c r="D40" s="76">
        <f>投入係数表!J40</f>
        <v>4.4780286015201697E-2</v>
      </c>
      <c r="E40" s="77">
        <f>$C$12*D40</f>
        <v>4.4780286015201698</v>
      </c>
      <c r="F40" s="76">
        <f>分析係数表!C43</f>
        <v>0.26262335230137579</v>
      </c>
      <c r="G40" s="77">
        <f>E40*F40</f>
        <v>1.1760348830326688</v>
      </c>
      <c r="H40" s="77">
        <v>1.3564804804841699</v>
      </c>
      <c r="I40" s="77">
        <f>C40+H40</f>
        <v>1.3564804804841699</v>
      </c>
      <c r="J40" s="76">
        <f>分析係数表!G43</f>
        <v>0.38144329896907214</v>
      </c>
      <c r="K40" s="78">
        <f>I40*J40</f>
        <v>0.51742038946303381</v>
      </c>
      <c r="L40" s="79"/>
      <c r="M40" s="80"/>
      <c r="N40" s="81">
        <f>分析係数表!H43</f>
        <v>3.4626374158554893E-2</v>
      </c>
      <c r="O40" s="82">
        <f t="shared" si="4"/>
        <v>0.26128162597686933</v>
      </c>
      <c r="P40" s="76">
        <f>分析係数表!C43</f>
        <v>0.26262335230137579</v>
      </c>
      <c r="Q40" s="82">
        <f>O40*P40</f>
        <v>6.8618656508799655E-2</v>
      </c>
      <c r="R40" s="83">
        <v>0.129098508038163</v>
      </c>
      <c r="S40" s="84">
        <f>I40+R40</f>
        <v>1.4855789885223329</v>
      </c>
      <c r="T40" s="85">
        <f>分析係数表!F43</f>
        <v>0.61984536082474229</v>
      </c>
      <c r="U40" s="86">
        <f t="shared" si="7"/>
        <v>0.92082924417428114</v>
      </c>
      <c r="V40" s="87">
        <f>分析係数表!D43</f>
        <v>0.12345360824742269</v>
      </c>
      <c r="W40" s="88">
        <f t="shared" si="8"/>
        <v>0</v>
      </c>
      <c r="X40" s="76">
        <f>分析係数表!E43</f>
        <v>9.510309278350515E-2</v>
      </c>
      <c r="Y40" s="89">
        <f t="shared" si="9"/>
        <v>0</v>
      </c>
    </row>
    <row r="41" spans="1:25" x14ac:dyDescent="0.2">
      <c r="A41" s="6" t="s">
        <v>340</v>
      </c>
      <c r="B41" s="5" t="s">
        <v>42</v>
      </c>
      <c r="C41" s="90"/>
      <c r="D41" s="76">
        <f>投入係数表!J41</f>
        <v>8.8824596799776673E-5</v>
      </c>
      <c r="E41" s="77">
        <f>$C$12*D41</f>
        <v>8.8824596799776667E-3</v>
      </c>
      <c r="F41" s="76">
        <f>分析係数表!C44</f>
        <v>0.55951749734888656</v>
      </c>
      <c r="G41" s="77">
        <f>E41*F41</f>
        <v>4.9698916104434958E-3</v>
      </c>
      <c r="H41" s="77">
        <v>7.1510763305725434E-3</v>
      </c>
      <c r="I41" s="77">
        <f>C41+H41</f>
        <v>7.1510763305725434E-3</v>
      </c>
      <c r="J41" s="76">
        <f>分析係数表!G44</f>
        <v>0.2661290322580645</v>
      </c>
      <c r="K41" s="78">
        <f>I41*J41</f>
        <v>1.903109023458822E-3</v>
      </c>
      <c r="L41" s="79"/>
      <c r="M41" s="80"/>
      <c r="N41" s="81">
        <f>分析係数表!H44</f>
        <v>0.11419439198024117</v>
      </c>
      <c r="O41" s="82">
        <f t="shared" si="4"/>
        <v>0.86168122245238865</v>
      </c>
      <c r="P41" s="76">
        <f>分析係数表!C44</f>
        <v>0.55951749734888656</v>
      </c>
      <c r="Q41" s="82">
        <f>O41*P41</f>
        <v>0.48212572109908969</v>
      </c>
      <c r="R41" s="83">
        <v>0.49034455942100014</v>
      </c>
      <c r="S41" s="84">
        <f>I41+R41</f>
        <v>0.49749563575157268</v>
      </c>
      <c r="T41" s="85">
        <f>分析係数表!F44</f>
        <v>0.54608294930875578</v>
      </c>
      <c r="U41" s="86">
        <f t="shared" si="7"/>
        <v>0.27167388403945331</v>
      </c>
      <c r="V41" s="87">
        <f>分析係数表!D44</f>
        <v>0.18490783410138248</v>
      </c>
      <c r="W41" s="88">
        <f t="shared" si="8"/>
        <v>0</v>
      </c>
      <c r="X41" s="76">
        <f>分析係数表!E44</f>
        <v>0.125</v>
      </c>
      <c r="Y41" s="89">
        <f t="shared" si="9"/>
        <v>0</v>
      </c>
    </row>
    <row r="42" spans="1:25" x14ac:dyDescent="0.2">
      <c r="A42" s="6" t="s">
        <v>341</v>
      </c>
      <c r="B42" s="5" t="s">
        <v>278</v>
      </c>
      <c r="C42" s="90"/>
      <c r="D42" s="76">
        <f>投入係数表!J42</f>
        <v>3.2230639410204677E-3</v>
      </c>
      <c r="E42" s="77">
        <f>$C$12*D42</f>
        <v>0.32230639410204676</v>
      </c>
      <c r="F42" s="76">
        <f>分析係数表!C45</f>
        <v>1</v>
      </c>
      <c r="G42" s="77">
        <f>E42*F42</f>
        <v>0.32230639410204676</v>
      </c>
      <c r="H42" s="77">
        <v>0.38835161400523427</v>
      </c>
      <c r="I42" s="77">
        <f>C42+H42</f>
        <v>0.38835161400523427</v>
      </c>
      <c r="J42" s="76">
        <f>分析係数表!G45</f>
        <v>0</v>
      </c>
      <c r="K42" s="78">
        <f>I42*J42</f>
        <v>0</v>
      </c>
      <c r="L42" s="79"/>
      <c r="M42" s="80"/>
      <c r="N42" s="81">
        <f>分析係数表!H45</f>
        <v>0</v>
      </c>
      <c r="O42" s="82">
        <f t="shared" si="4"/>
        <v>0</v>
      </c>
      <c r="P42" s="76">
        <f>分析係数表!C45</f>
        <v>1</v>
      </c>
      <c r="Q42" s="82">
        <f>O42*P42</f>
        <v>0</v>
      </c>
      <c r="R42" s="83">
        <v>3.5959965209324138E-2</v>
      </c>
      <c r="S42" s="84">
        <f>I42+R42</f>
        <v>0.42431157921455842</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1.8399380765668025E-3</v>
      </c>
      <c r="E43" s="77">
        <f>$C$12*D43</f>
        <v>0.18399380765668025</v>
      </c>
      <c r="F43" s="76">
        <f>分析係数表!C46</f>
        <v>0.22811405702851428</v>
      </c>
      <c r="G43" s="77">
        <f>E43*F43</f>
        <v>4.1971573932689445E-2</v>
      </c>
      <c r="H43" s="77">
        <v>5.5869445020921893E-2</v>
      </c>
      <c r="I43" s="77">
        <f>C43+H43</f>
        <v>5.5869445020921893E-2</v>
      </c>
      <c r="J43" s="76">
        <f>分析係数表!G46</f>
        <v>8.7527352297592995E-3</v>
      </c>
      <c r="K43" s="78">
        <f>I43*J43</f>
        <v>4.8901045970172331E-4</v>
      </c>
      <c r="L43" s="79"/>
      <c r="M43" s="80"/>
      <c r="N43" s="81">
        <f>分析係数表!H46</f>
        <v>2.1817037144655917E-2</v>
      </c>
      <c r="O43" s="82">
        <f t="shared" si="4"/>
        <v>0.1646256958078037</v>
      </c>
      <c r="P43" s="76">
        <f>分析係数表!C46</f>
        <v>0.22811405702851428</v>
      </c>
      <c r="Q43" s="82">
        <f>O43*P43</f>
        <v>3.7553435361860177E-2</v>
      </c>
      <c r="R43" s="83">
        <v>4.2708336569931164E-2</v>
      </c>
      <c r="S43" s="84">
        <f>I43+R43</f>
        <v>9.8577781590853064E-2</v>
      </c>
      <c r="T43" s="85">
        <f>分析係数表!F46</f>
        <v>0.3172866520787746</v>
      </c>
      <c r="U43" s="86">
        <f t="shared" si="7"/>
        <v>3.1277414290314429E-2</v>
      </c>
      <c r="V43" s="87">
        <f>分析係数表!D46</f>
        <v>4.3763676148796497E-3</v>
      </c>
      <c r="W43" s="88">
        <f t="shared" si="8"/>
        <v>0</v>
      </c>
      <c r="X43" s="76">
        <f>分析係数表!E46</f>
        <v>1.5317286652078774E-2</v>
      </c>
      <c r="Y43" s="89">
        <f t="shared" si="9"/>
        <v>0</v>
      </c>
    </row>
    <row r="44" spans="1:25" x14ac:dyDescent="0.2">
      <c r="A44" s="192">
        <v>40</v>
      </c>
      <c r="B44" s="14" t="s">
        <v>150</v>
      </c>
      <c r="C44" s="197">
        <f>SUM(C5:C43)</f>
        <v>100</v>
      </c>
      <c r="D44" s="92">
        <f>投入係数表!J44</f>
        <v>0.68603042876901799</v>
      </c>
      <c r="E44" s="91">
        <f>SUM(E5:E43)</f>
        <v>68.60304287690181</v>
      </c>
      <c r="F44" s="92">
        <f>分析係数表!C47</f>
        <v>0.33433390508862204</v>
      </c>
      <c r="G44" s="91">
        <f>SUM(G5:G43)</f>
        <v>8.0228763748634879</v>
      </c>
      <c r="H44" s="91">
        <f>SUM(H5:H43)</f>
        <v>9.199627492221472</v>
      </c>
      <c r="I44" s="91">
        <f>SUM(I5:I43)</f>
        <v>109.19962749222144</v>
      </c>
      <c r="J44" s="92">
        <f>分析係数表!G47</f>
        <v>0.20055399257397419</v>
      </c>
      <c r="K44" s="93">
        <f>SUM(K5:K43)</f>
        <v>12.034673480769509</v>
      </c>
      <c r="L44" s="94">
        <f>最終需要_まとめ!$L$33</f>
        <v>0.627</v>
      </c>
      <c r="M44" s="91">
        <f>K44*L44</f>
        <v>7.5457402724424822</v>
      </c>
      <c r="N44" s="95">
        <f>分析係数表!H47</f>
        <v>1</v>
      </c>
      <c r="O44" s="91">
        <f>SUM(O5:O43)</f>
        <v>7.5457402724424822</v>
      </c>
      <c r="P44" s="92">
        <f>分析係数表!C47</f>
        <v>0.33433390508862204</v>
      </c>
      <c r="Q44" s="96">
        <f>SUM(Q5:Q43)</f>
        <v>3.5751881336130764</v>
      </c>
      <c r="R44" s="91">
        <f>SUM(R5:R43)</f>
        <v>4.0905602071079317</v>
      </c>
      <c r="S44" s="97">
        <f>SUM(S5:S43)</f>
        <v>113.29018769932944</v>
      </c>
      <c r="T44" s="98">
        <f>分析係数表!F47</f>
        <v>0.41739236800258844</v>
      </c>
      <c r="U44" s="99">
        <f>SUM(U5:U43)</f>
        <v>37.488809568850272</v>
      </c>
      <c r="V44" s="100">
        <f>分析係数表!D47</f>
        <v>5.2767398089435869E-2</v>
      </c>
      <c r="W44" s="101">
        <f>SUM(W5:W43)</f>
        <v>1</v>
      </c>
      <c r="X44" s="92">
        <f>分析係数表!E47</f>
        <v>4.5266401770882245E-2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0.21389195148842333</v>
      </c>
      <c r="G5" s="110">
        <f t="shared" ref="G5:G38" si="1">E5*F5</f>
        <v>0</v>
      </c>
      <c r="H5" s="110">
        <f t="array" ref="H5:H43">MMULT(逆行列係数!C5:AO43,'9'!G5:G43)</f>
        <v>5.8796488933972225E-5</v>
      </c>
      <c r="I5" s="110">
        <f t="shared" ref="I5:I38" si="2">C5+H5</f>
        <v>5.8796488933972225E-5</v>
      </c>
      <c r="J5" s="107">
        <f>分析係数表!G8</f>
        <v>0.12113720642768851</v>
      </c>
      <c r="K5" s="111">
        <f t="shared" ref="K5:K38" si="3">I5*J5</f>
        <v>7.1224424172178965E-6</v>
      </c>
      <c r="L5" s="79" t="s">
        <v>182</v>
      </c>
      <c r="M5" s="80" t="s">
        <v>182</v>
      </c>
      <c r="N5" s="81">
        <f>分析係数表!H8</f>
        <v>1.1235410915782847E-2</v>
      </c>
      <c r="O5" s="82">
        <f t="shared" ref="O5:O43" si="4">$M$44*N5</f>
        <v>3.0418015184744081E-2</v>
      </c>
      <c r="P5" s="76">
        <f>分析係数表!C8</f>
        <v>0.21389195148842333</v>
      </c>
      <c r="Q5" s="82">
        <f t="shared" ref="Q5:Q38" si="5">O5*P5</f>
        <v>6.5061686282694049E-3</v>
      </c>
      <c r="R5" s="83">
        <f t="array" ref="R5:R43">MMULT(逆行列係数!C5:AO43,'9'!Q5:Q43)</f>
        <v>7.9891994922072426E-3</v>
      </c>
      <c r="S5" s="84">
        <f t="shared" ref="S5:S38" si="6">I5+R5</f>
        <v>8.0479959811412156E-3</v>
      </c>
      <c r="T5" s="85">
        <f>分析係数表!F8</f>
        <v>0.44993819530284301</v>
      </c>
      <c r="U5" s="86">
        <f t="shared" ref="U5:U43" si="7">S5*T5</f>
        <v>3.6211007875592118E-3</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107">
        <f>投入係数表!K6</f>
        <v>0</v>
      </c>
      <c r="E6" s="110">
        <f t="shared" si="0"/>
        <v>0</v>
      </c>
      <c r="F6" s="76">
        <f>分析係数表!C9</f>
        <v>0.54651162790697683</v>
      </c>
      <c r="G6" s="110">
        <f t="shared" si="1"/>
        <v>0</v>
      </c>
      <c r="H6" s="110">
        <v>8.2776805210410543E-6</v>
      </c>
      <c r="I6" s="110">
        <f t="shared" si="2"/>
        <v>8.2776805210410543E-6</v>
      </c>
      <c r="J6" s="107">
        <f>分析係数表!G9</f>
        <v>0.23529411764705882</v>
      </c>
      <c r="K6" s="111">
        <f t="shared" si="3"/>
        <v>1.9476895343626012E-6</v>
      </c>
      <c r="L6" s="79"/>
      <c r="M6" s="80"/>
      <c r="N6" s="81">
        <f>分析係数表!H9</f>
        <v>6.0535619158312755E-4</v>
      </c>
      <c r="O6" s="82">
        <f t="shared" si="4"/>
        <v>1.6389016802125043E-3</v>
      </c>
      <c r="P6" s="76">
        <f>分析係数表!C9</f>
        <v>0.54651162790697683</v>
      </c>
      <c r="Q6" s="82">
        <f t="shared" si="5"/>
        <v>8.9567882523241529E-4</v>
      </c>
      <c r="R6" s="83">
        <v>1.0624751127833207E-3</v>
      </c>
      <c r="S6" s="84">
        <f t="shared" si="6"/>
        <v>1.0707527933043618E-3</v>
      </c>
      <c r="T6" s="85">
        <f>分析係数表!F9</f>
        <v>0.68627450980392157</v>
      </c>
      <c r="U6" s="86">
        <f t="shared" si="7"/>
        <v>7.348303483461306E-4</v>
      </c>
      <c r="V6" s="87">
        <f>分析係数表!D9</f>
        <v>0.35294117647058826</v>
      </c>
      <c r="W6" s="167">
        <f t="shared" si="8"/>
        <v>0</v>
      </c>
      <c r="X6" s="76">
        <f>分析係数表!E9</f>
        <v>0.27450980392156865</v>
      </c>
      <c r="Y6" s="166">
        <f t="shared" si="9"/>
        <v>0</v>
      </c>
    </row>
    <row r="7" spans="1:25" x14ac:dyDescent="0.2">
      <c r="A7" s="6" t="s">
        <v>220</v>
      </c>
      <c r="B7" s="5" t="s">
        <v>266</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1.1380696401762796E-3</v>
      </c>
      <c r="O7" s="82">
        <f t="shared" si="4"/>
        <v>3.0811351587995079E-3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107">
        <f>投入係数表!K8</f>
        <v>0.58823529411764708</v>
      </c>
      <c r="E8" s="110">
        <f t="shared" si="0"/>
        <v>58.82352941176471</v>
      </c>
      <c r="F8" s="76">
        <f>分析係数表!C11</f>
        <v>1.3168724279835398E-2</v>
      </c>
      <c r="G8" s="110">
        <f t="shared" si="1"/>
        <v>0.77463083999031757</v>
      </c>
      <c r="H8" s="110">
        <v>0.77904196908568102</v>
      </c>
      <c r="I8" s="110">
        <f t="shared" si="2"/>
        <v>0.77904196908568102</v>
      </c>
      <c r="J8" s="107">
        <f>分析係数表!G11</f>
        <v>0.35416666666666669</v>
      </c>
      <c r="K8" s="111">
        <f t="shared" si="3"/>
        <v>0.27591069738451202</v>
      </c>
      <c r="L8" s="79"/>
      <c r="M8" s="80"/>
      <c r="N8" s="81">
        <f>分析係数表!H11</f>
        <v>-2.4214247663325099E-5</v>
      </c>
      <c r="O8" s="82">
        <f t="shared" si="4"/>
        <v>-6.5556067208500166E-5</v>
      </c>
      <c r="P8" s="76">
        <f>分析係数表!C11</f>
        <v>1.3168724279835398E-2</v>
      </c>
      <c r="Q8" s="82">
        <f t="shared" si="5"/>
        <v>-8.632897739390973E-7</v>
      </c>
      <c r="R8" s="83">
        <v>1.0024358705769793E-4</v>
      </c>
      <c r="S8" s="84">
        <f t="shared" si="6"/>
        <v>0.77914221267273875</v>
      </c>
      <c r="T8" s="85">
        <f>分析係数表!F11</f>
        <v>0.60416666666666663</v>
      </c>
      <c r="U8" s="86">
        <f t="shared" si="7"/>
        <v>0.47073175348977964</v>
      </c>
      <c r="V8" s="87">
        <f>分析係数表!D11</f>
        <v>0</v>
      </c>
      <c r="W8" s="167">
        <f t="shared" si="8"/>
        <v>0</v>
      </c>
      <c r="X8" s="76">
        <f>分析係数表!E11</f>
        <v>0</v>
      </c>
      <c r="Y8" s="166">
        <f t="shared" si="9"/>
        <v>0</v>
      </c>
    </row>
    <row r="9" spans="1:25" x14ac:dyDescent="0.2">
      <c r="A9" s="6" t="s">
        <v>222</v>
      </c>
      <c r="B9" s="5" t="s">
        <v>190</v>
      </c>
      <c r="C9" s="90"/>
      <c r="D9" s="107">
        <f>投入係数表!K9</f>
        <v>0</v>
      </c>
      <c r="E9" s="110">
        <f t="shared" si="0"/>
        <v>0</v>
      </c>
      <c r="F9" s="76">
        <f>分析係数表!C12</f>
        <v>7.2568503462812406E-2</v>
      </c>
      <c r="G9" s="110">
        <f t="shared" si="1"/>
        <v>0</v>
      </c>
      <c r="H9" s="110">
        <v>5.3334678695523347E-5</v>
      </c>
      <c r="I9" s="110">
        <f t="shared" si="2"/>
        <v>5.3334678695523347E-5</v>
      </c>
      <c r="J9" s="107">
        <f>分析係数表!G12</f>
        <v>0.12569832402234637</v>
      </c>
      <c r="K9" s="111">
        <f t="shared" si="3"/>
        <v>6.7040797242976275E-6</v>
      </c>
      <c r="L9" s="79"/>
      <c r="M9" s="80"/>
      <c r="N9" s="81">
        <f>分析係数表!H12</f>
        <v>9.0779214489805804E-2</v>
      </c>
      <c r="O9" s="82">
        <f t="shared" si="4"/>
        <v>0.24576969596466716</v>
      </c>
      <c r="P9" s="76">
        <f>分析係数表!C12</f>
        <v>7.2568503462812406E-2</v>
      </c>
      <c r="Q9" s="82">
        <f t="shared" si="5"/>
        <v>1.78351390326663E-2</v>
      </c>
      <c r="R9" s="83">
        <v>1.962058849422121E-2</v>
      </c>
      <c r="S9" s="84">
        <f t="shared" si="6"/>
        <v>1.9673923172916732E-2</v>
      </c>
      <c r="T9" s="85">
        <f>分析係数表!F12</f>
        <v>0.41017347838870921</v>
      </c>
      <c r="U9" s="86">
        <f t="shared" si="7"/>
        <v>8.0697215013874873E-3</v>
      </c>
      <c r="V9" s="87">
        <f>分析係数表!D12</f>
        <v>2.9697147897677155E-2</v>
      </c>
      <c r="W9" s="167">
        <f t="shared" si="8"/>
        <v>0</v>
      </c>
      <c r="X9" s="76">
        <f>分析係数表!E12</f>
        <v>2.9991179064980888E-2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0.24343675417661098</v>
      </c>
      <c r="K10" s="111">
        <f t="shared" si="3"/>
        <v>0</v>
      </c>
      <c r="L10" s="79"/>
      <c r="M10" s="80"/>
      <c r="N10" s="81">
        <f>分析係数表!H13</f>
        <v>1.4310620369025135E-2</v>
      </c>
      <c r="O10" s="82">
        <f t="shared" si="4"/>
        <v>3.8743635720223601E-2</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107">
        <f>投入係数表!K11</f>
        <v>0</v>
      </c>
      <c r="E11" s="110">
        <f t="shared" si="0"/>
        <v>0</v>
      </c>
      <c r="F11" s="76">
        <f>分析係数表!C14</f>
        <v>0.25830608585592241</v>
      </c>
      <c r="G11" s="110">
        <f t="shared" si="1"/>
        <v>0</v>
      </c>
      <c r="H11" s="110">
        <v>1.6449780304477281E-2</v>
      </c>
      <c r="I11" s="110">
        <f t="shared" si="2"/>
        <v>1.6449780304477281E-2</v>
      </c>
      <c r="J11" s="107">
        <f>分析係数表!G14</f>
        <v>0.15742383910085772</v>
      </c>
      <c r="K11" s="111">
        <f t="shared" si="3"/>
        <v>2.5895875678964898E-3</v>
      </c>
      <c r="L11" s="79"/>
      <c r="M11" s="80"/>
      <c r="N11" s="81">
        <f>分析係数表!H14</f>
        <v>1.1380696401762796E-3</v>
      </c>
      <c r="O11" s="82">
        <f t="shared" si="4"/>
        <v>3.0811351587995079E-3</v>
      </c>
      <c r="P11" s="76">
        <f>分析係数表!C14</f>
        <v>0.25830608585592241</v>
      </c>
      <c r="Q11" s="82">
        <f t="shared" si="5"/>
        <v>7.9587596286256684E-4</v>
      </c>
      <c r="R11" s="83">
        <v>7.4895178128252726E-3</v>
      </c>
      <c r="S11" s="84">
        <f t="shared" si="6"/>
        <v>2.3939298117302554E-2</v>
      </c>
      <c r="T11" s="85">
        <f>分析係数表!F14</f>
        <v>0.28778467908902694</v>
      </c>
      <c r="U11" s="86">
        <f t="shared" si="7"/>
        <v>6.8893632263044621E-3</v>
      </c>
      <c r="V11" s="87">
        <f>分析係数表!D14</f>
        <v>1.7450458444247263E-2</v>
      </c>
      <c r="W11" s="167">
        <f t="shared" si="8"/>
        <v>0</v>
      </c>
      <c r="X11" s="76">
        <f>分析係数表!E14</f>
        <v>1.8041999408459037E-2</v>
      </c>
      <c r="Y11" s="166">
        <f t="shared" si="9"/>
        <v>0</v>
      </c>
    </row>
    <row r="12" spans="1:25" x14ac:dyDescent="0.2">
      <c r="A12" s="6" t="s">
        <v>225</v>
      </c>
      <c r="B12" s="5" t="s">
        <v>29</v>
      </c>
      <c r="C12" s="90"/>
      <c r="D12" s="107">
        <f>投入係数表!K12</f>
        <v>2.2058823529411764E-3</v>
      </c>
      <c r="E12" s="110">
        <f t="shared" si="0"/>
        <v>0.22058823529411764</v>
      </c>
      <c r="F12" s="76">
        <f>分析係数表!C15</f>
        <v>0</v>
      </c>
      <c r="G12" s="110">
        <f t="shared" si="1"/>
        <v>0</v>
      </c>
      <c r="H12" s="110">
        <v>0</v>
      </c>
      <c r="I12" s="110">
        <f t="shared" si="2"/>
        <v>0</v>
      </c>
      <c r="J12" s="107">
        <f>分析係数表!G15</f>
        <v>9.5600644612788208E-2</v>
      </c>
      <c r="K12" s="111">
        <f t="shared" si="3"/>
        <v>0</v>
      </c>
      <c r="L12" s="79"/>
      <c r="M12" s="80"/>
      <c r="N12" s="81">
        <f>分析係数表!H15</f>
        <v>8.3539154438471604E-3</v>
      </c>
      <c r="O12" s="82">
        <f t="shared" si="4"/>
        <v>2.2616843186932561E-2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75">
        <f>最終需要_まとめ!C14</f>
        <v>100</v>
      </c>
      <c r="D13" s="107">
        <f>投入係数表!K13</f>
        <v>6.1764705882352944E-2</v>
      </c>
      <c r="E13" s="110">
        <f t="shared" si="0"/>
        <v>6.1764705882352944</v>
      </c>
      <c r="F13" s="76">
        <f>分析係数表!C16</f>
        <v>7.6144637788473357E-2</v>
      </c>
      <c r="G13" s="110">
        <f t="shared" si="1"/>
        <v>0.47030511575233547</v>
      </c>
      <c r="H13" s="110">
        <v>0.47606246476008962</v>
      </c>
      <c r="I13" s="110">
        <f t="shared" si="2"/>
        <v>100.47606246476009</v>
      </c>
      <c r="J13" s="107">
        <f>分析係数表!G16</f>
        <v>3.3088235294117647E-2</v>
      </c>
      <c r="K13" s="111">
        <f t="shared" si="3"/>
        <v>3.3245755962604444</v>
      </c>
      <c r="L13" s="79"/>
      <c r="M13" s="80"/>
      <c r="N13" s="81">
        <f>分析係数表!H16</f>
        <v>1.665940239236767E-2</v>
      </c>
      <c r="O13" s="82">
        <f t="shared" si="4"/>
        <v>4.510257423944812E-2</v>
      </c>
      <c r="P13" s="76">
        <f>分析係数表!C16</f>
        <v>7.6144637788473357E-2</v>
      </c>
      <c r="Q13" s="82">
        <f t="shared" si="5"/>
        <v>3.4343191787905062E-3</v>
      </c>
      <c r="R13" s="83">
        <v>3.8557337843566652E-3</v>
      </c>
      <c r="S13" s="84">
        <f t="shared" si="6"/>
        <v>100.47991819854445</v>
      </c>
      <c r="T13" s="85">
        <f>分析係数表!F16</f>
        <v>0.28823529411764703</v>
      </c>
      <c r="U13" s="86">
        <f t="shared" si="7"/>
        <v>28.961858774874575</v>
      </c>
      <c r="V13" s="87">
        <f>分析係数表!D16</f>
        <v>0</v>
      </c>
      <c r="W13" s="167">
        <f t="shared" si="8"/>
        <v>0</v>
      </c>
      <c r="X13" s="76">
        <f>分析係数表!E16</f>
        <v>0</v>
      </c>
      <c r="Y13" s="166">
        <f t="shared" si="9"/>
        <v>0</v>
      </c>
    </row>
    <row r="14" spans="1:25" x14ac:dyDescent="0.2">
      <c r="A14" s="6" t="s">
        <v>2</v>
      </c>
      <c r="B14" s="5" t="s">
        <v>364</v>
      </c>
      <c r="C14" s="90"/>
      <c r="D14" s="107">
        <f>投入係数表!K14</f>
        <v>0</v>
      </c>
      <c r="E14" s="110">
        <f t="shared" si="0"/>
        <v>0</v>
      </c>
      <c r="F14" s="76">
        <f>分析係数表!C17</f>
        <v>0.18071519795657731</v>
      </c>
      <c r="G14" s="110">
        <f t="shared" si="1"/>
        <v>0</v>
      </c>
      <c r="H14" s="110">
        <v>3.3761832823297798E-3</v>
      </c>
      <c r="I14" s="110">
        <f t="shared" si="2"/>
        <v>3.3761832823297798E-3</v>
      </c>
      <c r="J14" s="107">
        <f>分析係数表!G17</f>
        <v>0.21222205415217063</v>
      </c>
      <c r="K14" s="111">
        <f t="shared" si="3"/>
        <v>7.1650055137024375E-4</v>
      </c>
      <c r="L14" s="79"/>
      <c r="M14" s="80"/>
      <c r="N14" s="81">
        <f>分析係数表!H17</f>
        <v>2.9299239672623371E-3</v>
      </c>
      <c r="O14" s="82">
        <f t="shared" si="4"/>
        <v>7.9322841322285211E-3</v>
      </c>
      <c r="P14" s="76">
        <f>分析係数表!C17</f>
        <v>0.18071519795657731</v>
      </c>
      <c r="Q14" s="82">
        <f t="shared" si="5"/>
        <v>1.4334842972034943E-3</v>
      </c>
      <c r="R14" s="83">
        <v>3.1641777266439514E-3</v>
      </c>
      <c r="S14" s="84">
        <f t="shared" si="6"/>
        <v>6.5403610089737312E-3</v>
      </c>
      <c r="T14" s="85">
        <f>分析係数表!F17</f>
        <v>0.32203902586598093</v>
      </c>
      <c r="U14" s="86">
        <f t="shared" si="7"/>
        <v>2.1062514881417444E-3</v>
      </c>
      <c r="V14" s="87">
        <f>分析係数表!D17</f>
        <v>6.156405990016639E-2</v>
      </c>
      <c r="W14" s="167">
        <f t="shared" si="8"/>
        <v>0</v>
      </c>
      <c r="X14" s="76">
        <f>分析係数表!E17</f>
        <v>6.18665859930419E-2</v>
      </c>
      <c r="Y14" s="166">
        <f t="shared" si="9"/>
        <v>0</v>
      </c>
    </row>
    <row r="15" spans="1:25" x14ac:dyDescent="0.2">
      <c r="A15" s="6" t="s">
        <v>3</v>
      </c>
      <c r="B15" s="5" t="s">
        <v>31</v>
      </c>
      <c r="C15" s="90"/>
      <c r="D15" s="107">
        <f>投入係数表!K15</f>
        <v>7.3529411764705881E-4</v>
      </c>
      <c r="E15" s="110">
        <f t="shared" si="0"/>
        <v>7.3529411764705885E-2</v>
      </c>
      <c r="F15" s="76">
        <f>分析係数表!C18</f>
        <v>9.139072847682117E-2</v>
      </c>
      <c r="G15" s="110">
        <f t="shared" si="1"/>
        <v>6.7199065056486153E-3</v>
      </c>
      <c r="H15" s="110">
        <v>7.3513691997518183E-3</v>
      </c>
      <c r="I15" s="110">
        <f t="shared" si="2"/>
        <v>7.3513691997518183E-3</v>
      </c>
      <c r="J15" s="107">
        <f>分析係数表!G18</f>
        <v>0.21513002364066194</v>
      </c>
      <c r="K15" s="111">
        <f t="shared" si="3"/>
        <v>1.5815002297338428E-3</v>
      </c>
      <c r="L15" s="79"/>
      <c r="M15" s="80"/>
      <c r="N15" s="81">
        <f>分析係数表!H18</f>
        <v>4.3585645793985182E-4</v>
      </c>
      <c r="O15" s="82">
        <f t="shared" si="4"/>
        <v>1.180009209753003E-3</v>
      </c>
      <c r="P15" s="76">
        <f>分析係数表!C18</f>
        <v>9.139072847682117E-2</v>
      </c>
      <c r="Q15" s="82">
        <f t="shared" si="5"/>
        <v>1.0784190128868501E-4</v>
      </c>
      <c r="R15" s="83">
        <v>2.6607051715888275E-4</v>
      </c>
      <c r="S15" s="84">
        <f t="shared" si="6"/>
        <v>7.6174397169107011E-3</v>
      </c>
      <c r="T15" s="85">
        <f>分析係数表!F18</f>
        <v>0.45390070921985815</v>
      </c>
      <c r="U15" s="86">
        <f t="shared" si="7"/>
        <v>3.4575612899452827E-3</v>
      </c>
      <c r="V15" s="87">
        <f>分析係数表!D18</f>
        <v>6.1465721040189124E-2</v>
      </c>
      <c r="W15" s="167">
        <f t="shared" si="8"/>
        <v>0</v>
      </c>
      <c r="X15" s="76">
        <f>分析係数表!E18</f>
        <v>6.2647754137115833E-2</v>
      </c>
      <c r="Y15" s="166">
        <f t="shared" si="9"/>
        <v>0</v>
      </c>
    </row>
    <row r="16" spans="1:25" x14ac:dyDescent="0.2">
      <c r="A16" s="6" t="s">
        <v>4</v>
      </c>
      <c r="B16" s="5" t="s">
        <v>32</v>
      </c>
      <c r="C16" s="90"/>
      <c r="D16" s="107">
        <f>投入係数表!K16</f>
        <v>0</v>
      </c>
      <c r="E16" s="110">
        <f t="shared" si="0"/>
        <v>0</v>
      </c>
      <c r="F16" s="76">
        <f>分析係数表!C19</f>
        <v>0.19965169797238458</v>
      </c>
      <c r="G16" s="110">
        <f t="shared" si="1"/>
        <v>0</v>
      </c>
      <c r="H16" s="110">
        <v>2.8630242033284422E-3</v>
      </c>
      <c r="I16" s="110">
        <f t="shared" si="2"/>
        <v>2.8630242033284422E-3</v>
      </c>
      <c r="J16" s="107">
        <f>分析係数表!G19</f>
        <v>5.7581303674503731E-2</v>
      </c>
      <c r="K16" s="111">
        <f t="shared" si="3"/>
        <v>1.6485666607930915E-4</v>
      </c>
      <c r="L16" s="79"/>
      <c r="M16" s="80"/>
      <c r="N16" s="81">
        <f>分析係数表!H19</f>
        <v>-1.210712383166255E-4</v>
      </c>
      <c r="O16" s="82">
        <f t="shared" si="4"/>
        <v>-3.2778033604250086E-4</v>
      </c>
      <c r="P16" s="76">
        <f>分析係数表!C19</f>
        <v>0.19965169797238458</v>
      </c>
      <c r="Q16" s="82">
        <f t="shared" si="5"/>
        <v>-6.5441900652844106E-5</v>
      </c>
      <c r="R16" s="83">
        <v>6.2496122930594017E-4</v>
      </c>
      <c r="S16" s="84">
        <f t="shared" si="6"/>
        <v>3.4879854326343822E-3</v>
      </c>
      <c r="T16" s="85">
        <f>分析係数表!F19</f>
        <v>0.23947627762917079</v>
      </c>
      <c r="U16" s="86">
        <f t="shared" si="7"/>
        <v>8.3528976783205468E-4</v>
      </c>
      <c r="V16" s="87">
        <f>分析係数表!D19</f>
        <v>5.6314233422497537E-3</v>
      </c>
      <c r="W16" s="167">
        <f t="shared" si="8"/>
        <v>0</v>
      </c>
      <c r="X16" s="76">
        <f>分析係数表!E19</f>
        <v>6.0537800929184853E-3</v>
      </c>
      <c r="Y16" s="166">
        <f t="shared" si="9"/>
        <v>0</v>
      </c>
    </row>
    <row r="17" spans="1:25" x14ac:dyDescent="0.2">
      <c r="A17" s="6" t="s">
        <v>5</v>
      </c>
      <c r="B17" s="5" t="s">
        <v>33</v>
      </c>
      <c r="C17" s="90"/>
      <c r="D17" s="107">
        <f>投入係数表!K17</f>
        <v>0</v>
      </c>
      <c r="E17" s="110">
        <f t="shared" si="0"/>
        <v>0</v>
      </c>
      <c r="F17" s="76">
        <f>分析係数表!C20</f>
        <v>7.086614173228345E-2</v>
      </c>
      <c r="G17" s="110">
        <f t="shared" si="1"/>
        <v>0</v>
      </c>
      <c r="H17" s="110">
        <v>3.3823871207466435E-4</v>
      </c>
      <c r="I17" s="110">
        <f t="shared" si="2"/>
        <v>3.3823871207466435E-4</v>
      </c>
      <c r="J17" s="107">
        <f>分析係数表!G20</f>
        <v>0.1</v>
      </c>
      <c r="K17" s="111">
        <f t="shared" si="3"/>
        <v>3.3823871207466437E-5</v>
      </c>
      <c r="L17" s="79"/>
      <c r="M17" s="80"/>
      <c r="N17" s="81">
        <f>分析係数表!H20</f>
        <v>5.5692769625647731E-4</v>
      </c>
      <c r="O17" s="82">
        <f t="shared" si="4"/>
        <v>1.5077895457955039E-3</v>
      </c>
      <c r="P17" s="76">
        <f>分析係数表!C20</f>
        <v>7.086614173228345E-2</v>
      </c>
      <c r="Q17" s="82">
        <f t="shared" si="5"/>
        <v>1.0685122765479947E-4</v>
      </c>
      <c r="R17" s="83">
        <v>3.5514092243613306E-4</v>
      </c>
      <c r="S17" s="84">
        <f t="shared" si="6"/>
        <v>6.9337963451079746E-4</v>
      </c>
      <c r="T17" s="85">
        <f>分析係数表!F20</f>
        <v>0.22318840579710145</v>
      </c>
      <c r="U17" s="86">
        <f t="shared" si="7"/>
        <v>1.5475429523864175E-4</v>
      </c>
      <c r="V17" s="87">
        <f>分析係数表!D20</f>
        <v>2.9710144927536233E-2</v>
      </c>
      <c r="W17" s="167">
        <f t="shared" si="8"/>
        <v>0</v>
      </c>
      <c r="X17" s="76">
        <f>分析係数表!E20</f>
        <v>3.1884057971014491E-2</v>
      </c>
      <c r="Y17" s="166">
        <f t="shared" si="9"/>
        <v>0</v>
      </c>
    </row>
    <row r="18" spans="1:25" x14ac:dyDescent="0.2">
      <c r="A18" s="6" t="s">
        <v>6</v>
      </c>
      <c r="B18" s="5" t="s">
        <v>34</v>
      </c>
      <c r="C18" s="90"/>
      <c r="D18" s="107">
        <f>投入係数表!K18</f>
        <v>7.3529411764705881E-4</v>
      </c>
      <c r="E18" s="110">
        <f t="shared" si="0"/>
        <v>7.3529411764705885E-2</v>
      </c>
      <c r="F18" s="76">
        <f>分析係数表!C21</f>
        <v>0.37411764705882355</v>
      </c>
      <c r="G18" s="110">
        <f t="shared" si="1"/>
        <v>2.7508650519031144E-2</v>
      </c>
      <c r="H18" s="110">
        <v>3.981601527699901E-2</v>
      </c>
      <c r="I18" s="110">
        <f t="shared" si="2"/>
        <v>3.981601527699901E-2</v>
      </c>
      <c r="J18" s="107">
        <f>分析係数表!G21</f>
        <v>0.28505771697306542</v>
      </c>
      <c r="K18" s="111">
        <f t="shared" si="3"/>
        <v>1.1349862413826033E-2</v>
      </c>
      <c r="L18" s="79"/>
      <c r="M18" s="80"/>
      <c r="N18" s="81">
        <f>分析係数表!H21</f>
        <v>9.2014141120635377E-4</v>
      </c>
      <c r="O18" s="82">
        <f t="shared" si="4"/>
        <v>2.4911305539230062E-3</v>
      </c>
      <c r="P18" s="76">
        <f>分析係数表!C21</f>
        <v>0.37411764705882355</v>
      </c>
      <c r="Q18" s="82">
        <f t="shared" si="5"/>
        <v>9.3197590135001885E-4</v>
      </c>
      <c r="R18" s="83">
        <v>2.5158207625485545E-3</v>
      </c>
      <c r="S18" s="84">
        <f t="shared" si="6"/>
        <v>4.2331836039547564E-2</v>
      </c>
      <c r="T18" s="85">
        <f>分析係数表!F21</f>
        <v>0.42400598546387347</v>
      </c>
      <c r="U18" s="86">
        <f t="shared" si="7"/>
        <v>1.794895185644348E-2</v>
      </c>
      <c r="V18" s="87">
        <f>分析係数表!D21</f>
        <v>5.8251389482684907E-2</v>
      </c>
      <c r="W18" s="167">
        <f t="shared" si="8"/>
        <v>0</v>
      </c>
      <c r="X18" s="76">
        <f>分析係数表!E21</f>
        <v>5.2159042325780246E-2</v>
      </c>
      <c r="Y18" s="166">
        <f t="shared" si="9"/>
        <v>0</v>
      </c>
    </row>
    <row r="19" spans="1:25" x14ac:dyDescent="0.2">
      <c r="A19" s="6" t="s">
        <v>7</v>
      </c>
      <c r="B19" s="5" t="s">
        <v>268</v>
      </c>
      <c r="C19" s="90"/>
      <c r="D19" s="107">
        <f>投入係数表!K19</f>
        <v>0</v>
      </c>
      <c r="E19" s="110">
        <f t="shared" si="0"/>
        <v>0</v>
      </c>
      <c r="F19" s="76">
        <f>分析係数表!C22</f>
        <v>3.7067545304777627E-2</v>
      </c>
      <c r="G19" s="110">
        <f t="shared" si="1"/>
        <v>0</v>
      </c>
      <c r="H19" s="110">
        <v>1.1704180722118214E-4</v>
      </c>
      <c r="I19" s="110">
        <f t="shared" si="2"/>
        <v>1.1704180722118214E-4</v>
      </c>
      <c r="J19" s="107">
        <f>分析係数表!G22</f>
        <v>0.19478402607986961</v>
      </c>
      <c r="K19" s="111">
        <f t="shared" si="3"/>
        <v>2.2797874430205814E-5</v>
      </c>
      <c r="L19" s="79"/>
      <c r="M19" s="80"/>
      <c r="N19" s="81">
        <f>分析係数表!H22</f>
        <v>4.8428495326650198E-5</v>
      </c>
      <c r="O19" s="82">
        <f t="shared" si="4"/>
        <v>1.3111213441700033E-4</v>
      </c>
      <c r="P19" s="76">
        <f>分析係数表!C22</f>
        <v>3.7067545304777627E-2</v>
      </c>
      <c r="Q19" s="82">
        <f t="shared" si="5"/>
        <v>4.8600049825082534E-6</v>
      </c>
      <c r="R19" s="83">
        <v>5.1105954950552817E-5</v>
      </c>
      <c r="S19" s="84">
        <f t="shared" si="6"/>
        <v>1.6814776217173496E-4</v>
      </c>
      <c r="T19" s="85">
        <f>分析係数表!F22</f>
        <v>0.40994295028524858</v>
      </c>
      <c r="U19" s="86">
        <f t="shared" si="7"/>
        <v>6.8930989708543343E-5</v>
      </c>
      <c r="V19" s="87">
        <f>分析係数表!D22</f>
        <v>4.2379788101059496E-2</v>
      </c>
      <c r="W19" s="167">
        <f t="shared" si="8"/>
        <v>0</v>
      </c>
      <c r="X19" s="76">
        <f>分析係数表!E22</f>
        <v>3.5859820700896494E-2</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0.21557719054242003</v>
      </c>
      <c r="K20" s="111">
        <f t="shared" si="3"/>
        <v>0</v>
      </c>
      <c r="L20" s="79"/>
      <c r="M20" s="80"/>
      <c r="N20" s="81">
        <f>分析係数表!H23</f>
        <v>2.4214247663325099E-5</v>
      </c>
      <c r="O20" s="82">
        <f t="shared" si="4"/>
        <v>6.5556067208500166E-5</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107">
        <f>投入係数表!K21</f>
        <v>0</v>
      </c>
      <c r="E21" s="110">
        <f t="shared" si="0"/>
        <v>0</v>
      </c>
      <c r="F21" s="76">
        <f>分析係数表!C24</f>
        <v>1</v>
      </c>
      <c r="G21" s="110">
        <f t="shared" si="1"/>
        <v>0</v>
      </c>
      <c r="H21" s="110">
        <v>2.7499658800280028E-3</v>
      </c>
      <c r="I21" s="110">
        <f t="shared" si="2"/>
        <v>2.7499658800280028E-3</v>
      </c>
      <c r="J21" s="107">
        <f>分析係数表!G24</f>
        <v>0.20825654257279763</v>
      </c>
      <c r="K21" s="111">
        <f t="shared" si="3"/>
        <v>5.7269838636779264E-4</v>
      </c>
      <c r="L21" s="79"/>
      <c r="M21" s="80"/>
      <c r="N21" s="81">
        <f>分析係数表!H24</f>
        <v>3.389994672865514E-4</v>
      </c>
      <c r="O21" s="82">
        <f t="shared" si="4"/>
        <v>9.1778494091900237E-4</v>
      </c>
      <c r="P21" s="76">
        <f>分析係数表!C24</f>
        <v>1</v>
      </c>
      <c r="Q21" s="82">
        <f t="shared" si="5"/>
        <v>9.1778494091900237E-4</v>
      </c>
      <c r="R21" s="83">
        <v>4.1204715516839248E-3</v>
      </c>
      <c r="S21" s="84">
        <f t="shared" si="6"/>
        <v>6.8704374317119276E-3</v>
      </c>
      <c r="T21" s="85">
        <f>分析係数表!F24</f>
        <v>0.38665683744931811</v>
      </c>
      <c r="U21" s="86">
        <f t="shared" si="7"/>
        <v>2.6565016092391495E-3</v>
      </c>
      <c r="V21" s="87">
        <f>分析係数表!D24</f>
        <v>6.4995699717409997E-2</v>
      </c>
      <c r="W21" s="167">
        <f t="shared" si="8"/>
        <v>0</v>
      </c>
      <c r="X21" s="76">
        <f>分析係数表!E24</f>
        <v>6.733013883769505E-2</v>
      </c>
      <c r="Y21" s="166">
        <f t="shared" si="9"/>
        <v>0</v>
      </c>
    </row>
    <row r="22" spans="1:25" x14ac:dyDescent="0.2">
      <c r="A22" s="6" t="s">
        <v>10</v>
      </c>
      <c r="B22" s="5" t="s">
        <v>271</v>
      </c>
      <c r="C22" s="90"/>
      <c r="D22" s="107">
        <f>投入係数表!K22</f>
        <v>0</v>
      </c>
      <c r="E22" s="110">
        <f t="shared" si="0"/>
        <v>0</v>
      </c>
      <c r="F22" s="76">
        <f>分析係数表!C25</f>
        <v>9.7637180238234755E-3</v>
      </c>
      <c r="G22" s="110">
        <f t="shared" si="1"/>
        <v>0</v>
      </c>
      <c r="H22" s="110">
        <v>4.1877639306144148E-5</v>
      </c>
      <c r="I22" s="110">
        <f t="shared" si="2"/>
        <v>4.1877639306144148E-5</v>
      </c>
      <c r="J22" s="107">
        <f>分析係数表!G25</f>
        <v>0.19639934533551553</v>
      </c>
      <c r="K22" s="111">
        <f t="shared" si="3"/>
        <v>8.2247409439235643E-6</v>
      </c>
      <c r="L22" s="79"/>
      <c r="M22" s="80"/>
      <c r="N22" s="81">
        <f>分析係数表!H25</f>
        <v>5.0849920092982707E-4</v>
      </c>
      <c r="O22" s="82">
        <f t="shared" si="4"/>
        <v>1.3766774113785035E-3</v>
      </c>
      <c r="P22" s="76">
        <f>分析係数表!C25</f>
        <v>9.7637180238234755E-3</v>
      </c>
      <c r="Q22" s="82">
        <f t="shared" si="5"/>
        <v>1.344149005446694E-5</v>
      </c>
      <c r="R22" s="83">
        <v>8.6432230520716829E-5</v>
      </c>
      <c r="S22" s="84">
        <f t="shared" si="6"/>
        <v>1.2830986982686099E-4</v>
      </c>
      <c r="T22" s="85">
        <f>分析係数表!F25</f>
        <v>0.34206219312602293</v>
      </c>
      <c r="U22" s="86">
        <f t="shared" si="7"/>
        <v>4.3889955472690584E-5</v>
      </c>
      <c r="V22" s="87">
        <f>分析係数表!D25</f>
        <v>3.2733224222585926E-3</v>
      </c>
      <c r="W22" s="167">
        <f t="shared" si="8"/>
        <v>0</v>
      </c>
      <c r="X22" s="76">
        <f>分析係数表!E25</f>
        <v>1.6366612111292963E-3</v>
      </c>
      <c r="Y22" s="166">
        <f t="shared" si="9"/>
        <v>0</v>
      </c>
    </row>
    <row r="23" spans="1:25" x14ac:dyDescent="0.2">
      <c r="A23" s="6" t="s">
        <v>11</v>
      </c>
      <c r="B23" s="5" t="s">
        <v>35</v>
      </c>
      <c r="C23" s="90"/>
      <c r="D23" s="107">
        <f>投入係数表!K23</f>
        <v>0</v>
      </c>
      <c r="E23" s="110">
        <f t="shared" si="0"/>
        <v>0</v>
      </c>
      <c r="F23" s="76">
        <f>分析係数表!C26</f>
        <v>0.93036400633054483</v>
      </c>
      <c r="G23" s="110">
        <f t="shared" si="1"/>
        <v>0</v>
      </c>
      <c r="H23" s="110">
        <v>2.9741434198496067E-3</v>
      </c>
      <c r="I23" s="110">
        <f t="shared" si="2"/>
        <v>2.9741434198496067E-3</v>
      </c>
      <c r="J23" s="107">
        <f>分析係数表!G26</f>
        <v>0.19645328719723185</v>
      </c>
      <c r="K23" s="111">
        <f t="shared" si="3"/>
        <v>5.8428025142547209E-4</v>
      </c>
      <c r="L23" s="79"/>
      <c r="M23" s="80"/>
      <c r="N23" s="81">
        <f>分析係数表!H26</f>
        <v>1.0557411981209745E-2</v>
      </c>
      <c r="O23" s="82">
        <f t="shared" si="4"/>
        <v>2.8582445302906077E-2</v>
      </c>
      <c r="P23" s="76">
        <f>分析係数表!C26</f>
        <v>0.93036400633054483</v>
      </c>
      <c r="Q23" s="82">
        <f t="shared" si="5"/>
        <v>2.6592078322735361E-2</v>
      </c>
      <c r="R23" s="83">
        <v>3.1147565263554156E-2</v>
      </c>
      <c r="S23" s="84">
        <f t="shared" si="6"/>
        <v>3.4121708683403765E-2</v>
      </c>
      <c r="T23" s="85">
        <f>分析係数表!F26</f>
        <v>0.33070934256055362</v>
      </c>
      <c r="U23" s="86">
        <f t="shared" si="7"/>
        <v>1.1284367845731193E-2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107">
        <f>投入係数表!K24</f>
        <v>0</v>
      </c>
      <c r="E24" s="110">
        <f t="shared" si="0"/>
        <v>0</v>
      </c>
      <c r="F24" s="76">
        <f>分析係数表!C27</f>
        <v>0.10562310030395139</v>
      </c>
      <c r="G24" s="110">
        <f t="shared" si="1"/>
        <v>0</v>
      </c>
      <c r="H24" s="110">
        <v>6.6465090969172294E-5</v>
      </c>
      <c r="I24" s="110">
        <f t="shared" si="2"/>
        <v>6.6465090969172294E-5</v>
      </c>
      <c r="J24" s="107">
        <f>分析係数表!G27</f>
        <v>0.17127071823204421</v>
      </c>
      <c r="K24" s="111">
        <f t="shared" si="3"/>
        <v>1.1383523867648294E-5</v>
      </c>
      <c r="L24" s="79"/>
      <c r="M24" s="80"/>
      <c r="N24" s="81">
        <f>分析係数表!H27</f>
        <v>1.1162768172792872E-2</v>
      </c>
      <c r="O24" s="82">
        <f t="shared" si="4"/>
        <v>3.0221346983118583E-2</v>
      </c>
      <c r="P24" s="76">
        <f>分析係数表!C27</f>
        <v>0.10562310030395139</v>
      </c>
      <c r="Q24" s="82">
        <f t="shared" si="5"/>
        <v>3.1920723637184527E-3</v>
      </c>
      <c r="R24" s="83">
        <v>3.2310325136382673E-3</v>
      </c>
      <c r="S24" s="84">
        <f t="shared" si="6"/>
        <v>3.2974976046074396E-3</v>
      </c>
      <c r="T24" s="85">
        <f>分析係数表!F27</f>
        <v>0.32320441988950277</v>
      </c>
      <c r="U24" s="86">
        <f t="shared" si="7"/>
        <v>1.0657658003841726E-3</v>
      </c>
      <c r="V24" s="87">
        <f>分析係数表!D27</f>
        <v>0.29005524861878451</v>
      </c>
      <c r="W24" s="167">
        <f t="shared" si="8"/>
        <v>0</v>
      </c>
      <c r="X24" s="76">
        <f>分析係数表!E27</f>
        <v>0.34530386740331492</v>
      </c>
      <c r="Y24" s="166">
        <f t="shared" si="9"/>
        <v>0</v>
      </c>
    </row>
    <row r="25" spans="1:25" x14ac:dyDescent="0.2">
      <c r="A25" s="6" t="s">
        <v>13</v>
      </c>
      <c r="B25" s="5" t="s">
        <v>191</v>
      </c>
      <c r="C25" s="90"/>
      <c r="D25" s="107">
        <f>投入係数表!K25</f>
        <v>0</v>
      </c>
      <c r="E25" s="110">
        <f t="shared" si="0"/>
        <v>0</v>
      </c>
      <c r="F25" s="76">
        <f>分析係数表!C28</f>
        <v>0.18610473607344047</v>
      </c>
      <c r="G25" s="110">
        <f t="shared" si="1"/>
        <v>0</v>
      </c>
      <c r="H25" s="110">
        <v>2.4326014420613202E-3</v>
      </c>
      <c r="I25" s="110">
        <f t="shared" si="2"/>
        <v>2.4326014420613202E-3</v>
      </c>
      <c r="J25" s="107">
        <f>分析係数表!G28</f>
        <v>0.12463295269168026</v>
      </c>
      <c r="K25" s="111">
        <f t="shared" si="3"/>
        <v>3.0318230044614169E-4</v>
      </c>
      <c r="L25" s="79"/>
      <c r="M25" s="80"/>
      <c r="N25" s="81">
        <f>分析係数表!H28</f>
        <v>2.0436825027846384E-2</v>
      </c>
      <c r="O25" s="82">
        <f t="shared" si="4"/>
        <v>5.5329320723974139E-2</v>
      </c>
      <c r="P25" s="76">
        <f>分析係数表!C28</f>
        <v>0.18610473607344047</v>
      </c>
      <c r="Q25" s="82">
        <f t="shared" si="5"/>
        <v>1.0297048630457948E-2</v>
      </c>
      <c r="R25" s="83">
        <v>1.1718965034070546E-2</v>
      </c>
      <c r="S25" s="84">
        <f t="shared" si="6"/>
        <v>1.4151566476131867E-2</v>
      </c>
      <c r="T25" s="85">
        <f>分析係数表!F28</f>
        <v>0.20978792822185971</v>
      </c>
      <c r="U25" s="86">
        <f t="shared" si="7"/>
        <v>2.9688278121216285E-3</v>
      </c>
      <c r="V25" s="87">
        <f>分析係数表!D28</f>
        <v>0.10619902120717781</v>
      </c>
      <c r="W25" s="167">
        <f t="shared" si="8"/>
        <v>0</v>
      </c>
      <c r="X25" s="76">
        <f>分析係数表!E28</f>
        <v>0.11125611745513866</v>
      </c>
      <c r="Y25" s="166">
        <f t="shared" si="9"/>
        <v>0</v>
      </c>
    </row>
    <row r="26" spans="1:25" x14ac:dyDescent="0.2">
      <c r="A26" s="6" t="s">
        <v>14</v>
      </c>
      <c r="B26" s="5" t="s">
        <v>50</v>
      </c>
      <c r="C26" s="90"/>
      <c r="D26" s="107">
        <f>投入係数表!K26</f>
        <v>1.4705882352941176E-3</v>
      </c>
      <c r="E26" s="110">
        <f t="shared" si="0"/>
        <v>0.14705882352941177</v>
      </c>
      <c r="F26" s="76">
        <f>分析係数表!C29</f>
        <v>0.55770782889426962</v>
      </c>
      <c r="G26" s="110">
        <f t="shared" si="1"/>
        <v>8.2015857190333774E-2</v>
      </c>
      <c r="H26" s="110">
        <v>9.4997006250377256E-2</v>
      </c>
      <c r="I26" s="110">
        <f t="shared" si="2"/>
        <v>9.4997006250377256E-2</v>
      </c>
      <c r="J26" s="107">
        <f>分析係数表!G29</f>
        <v>0.26290655653071759</v>
      </c>
      <c r="K26" s="111">
        <f t="shared" si="3"/>
        <v>2.4975335794013741E-2</v>
      </c>
      <c r="L26" s="79"/>
      <c r="M26" s="80"/>
      <c r="N26" s="81">
        <f>分析係数表!H29</f>
        <v>1.0048912780279917E-2</v>
      </c>
      <c r="O26" s="82">
        <f t="shared" si="4"/>
        <v>2.7205767891527573E-2</v>
      </c>
      <c r="P26" s="76">
        <f>分析係数表!C29</f>
        <v>0.55770782889426962</v>
      </c>
      <c r="Q26" s="82">
        <f t="shared" si="5"/>
        <v>1.5172869744185274E-2</v>
      </c>
      <c r="R26" s="83">
        <v>2.1881723538931457E-2</v>
      </c>
      <c r="S26" s="84">
        <f t="shared" si="6"/>
        <v>0.11687872978930872</v>
      </c>
      <c r="T26" s="85">
        <f>分析係数表!F29</f>
        <v>0.49535363964894163</v>
      </c>
      <c r="U26" s="86">
        <f t="shared" si="7"/>
        <v>5.7896304198679249E-2</v>
      </c>
      <c r="V26" s="87">
        <f>分析係数表!D29</f>
        <v>7.7826535880227157E-2</v>
      </c>
      <c r="W26" s="167">
        <f t="shared" si="8"/>
        <v>0</v>
      </c>
      <c r="X26" s="76">
        <f>分析係数表!E29</f>
        <v>6.6726897263810009E-2</v>
      </c>
      <c r="Y26" s="166">
        <f t="shared" si="9"/>
        <v>0</v>
      </c>
    </row>
    <row r="27" spans="1:25" x14ac:dyDescent="0.2">
      <c r="A27" s="6" t="s">
        <v>15</v>
      </c>
      <c r="B27" s="5" t="s">
        <v>36</v>
      </c>
      <c r="C27" s="90"/>
      <c r="D27" s="107">
        <f>投入係数表!K27</f>
        <v>7.3529411764705881E-4</v>
      </c>
      <c r="E27" s="110">
        <f t="shared" si="0"/>
        <v>7.3529411764705885E-2</v>
      </c>
      <c r="F27" s="76">
        <f>分析係数表!C30</f>
        <v>1</v>
      </c>
      <c r="G27" s="110">
        <f t="shared" si="1"/>
        <v>7.3529411764705885E-2</v>
      </c>
      <c r="H27" s="110">
        <v>8.8324594857963748E-2</v>
      </c>
      <c r="I27" s="110">
        <f t="shared" si="2"/>
        <v>8.8324594857963748E-2</v>
      </c>
      <c r="J27" s="107">
        <f>分析係数表!G30</f>
        <v>0.34435136970794655</v>
      </c>
      <c r="K27" s="111">
        <f t="shared" si="3"/>
        <v>3.0414695218239269E-2</v>
      </c>
      <c r="L27" s="79"/>
      <c r="M27" s="80"/>
      <c r="N27" s="81">
        <f>分析係数表!H30</f>
        <v>0</v>
      </c>
      <c r="O27" s="82">
        <f t="shared" si="4"/>
        <v>0</v>
      </c>
      <c r="P27" s="76">
        <f>分析係数表!C30</f>
        <v>1</v>
      </c>
      <c r="Q27" s="82">
        <f t="shared" si="5"/>
        <v>0</v>
      </c>
      <c r="R27" s="83">
        <v>7.5257710557495973E-3</v>
      </c>
      <c r="S27" s="84">
        <f t="shared" si="6"/>
        <v>9.5850365913713348E-2</v>
      </c>
      <c r="T27" s="85">
        <f>分析係数表!F30</f>
        <v>0.43672175684853975</v>
      </c>
      <c r="U27" s="86">
        <f t="shared" si="7"/>
        <v>4.1859940196412281E-2</v>
      </c>
      <c r="V27" s="87">
        <f>分析係数表!D30</f>
        <v>0.13244283450305638</v>
      </c>
      <c r="W27" s="167">
        <f t="shared" si="8"/>
        <v>0</v>
      </c>
      <c r="X27" s="76">
        <f>分析係数表!E30</f>
        <v>7.6296128594068369E-2</v>
      </c>
      <c r="Y27" s="166">
        <f t="shared" si="9"/>
        <v>0</v>
      </c>
    </row>
    <row r="28" spans="1:25" x14ac:dyDescent="0.2">
      <c r="A28" s="6" t="s">
        <v>16</v>
      </c>
      <c r="B28" s="5" t="s">
        <v>192</v>
      </c>
      <c r="C28" s="90"/>
      <c r="D28" s="107">
        <f>投入係数表!K28</f>
        <v>7.3529411764705881E-3</v>
      </c>
      <c r="E28" s="110">
        <f t="shared" si="0"/>
        <v>0.73529411764705876</v>
      </c>
      <c r="F28" s="76">
        <f>分析係数表!C31</f>
        <v>0.21403057579654239</v>
      </c>
      <c r="G28" s="110">
        <f t="shared" si="1"/>
        <v>0.15737542337981056</v>
      </c>
      <c r="H28" s="110">
        <v>0.17979349734170297</v>
      </c>
      <c r="I28" s="110">
        <f t="shared" si="2"/>
        <v>0.17979349734170297</v>
      </c>
      <c r="J28" s="107">
        <f>分析係数表!G31</f>
        <v>7.0431893687707636E-2</v>
      </c>
      <c r="K28" s="111">
        <f t="shared" si="3"/>
        <v>1.2663196490511969E-2</v>
      </c>
      <c r="L28" s="79"/>
      <c r="M28" s="80"/>
      <c r="N28" s="81">
        <f>分析係数表!H31</f>
        <v>2.2373964840912391E-2</v>
      </c>
      <c r="O28" s="82">
        <f t="shared" si="4"/>
        <v>6.0573806100654153E-2</v>
      </c>
      <c r="P28" s="76">
        <f>分析係数表!C31</f>
        <v>0.21403057579654239</v>
      </c>
      <c r="Q28" s="82">
        <f t="shared" si="5"/>
        <v>1.296464659791112E-2</v>
      </c>
      <c r="R28" s="83">
        <v>1.7445389317952389E-2</v>
      </c>
      <c r="S28" s="84">
        <f t="shared" si="6"/>
        <v>0.19723888665965536</v>
      </c>
      <c r="T28" s="85">
        <f>分析係数表!F31</f>
        <v>0.34418604651162793</v>
      </c>
      <c r="U28" s="86">
        <f t="shared" si="7"/>
        <v>6.7886872617741845E-2</v>
      </c>
      <c r="V28" s="87">
        <f>分析係数表!D31</f>
        <v>8.6378737541528243E-3</v>
      </c>
      <c r="W28" s="167">
        <f t="shared" si="8"/>
        <v>0</v>
      </c>
      <c r="X28" s="76">
        <f>分析係数表!E31</f>
        <v>7.3089700996677737E-3</v>
      </c>
      <c r="Y28" s="166">
        <f t="shared" si="9"/>
        <v>0</v>
      </c>
    </row>
    <row r="29" spans="1:25" x14ac:dyDescent="0.2">
      <c r="A29" s="6" t="s">
        <v>17</v>
      </c>
      <c r="B29" s="5" t="s">
        <v>272</v>
      </c>
      <c r="C29" s="90"/>
      <c r="D29" s="107">
        <f>投入係数表!K29</f>
        <v>7.3529411764705881E-4</v>
      </c>
      <c r="E29" s="110">
        <f t="shared" si="0"/>
        <v>7.3529411764705885E-2</v>
      </c>
      <c r="F29" s="76">
        <f>分析係数表!C32</f>
        <v>0.43391812865497081</v>
      </c>
      <c r="G29" s="110">
        <f t="shared" si="1"/>
        <v>3.1905744754041974E-2</v>
      </c>
      <c r="H29" s="110">
        <v>3.5265381307884154E-2</v>
      </c>
      <c r="I29" s="110">
        <f t="shared" si="2"/>
        <v>3.5265381307884154E-2</v>
      </c>
      <c r="J29" s="107">
        <f>分析係数表!G32</f>
        <v>0.14171122994652408</v>
      </c>
      <c r="K29" s="111">
        <f t="shared" si="3"/>
        <v>4.9975005596734233E-3</v>
      </c>
      <c r="L29" s="79"/>
      <c r="M29" s="80"/>
      <c r="N29" s="81">
        <f>分析係数表!H32</f>
        <v>6.3683471354545017E-3</v>
      </c>
      <c r="O29" s="82">
        <f t="shared" si="4"/>
        <v>1.7241245675835546E-2</v>
      </c>
      <c r="P29" s="76">
        <f>分析係数表!C32</f>
        <v>0.43391812865497081</v>
      </c>
      <c r="Q29" s="82">
        <f t="shared" si="5"/>
        <v>7.4812890593391676E-3</v>
      </c>
      <c r="R29" s="83">
        <v>9.5507811059715574E-3</v>
      </c>
      <c r="S29" s="84">
        <f t="shared" si="6"/>
        <v>4.4816162413855713E-2</v>
      </c>
      <c r="T29" s="85">
        <f>分析係数表!F32</f>
        <v>0.48395721925133689</v>
      </c>
      <c r="U29" s="86">
        <f t="shared" si="7"/>
        <v>2.1689105339325894E-2</v>
      </c>
      <c r="V29" s="87">
        <f>分析係数表!D32</f>
        <v>1.871657754010695E-2</v>
      </c>
      <c r="W29" s="167">
        <f t="shared" si="8"/>
        <v>0</v>
      </c>
      <c r="X29" s="76">
        <f>分析係数表!E32</f>
        <v>2.4064171122994651E-2</v>
      </c>
      <c r="Y29" s="166">
        <f t="shared" si="9"/>
        <v>0</v>
      </c>
    </row>
    <row r="30" spans="1:25" x14ac:dyDescent="0.2">
      <c r="A30" s="6" t="s">
        <v>18</v>
      </c>
      <c r="B30" s="5" t="s">
        <v>273</v>
      </c>
      <c r="C30" s="90"/>
      <c r="D30" s="107">
        <f>投入係数表!K30</f>
        <v>0</v>
      </c>
      <c r="E30" s="110">
        <f t="shared" si="0"/>
        <v>0</v>
      </c>
      <c r="F30" s="76">
        <f>分析係数表!C33</f>
        <v>0.95657568238213397</v>
      </c>
      <c r="G30" s="110">
        <f t="shared" si="1"/>
        <v>0</v>
      </c>
      <c r="H30" s="110">
        <v>9.4163204260726847E-3</v>
      </c>
      <c r="I30" s="110">
        <f t="shared" si="2"/>
        <v>9.4163204260726847E-3</v>
      </c>
      <c r="J30" s="107">
        <f>分析係数表!G33</f>
        <v>0.50647668393782386</v>
      </c>
      <c r="K30" s="111">
        <f t="shared" si="3"/>
        <v>4.7691467442932903E-3</v>
      </c>
      <c r="L30" s="79"/>
      <c r="M30" s="80"/>
      <c r="N30" s="81">
        <f>分析係数表!H33</f>
        <v>9.6856990653300401E-4</v>
      </c>
      <c r="O30" s="82">
        <f t="shared" si="4"/>
        <v>2.6222426883400068E-3</v>
      </c>
      <c r="P30" s="76">
        <f>分析係数表!C33</f>
        <v>0.95657568238213397</v>
      </c>
      <c r="Q30" s="82">
        <f t="shared" si="5"/>
        <v>2.5083735889704036E-3</v>
      </c>
      <c r="R30" s="83">
        <v>7.9477323268945226E-3</v>
      </c>
      <c r="S30" s="84">
        <f t="shared" si="6"/>
        <v>1.7364052752967207E-2</v>
      </c>
      <c r="T30" s="85">
        <f>分析係数表!F33</f>
        <v>0.6295336787564767</v>
      </c>
      <c r="U30" s="86">
        <f t="shared" si="7"/>
        <v>1.0931256007696974E-2</v>
      </c>
      <c r="V30" s="87">
        <f>分析係数表!D33</f>
        <v>5.181347150259067E-2</v>
      </c>
      <c r="W30" s="167">
        <f t="shared" si="8"/>
        <v>0</v>
      </c>
      <c r="X30" s="76">
        <f>分析係数表!E33</f>
        <v>4.145077720207254E-2</v>
      </c>
      <c r="Y30" s="166">
        <f t="shared" si="9"/>
        <v>0</v>
      </c>
    </row>
    <row r="31" spans="1:25" x14ac:dyDescent="0.2">
      <c r="A31" s="6" t="s">
        <v>19</v>
      </c>
      <c r="B31" s="5" t="s">
        <v>274</v>
      </c>
      <c r="C31" s="90"/>
      <c r="D31" s="107">
        <f>投入係数表!K31</f>
        <v>1.0294117647058823E-2</v>
      </c>
      <c r="E31" s="110">
        <f t="shared" si="0"/>
        <v>1.0294117647058822</v>
      </c>
      <c r="F31" s="76">
        <f>分析係数表!C34</f>
        <v>0.33608845585417924</v>
      </c>
      <c r="G31" s="110">
        <f t="shared" si="1"/>
        <v>0.34597341043812563</v>
      </c>
      <c r="H31" s="110">
        <v>0.3671818725459548</v>
      </c>
      <c r="I31" s="110">
        <f t="shared" si="2"/>
        <v>0.3671818725459548</v>
      </c>
      <c r="J31" s="107">
        <f>分析係数表!G34</f>
        <v>0.42501734562394688</v>
      </c>
      <c r="K31" s="111">
        <f t="shared" si="3"/>
        <v>0.1560586648307121</v>
      </c>
      <c r="L31" s="79"/>
      <c r="M31" s="80"/>
      <c r="N31" s="81">
        <f>分析係数表!H34</f>
        <v>0.15935396387234249</v>
      </c>
      <c r="O31" s="82">
        <f t="shared" si="4"/>
        <v>0.43142447829913966</v>
      </c>
      <c r="P31" s="76">
        <f>分析係数表!C34</f>
        <v>0.33608845585417924</v>
      </c>
      <c r="Q31" s="82">
        <f t="shared" si="5"/>
        <v>0.1449967867292527</v>
      </c>
      <c r="R31" s="83">
        <v>0.15718314172340928</v>
      </c>
      <c r="S31" s="84">
        <f t="shared" si="6"/>
        <v>0.5243650142693641</v>
      </c>
      <c r="T31" s="85">
        <f>分析係数表!F34</f>
        <v>0.69035583308553872</v>
      </c>
      <c r="U31" s="86">
        <f t="shared" si="7"/>
        <v>0.36199844626683725</v>
      </c>
      <c r="V31" s="87">
        <f>分析係数表!D34</f>
        <v>0.20794925166022402</v>
      </c>
      <c r="W31" s="167">
        <f t="shared" si="8"/>
        <v>0</v>
      </c>
      <c r="X31" s="76">
        <f>分析係数表!E34</f>
        <v>0.15720091188423035</v>
      </c>
      <c r="Y31" s="166">
        <f t="shared" si="9"/>
        <v>0</v>
      </c>
    </row>
    <row r="32" spans="1:25" x14ac:dyDescent="0.2">
      <c r="A32" s="6" t="s">
        <v>20</v>
      </c>
      <c r="B32" s="5" t="s">
        <v>37</v>
      </c>
      <c r="C32" s="90"/>
      <c r="D32" s="107">
        <f>投入係数表!K32</f>
        <v>2.9411764705882353E-3</v>
      </c>
      <c r="E32" s="110">
        <f t="shared" si="0"/>
        <v>0.29411764705882354</v>
      </c>
      <c r="F32" s="76">
        <f>分析係数表!C35</f>
        <v>1</v>
      </c>
      <c r="G32" s="110">
        <f t="shared" si="1"/>
        <v>0.29411764705882354</v>
      </c>
      <c r="H32" s="110">
        <v>0.39611926929633867</v>
      </c>
      <c r="I32" s="110">
        <f t="shared" si="2"/>
        <v>0.39611926929633867</v>
      </c>
      <c r="J32" s="107">
        <f>分析係数表!G35</f>
        <v>0.31379772270596118</v>
      </c>
      <c r="K32" s="111">
        <f t="shared" si="3"/>
        <v>0.12430132462514044</v>
      </c>
      <c r="L32" s="79"/>
      <c r="M32" s="80"/>
      <c r="N32" s="81">
        <f>分析係数表!H35</f>
        <v>5.9518620756453096E-2</v>
      </c>
      <c r="O32" s="82">
        <f t="shared" si="4"/>
        <v>0.16113681319849341</v>
      </c>
      <c r="P32" s="76">
        <f>分析係数表!C35</f>
        <v>1</v>
      </c>
      <c r="Q32" s="82">
        <f t="shared" si="5"/>
        <v>0.16113681319849341</v>
      </c>
      <c r="R32" s="83">
        <v>0.21019668262121255</v>
      </c>
      <c r="S32" s="84">
        <f t="shared" si="6"/>
        <v>0.60631595191755117</v>
      </c>
      <c r="T32" s="85">
        <f>分析係数表!F35</f>
        <v>0.62804197365483372</v>
      </c>
      <c r="U32" s="86">
        <f t="shared" si="7"/>
        <v>0.38079186710070811</v>
      </c>
      <c r="V32" s="87">
        <f>分析係数表!D35</f>
        <v>2.3219468631390936E-2</v>
      </c>
      <c r="W32" s="167">
        <f t="shared" si="8"/>
        <v>0</v>
      </c>
      <c r="X32" s="76">
        <f>分析係数表!E35</f>
        <v>2.0763563295378432E-2</v>
      </c>
      <c r="Y32" s="166">
        <f t="shared" si="9"/>
        <v>0</v>
      </c>
    </row>
    <row r="33" spans="1:25" x14ac:dyDescent="0.2">
      <c r="A33" s="6" t="s">
        <v>21</v>
      </c>
      <c r="B33" s="5" t="s">
        <v>38</v>
      </c>
      <c r="C33" s="90"/>
      <c r="D33" s="107">
        <f>投入係数表!K33</f>
        <v>7.3529411764705881E-4</v>
      </c>
      <c r="E33" s="110">
        <f t="shared" si="0"/>
        <v>7.3529411764705885E-2</v>
      </c>
      <c r="F33" s="76">
        <f>分析係数表!C36</f>
        <v>0.74699570815450644</v>
      </c>
      <c r="G33" s="110">
        <f t="shared" si="1"/>
        <v>5.4926155011360771E-2</v>
      </c>
      <c r="H33" s="110">
        <v>8.5658719139262887E-2</v>
      </c>
      <c r="I33" s="110">
        <f t="shared" si="2"/>
        <v>8.5658719139262887E-2</v>
      </c>
      <c r="J33" s="107">
        <f>分析係数表!G36</f>
        <v>2.1798365122615803E-2</v>
      </c>
      <c r="K33" s="111">
        <f t="shared" si="3"/>
        <v>1.8672200357332509E-3</v>
      </c>
      <c r="L33" s="79"/>
      <c r="M33" s="80"/>
      <c r="N33" s="81">
        <f>分析係数表!H36</f>
        <v>0.18814470434403602</v>
      </c>
      <c r="O33" s="82">
        <f t="shared" si="4"/>
        <v>0.50937064221004635</v>
      </c>
      <c r="P33" s="76">
        <f>分析係数表!C36</f>
        <v>0.74699570815450644</v>
      </c>
      <c r="Q33" s="82">
        <f t="shared" si="5"/>
        <v>0.38049768359080932</v>
      </c>
      <c r="R33" s="83">
        <v>0.39710034421418078</v>
      </c>
      <c r="S33" s="84">
        <f t="shared" si="6"/>
        <v>0.48275906335344365</v>
      </c>
      <c r="T33" s="85">
        <f>分析係数表!F36</f>
        <v>0.88068263301305039</v>
      </c>
      <c r="U33" s="86">
        <f t="shared" si="7"/>
        <v>0.42515752302502474</v>
      </c>
      <c r="V33" s="87">
        <f>分析係数表!D36</f>
        <v>1.2046464936182418E-2</v>
      </c>
      <c r="W33" s="167">
        <f t="shared" si="8"/>
        <v>0</v>
      </c>
      <c r="X33" s="76">
        <f>分析係数表!E36</f>
        <v>2.5813853434676608E-3</v>
      </c>
      <c r="Y33" s="166">
        <f t="shared" si="9"/>
        <v>0</v>
      </c>
    </row>
    <row r="34" spans="1:25" x14ac:dyDescent="0.2">
      <c r="A34" s="6" t="s">
        <v>22</v>
      </c>
      <c r="B34" s="5" t="s">
        <v>377</v>
      </c>
      <c r="C34" s="90"/>
      <c r="D34" s="107">
        <f>投入係数表!K34</f>
        <v>1.9117647058823531E-2</v>
      </c>
      <c r="E34" s="110">
        <f t="shared" si="0"/>
        <v>1.911764705882353</v>
      </c>
      <c r="F34" s="76">
        <f>分析係数表!C37</f>
        <v>0.40712235846595357</v>
      </c>
      <c r="G34" s="110">
        <f t="shared" si="1"/>
        <v>0.77832215589079368</v>
      </c>
      <c r="H34" s="110">
        <v>0.81546976672344718</v>
      </c>
      <c r="I34" s="110">
        <f t="shared" si="2"/>
        <v>0.81546976672344718</v>
      </c>
      <c r="J34" s="107">
        <f>分析係数表!G37</f>
        <v>0.32196035893896063</v>
      </c>
      <c r="K34" s="111">
        <f t="shared" si="3"/>
        <v>0.26254893879815155</v>
      </c>
      <c r="L34" s="79"/>
      <c r="M34" s="80"/>
      <c r="N34" s="81">
        <f>分析係数表!H37</f>
        <v>4.8815923289263402E-2</v>
      </c>
      <c r="O34" s="82">
        <f t="shared" si="4"/>
        <v>0.13216103149233635</v>
      </c>
      <c r="P34" s="76">
        <f>分析係数表!C37</f>
        <v>0.40712235846595357</v>
      </c>
      <c r="Q34" s="82">
        <f t="shared" si="5"/>
        <v>5.380571083845314E-2</v>
      </c>
      <c r="R34" s="83">
        <v>6.3710766401463351E-2</v>
      </c>
      <c r="S34" s="84">
        <f t="shared" si="6"/>
        <v>0.87918053312491051</v>
      </c>
      <c r="T34" s="85">
        <f>分析係数表!F37</f>
        <v>0.65447194556749833</v>
      </c>
      <c r="U34" s="86">
        <f t="shared" si="7"/>
        <v>0.57539899401933059</v>
      </c>
      <c r="V34" s="87">
        <f>分析係数表!D37</f>
        <v>9.4369391578739775E-2</v>
      </c>
      <c r="W34" s="167">
        <f t="shared" si="8"/>
        <v>0</v>
      </c>
      <c r="X34" s="76">
        <f>分析係数表!E37</f>
        <v>8.924169214081451E-2</v>
      </c>
      <c r="Y34" s="166">
        <f t="shared" si="9"/>
        <v>0</v>
      </c>
    </row>
    <row r="35" spans="1:25" x14ac:dyDescent="0.2">
      <c r="A35" s="6" t="s">
        <v>23</v>
      </c>
      <c r="B35" s="5" t="s">
        <v>193</v>
      </c>
      <c r="C35" s="90"/>
      <c r="D35" s="107">
        <f>投入係数表!K35</f>
        <v>0</v>
      </c>
      <c r="E35" s="110">
        <f t="shared" si="0"/>
        <v>0</v>
      </c>
      <c r="F35" s="76">
        <f>分析係数表!C38</f>
        <v>1.4508928571428603E-2</v>
      </c>
      <c r="G35" s="110">
        <f t="shared" si="1"/>
        <v>0</v>
      </c>
      <c r="H35" s="110">
        <v>9.1821866554921301E-4</v>
      </c>
      <c r="I35" s="110">
        <f t="shared" si="2"/>
        <v>9.1821866554921301E-4</v>
      </c>
      <c r="J35" s="107">
        <f>分析係数表!G38</f>
        <v>0.30833333333333335</v>
      </c>
      <c r="K35" s="111">
        <f t="shared" si="3"/>
        <v>2.8311742187767401E-4</v>
      </c>
      <c r="L35" s="79"/>
      <c r="M35" s="80"/>
      <c r="N35" s="81">
        <f>分析係数表!H38</f>
        <v>4.2859218364085426E-2</v>
      </c>
      <c r="O35" s="82">
        <f t="shared" si="4"/>
        <v>0.1160342389590453</v>
      </c>
      <c r="P35" s="76">
        <f>分析係数表!C38</f>
        <v>1.4508928571428603E-2</v>
      </c>
      <c r="Q35" s="82">
        <f t="shared" si="5"/>
        <v>1.6835324848968663E-3</v>
      </c>
      <c r="R35" s="83">
        <v>2.1613191168475517E-3</v>
      </c>
      <c r="S35" s="84">
        <f t="shared" si="6"/>
        <v>3.0795377823967648E-3</v>
      </c>
      <c r="T35" s="85">
        <f>分析係数表!F38</f>
        <v>0.5083333333333333</v>
      </c>
      <c r="U35" s="86">
        <f t="shared" si="7"/>
        <v>1.5654317060516886E-3</v>
      </c>
      <c r="V35" s="87">
        <f>分析係数表!D38</f>
        <v>0.11666666666666667</v>
      </c>
      <c r="W35" s="167">
        <f t="shared" si="8"/>
        <v>0</v>
      </c>
      <c r="X35" s="76">
        <f>分析係数表!E38</f>
        <v>0.14166666666666666</v>
      </c>
      <c r="Y35" s="166">
        <f t="shared" si="9"/>
        <v>0</v>
      </c>
    </row>
    <row r="36" spans="1:25" x14ac:dyDescent="0.2">
      <c r="A36" s="6" t="s">
        <v>24</v>
      </c>
      <c r="B36" s="5" t="s">
        <v>39</v>
      </c>
      <c r="C36" s="90"/>
      <c r="D36" s="107">
        <f>投入係数表!K36</f>
        <v>0</v>
      </c>
      <c r="E36" s="110">
        <f t="shared" si="0"/>
        <v>0</v>
      </c>
      <c r="F36" s="76">
        <f>分析係数表!C39</f>
        <v>1</v>
      </c>
      <c r="G36" s="110">
        <f t="shared" si="1"/>
        <v>0</v>
      </c>
      <c r="H36" s="110">
        <v>4.8014458355356308E-3</v>
      </c>
      <c r="I36" s="110">
        <f t="shared" si="2"/>
        <v>4.8014458355356308E-3</v>
      </c>
      <c r="J36" s="107">
        <f>分析係数表!G39</f>
        <v>0.34035980374341268</v>
      </c>
      <c r="K36" s="111">
        <f t="shared" si="3"/>
        <v>1.6342191622675335E-3</v>
      </c>
      <c r="L36" s="79"/>
      <c r="M36" s="80"/>
      <c r="N36" s="81">
        <f>分析係数表!H39</f>
        <v>3.825851130805366E-3</v>
      </c>
      <c r="O36" s="82">
        <f t="shared" si="4"/>
        <v>1.0357858618943028E-2</v>
      </c>
      <c r="P36" s="76">
        <f>分析係数表!C39</f>
        <v>1</v>
      </c>
      <c r="Q36" s="82">
        <f t="shared" si="5"/>
        <v>1.0357858618943028E-2</v>
      </c>
      <c r="R36" s="83">
        <v>1.3274988516546314E-2</v>
      </c>
      <c r="S36" s="84">
        <f t="shared" si="6"/>
        <v>1.8076434352081946E-2</v>
      </c>
      <c r="T36" s="85">
        <f>分析係数表!F39</f>
        <v>0.69125931310194444</v>
      </c>
      <c r="U36" s="86">
        <f t="shared" si="7"/>
        <v>1.2495503593552558E-2</v>
      </c>
      <c r="V36" s="87">
        <f>分析係数表!D39</f>
        <v>5.1063056514628384E-2</v>
      </c>
      <c r="W36" s="167">
        <f t="shared" si="8"/>
        <v>0</v>
      </c>
      <c r="X36" s="76">
        <f>分析係数表!E39</f>
        <v>5.9967290568780668E-2</v>
      </c>
      <c r="Y36" s="166">
        <f t="shared" si="9"/>
        <v>0</v>
      </c>
    </row>
    <row r="37" spans="1:25" x14ac:dyDescent="0.2">
      <c r="A37" s="6" t="s">
        <v>25</v>
      </c>
      <c r="B37" s="5" t="s">
        <v>40</v>
      </c>
      <c r="C37" s="90"/>
      <c r="D37" s="107">
        <f>投入係数表!K37</f>
        <v>0</v>
      </c>
      <c r="E37" s="110">
        <f t="shared" si="0"/>
        <v>0</v>
      </c>
      <c r="F37" s="76">
        <f>分析係数表!C40</f>
        <v>0.85193465176268268</v>
      </c>
      <c r="G37" s="110">
        <f t="shared" si="1"/>
        <v>0</v>
      </c>
      <c r="H37" s="110">
        <v>6.6001676532353255E-4</v>
      </c>
      <c r="I37" s="110">
        <f t="shared" si="2"/>
        <v>6.6001676532353255E-4</v>
      </c>
      <c r="J37" s="107">
        <f>分析係数表!G40</f>
        <v>0.54260669636442016</v>
      </c>
      <c r="K37" s="111">
        <f t="shared" si="3"/>
        <v>3.5812951657733278E-4</v>
      </c>
      <c r="L37" s="79"/>
      <c r="M37" s="80"/>
      <c r="N37" s="81">
        <f>分析係数表!H40</f>
        <v>3.0340452322146352E-2</v>
      </c>
      <c r="O37" s="82">
        <f t="shared" si="4"/>
        <v>8.2141752212250715E-2</v>
      </c>
      <c r="P37" s="76">
        <f>分析係数表!C40</f>
        <v>0.85193465176268268</v>
      </c>
      <c r="Q37" s="82">
        <f t="shared" si="5"/>
        <v>6.9979405066120381E-2</v>
      </c>
      <c r="R37" s="83">
        <v>7.0115372932274517E-2</v>
      </c>
      <c r="S37" s="84">
        <f t="shared" si="6"/>
        <v>7.0775389697598043E-2</v>
      </c>
      <c r="T37" s="85">
        <f>分析係数表!F40</f>
        <v>0.72424198879149304</v>
      </c>
      <c r="U37" s="86">
        <f t="shared" si="7"/>
        <v>5.1258508992081356E-2</v>
      </c>
      <c r="V37" s="87">
        <f>分析係数表!D40</f>
        <v>8.0615030895243564E-2</v>
      </c>
      <c r="W37" s="167">
        <f t="shared" si="8"/>
        <v>0</v>
      </c>
      <c r="X37" s="76">
        <f>分析係数表!E40</f>
        <v>5.0725678976864495E-2</v>
      </c>
      <c r="Y37" s="166">
        <f t="shared" si="9"/>
        <v>0</v>
      </c>
    </row>
    <row r="38" spans="1:25" x14ac:dyDescent="0.2">
      <c r="A38" s="6" t="s">
        <v>26</v>
      </c>
      <c r="B38" s="5" t="s">
        <v>276</v>
      </c>
      <c r="C38" s="90"/>
      <c r="D38" s="107">
        <f>投入係数表!K38</f>
        <v>0</v>
      </c>
      <c r="E38" s="110">
        <f t="shared" si="0"/>
        <v>0</v>
      </c>
      <c r="F38" s="76">
        <f>分析係数表!C41</f>
        <v>0.80146471371504657</v>
      </c>
      <c r="G38" s="110">
        <f t="shared" si="1"/>
        <v>0</v>
      </c>
      <c r="H38" s="110">
        <v>2.7030978596636044E-3</v>
      </c>
      <c r="I38" s="110">
        <f t="shared" si="2"/>
        <v>2.7030978596636044E-3</v>
      </c>
      <c r="J38" s="107">
        <f>分析係数表!G41</f>
        <v>0.44658927872701187</v>
      </c>
      <c r="K38" s="111">
        <f t="shared" si="3"/>
        <v>1.2071745234756986E-3</v>
      </c>
      <c r="L38" s="79"/>
      <c r="M38" s="80"/>
      <c r="N38" s="81">
        <f>分析係数表!H41</f>
        <v>5.2181703714465594E-2</v>
      </c>
      <c r="O38" s="82">
        <f t="shared" si="4"/>
        <v>0.14127332483431787</v>
      </c>
      <c r="P38" s="76">
        <f>分析係数表!C41</f>
        <v>0.80146471371504657</v>
      </c>
      <c r="Q38" s="82">
        <f t="shared" si="5"/>
        <v>0.11322558484390935</v>
      </c>
      <c r="R38" s="83">
        <v>0.11541511160590875</v>
      </c>
      <c r="S38" s="84">
        <f t="shared" si="6"/>
        <v>0.11811820946557236</v>
      </c>
      <c r="T38" s="85">
        <f>分析係数表!F41</f>
        <v>0.54349810877787919</v>
      </c>
      <c r="U38" s="86">
        <f t="shared" si="7"/>
        <v>6.4197023456767963E-2</v>
      </c>
      <c r="V38" s="87">
        <f>分析係数表!D41</f>
        <v>0.13747228381374724</v>
      </c>
      <c r="W38" s="167">
        <f t="shared" si="8"/>
        <v>0</v>
      </c>
      <c r="X38" s="76">
        <f>分析係数表!E41</f>
        <v>0.12938567888352681</v>
      </c>
      <c r="Y38" s="166">
        <f t="shared" si="9"/>
        <v>0</v>
      </c>
    </row>
    <row r="39" spans="1:25" x14ac:dyDescent="0.2">
      <c r="A39" s="6" t="s">
        <v>51</v>
      </c>
      <c r="B39" s="5" t="s">
        <v>367</v>
      </c>
      <c r="C39" s="90"/>
      <c r="D39" s="107">
        <f>投入係数表!K39</f>
        <v>0</v>
      </c>
      <c r="E39" s="110">
        <f>$C$13*D39</f>
        <v>0</v>
      </c>
      <c r="F39" s="76">
        <f>分析係数表!C42</f>
        <v>0.73057644110275688</v>
      </c>
      <c r="G39" s="110">
        <f>E39*F39</f>
        <v>0</v>
      </c>
      <c r="H39" s="110">
        <v>2.8073248551800795E-3</v>
      </c>
      <c r="I39" s="110">
        <f>C39+H39</f>
        <v>2.8073248551800795E-3</v>
      </c>
      <c r="J39" s="107">
        <f>分析係数表!G42</f>
        <v>0.48211243611584326</v>
      </c>
      <c r="K39" s="111">
        <f>I39*J39</f>
        <v>1.3534462248994249E-3</v>
      </c>
      <c r="L39" s="79"/>
      <c r="M39" s="80"/>
      <c r="N39" s="81">
        <f>分析係数表!H42</f>
        <v>1.2567194537265727E-2</v>
      </c>
      <c r="O39" s="82">
        <f t="shared" si="4"/>
        <v>3.4023598881211592E-2</v>
      </c>
      <c r="P39" s="76">
        <f>分析係数表!C42</f>
        <v>0.73057644110275688</v>
      </c>
      <c r="Q39" s="82">
        <f>O39*P39</f>
        <v>2.4856839784143304E-2</v>
      </c>
      <c r="R39" s="83">
        <v>2.6267332825516139E-2</v>
      </c>
      <c r="S39" s="84">
        <f>I39+R39</f>
        <v>2.9074657680696218E-2</v>
      </c>
      <c r="T39" s="85">
        <f>分析係数表!F42</f>
        <v>0.53492333901192501</v>
      </c>
      <c r="U39" s="86">
        <f t="shared" si="7"/>
        <v>1.5552712967186733E-2</v>
      </c>
      <c r="V39" s="87">
        <f>分析係数表!D42</f>
        <v>0.19591141396933562</v>
      </c>
      <c r="W39" s="167">
        <f t="shared" si="8"/>
        <v>0</v>
      </c>
      <c r="X39" s="76">
        <f>分析係数表!E42</f>
        <v>0.16183986371379896</v>
      </c>
      <c r="Y39" s="166">
        <f t="shared" si="9"/>
        <v>0</v>
      </c>
    </row>
    <row r="40" spans="1:25" x14ac:dyDescent="0.2">
      <c r="A40" s="6" t="s">
        <v>194</v>
      </c>
      <c r="B40" s="5" t="s">
        <v>41</v>
      </c>
      <c r="C40" s="90"/>
      <c r="D40" s="107">
        <f>投入係数表!K40</f>
        <v>4.4117647058823529E-3</v>
      </c>
      <c r="E40" s="110">
        <f>$C$13*D40</f>
        <v>0.44117647058823528</v>
      </c>
      <c r="F40" s="76">
        <f>分析係数表!C43</f>
        <v>0.26262335230137579</v>
      </c>
      <c r="G40" s="110">
        <f>E40*F40</f>
        <v>0.11586324366237166</v>
      </c>
      <c r="H40" s="110">
        <v>0.18785733945522223</v>
      </c>
      <c r="I40" s="110">
        <f>C40+H40</f>
        <v>0.18785733945522223</v>
      </c>
      <c r="J40" s="107">
        <f>分析係数表!G43</f>
        <v>0.38144329896907214</v>
      </c>
      <c r="K40" s="111">
        <f>I40*J40</f>
        <v>7.1656923297352806E-2</v>
      </c>
      <c r="L40" s="79"/>
      <c r="M40" s="80"/>
      <c r="N40" s="81">
        <f>分析係数表!H43</f>
        <v>3.4626374158554893E-2</v>
      </c>
      <c r="O40" s="82">
        <f t="shared" si="4"/>
        <v>9.3745176108155248E-2</v>
      </c>
      <c r="P40" s="76">
        <f>分析係数表!C43</f>
        <v>0.26262335230137579</v>
      </c>
      <c r="Q40" s="82">
        <f>O40*P40</f>
        <v>2.4619672411606574E-2</v>
      </c>
      <c r="R40" s="83">
        <v>4.6319224806144928E-2</v>
      </c>
      <c r="S40" s="84">
        <f>I40+R40</f>
        <v>0.23417656426136715</v>
      </c>
      <c r="T40" s="85">
        <f>分析係数表!F43</f>
        <v>0.61984536082474229</v>
      </c>
      <c r="U40" s="86">
        <f t="shared" si="7"/>
        <v>0.14515325697128556</v>
      </c>
      <c r="V40" s="87">
        <f>分析係数表!D43</f>
        <v>0.12345360824742269</v>
      </c>
      <c r="W40" s="167">
        <f t="shared" si="8"/>
        <v>0</v>
      </c>
      <c r="X40" s="76">
        <f>分析係数表!E43</f>
        <v>9.510309278350515E-2</v>
      </c>
      <c r="Y40" s="166">
        <f t="shared" si="9"/>
        <v>0</v>
      </c>
    </row>
    <row r="41" spans="1:25" x14ac:dyDescent="0.2">
      <c r="A41" s="6" t="s">
        <v>340</v>
      </c>
      <c r="B41" s="5" t="s">
        <v>42</v>
      </c>
      <c r="C41" s="90"/>
      <c r="D41" s="107">
        <f>投入係数表!K41</f>
        <v>0</v>
      </c>
      <c r="E41" s="110">
        <f>$C$13*D41</f>
        <v>0</v>
      </c>
      <c r="F41" s="76">
        <f>分析係数表!C44</f>
        <v>0.55951749734888656</v>
      </c>
      <c r="G41" s="110">
        <f>E41*F41</f>
        <v>0</v>
      </c>
      <c r="H41" s="110">
        <v>6.2845131362257076E-4</v>
      </c>
      <c r="I41" s="110">
        <f>C41+H41</f>
        <v>6.2845131362257076E-4</v>
      </c>
      <c r="J41" s="107">
        <f>分析係数表!G44</f>
        <v>0.2661290322580645</v>
      </c>
      <c r="K41" s="111">
        <f>I41*J41</f>
        <v>1.6724913991568414E-4</v>
      </c>
      <c r="L41" s="79"/>
      <c r="M41" s="80"/>
      <c r="N41" s="81">
        <f>分析係数表!H44</f>
        <v>0.11419439198024117</v>
      </c>
      <c r="O41" s="82">
        <f t="shared" si="4"/>
        <v>0.30916241295528679</v>
      </c>
      <c r="P41" s="76">
        <f>分析係数表!C44</f>
        <v>0.55951749734888656</v>
      </c>
      <c r="Q41" s="82">
        <f>O41*P41</f>
        <v>0.17298177957108504</v>
      </c>
      <c r="R41" s="83">
        <v>0.17593061473318772</v>
      </c>
      <c r="S41" s="84">
        <f>I41+R41</f>
        <v>0.17655906604681029</v>
      </c>
      <c r="T41" s="85">
        <f>分析係数表!F44</f>
        <v>0.54608294930875578</v>
      </c>
      <c r="U41" s="86">
        <f t="shared" si="7"/>
        <v>9.6415895514041575E-2</v>
      </c>
      <c r="V41" s="87">
        <f>分析係数表!D44</f>
        <v>0.18490783410138248</v>
      </c>
      <c r="W41" s="167">
        <f t="shared" si="8"/>
        <v>0</v>
      </c>
      <c r="X41" s="76">
        <f>分析係数表!E44</f>
        <v>0.125</v>
      </c>
      <c r="Y41" s="166">
        <f t="shared" si="9"/>
        <v>0</v>
      </c>
    </row>
    <row r="42" spans="1:25" x14ac:dyDescent="0.2">
      <c r="A42" s="6" t="s">
        <v>341</v>
      </c>
      <c r="B42" s="5" t="s">
        <v>278</v>
      </c>
      <c r="C42" s="90"/>
      <c r="D42" s="107">
        <f>投入係数表!K42</f>
        <v>0</v>
      </c>
      <c r="E42" s="110">
        <f>$C$13*D42</f>
        <v>0</v>
      </c>
      <c r="F42" s="76">
        <f>分析係数表!C45</f>
        <v>1</v>
      </c>
      <c r="G42" s="110">
        <f>E42*F42</f>
        <v>0</v>
      </c>
      <c r="H42" s="110">
        <v>2.3589459116956542E-2</v>
      </c>
      <c r="I42" s="110">
        <f>C42+H42</f>
        <v>2.3589459116956542E-2</v>
      </c>
      <c r="J42" s="107">
        <f>分析係数表!G45</f>
        <v>0</v>
      </c>
      <c r="K42" s="111">
        <f>I42*J42</f>
        <v>0</v>
      </c>
      <c r="L42" s="79"/>
      <c r="M42" s="80"/>
      <c r="N42" s="81">
        <f>分析係数表!H45</f>
        <v>0</v>
      </c>
      <c r="O42" s="82">
        <f t="shared" si="4"/>
        <v>0</v>
      </c>
      <c r="P42" s="76">
        <f>分析係数表!C45</f>
        <v>1</v>
      </c>
      <c r="Q42" s="82">
        <f>O42*P42</f>
        <v>0</v>
      </c>
      <c r="R42" s="83">
        <v>1.2902067869440082E-2</v>
      </c>
      <c r="S42" s="84">
        <f>I42+R42</f>
        <v>3.6491526986396627E-2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7.3529411764705881E-4</v>
      </c>
      <c r="E43" s="110">
        <f>$C$13*D43</f>
        <v>7.3529411764705885E-2</v>
      </c>
      <c r="F43" s="76">
        <f>分析係数表!C46</f>
        <v>0.22811405702851428</v>
      </c>
      <c r="G43" s="110">
        <f>E43*F43</f>
        <v>1.6773092428567227E-2</v>
      </c>
      <c r="H43" s="110">
        <v>2.5221387894710151E-2</v>
      </c>
      <c r="I43" s="110">
        <f>C43+H43</f>
        <v>2.5221387894710151E-2</v>
      </c>
      <c r="J43" s="107">
        <f>分析係数表!G46</f>
        <v>8.7527352297592995E-3</v>
      </c>
      <c r="K43" s="111">
        <f>I43*J43</f>
        <v>2.2075613036945426E-4</v>
      </c>
      <c r="L43" s="79"/>
      <c r="M43" s="80"/>
      <c r="N43" s="81">
        <f>分析係数表!H46</f>
        <v>2.1817037144655917E-2</v>
      </c>
      <c r="O43" s="82">
        <f t="shared" si="4"/>
        <v>5.9066016554858658E-2</v>
      </c>
      <c r="P43" s="76">
        <f>分析係数表!C46</f>
        <v>0.22811405702851428</v>
      </c>
      <c r="Q43" s="82">
        <f>O43*P43</f>
        <v>1.3473788668842197E-2</v>
      </c>
      <c r="R43" s="83">
        <v>1.5323314519594278E-2</v>
      </c>
      <c r="S43" s="84">
        <f>I43+R43</f>
        <v>4.0544702414304426E-2</v>
      </c>
      <c r="T43" s="85">
        <f>分析係数表!F46</f>
        <v>0.3172866520787746</v>
      </c>
      <c r="U43" s="86">
        <f t="shared" si="7"/>
        <v>1.2864292888564862E-2</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108">
        <f>投入係数表!K44</f>
        <v>0.70220588235294112</v>
      </c>
      <c r="E44" s="91">
        <f>SUM(E5:E43)</f>
        <v>70.22058823529413</v>
      </c>
      <c r="F44" s="92">
        <f>分析係数表!C47</f>
        <v>0.33433390508862204</v>
      </c>
      <c r="G44" s="91">
        <f>SUM(G5:G43)</f>
        <v>3.2299666543462675</v>
      </c>
      <c r="H44" s="91">
        <f>SUM(H5:H43)</f>
        <v>3.6552147186030863</v>
      </c>
      <c r="I44" s="91">
        <f>SUM(I5:I43)</f>
        <v>103.65521471860308</v>
      </c>
      <c r="J44" s="108">
        <f>分析係数表!G47</f>
        <v>0.20055399257397419</v>
      </c>
      <c r="K44" s="93">
        <f>SUM(K5:K43)</f>
        <v>4.3179178047474327</v>
      </c>
      <c r="L44" s="94">
        <f>最終需要_まとめ!$L$33</f>
        <v>0.627</v>
      </c>
      <c r="M44" s="91">
        <f>K44*L44</f>
        <v>2.7073344635766401</v>
      </c>
      <c r="N44" s="95">
        <f>分析係数表!H47</f>
        <v>1</v>
      </c>
      <c r="O44" s="96">
        <f>SUM(O5:O43)</f>
        <v>2.7073344635766396</v>
      </c>
      <c r="P44" s="92">
        <f>分析係数表!C47</f>
        <v>0.33433390508862204</v>
      </c>
      <c r="Q44" s="96">
        <f>SUM(Q5:Q43)</f>
        <v>1.2827409503147205</v>
      </c>
      <c r="R44" s="91">
        <f>SUM(R5:R43)</f>
        <v>1.467651181221189</v>
      </c>
      <c r="S44" s="97">
        <f>SUM(S5:S43)</f>
        <v>105.12286589982428</v>
      </c>
      <c r="T44" s="98">
        <f>分析係数表!F47</f>
        <v>0.41739236800258844</v>
      </c>
      <c r="U44" s="99">
        <f>SUM(U5:U43)</f>
        <v>31.837609571799497</v>
      </c>
      <c r="V44" s="100">
        <f>分析係数表!D47</f>
        <v>5.2767398089435869E-2</v>
      </c>
      <c r="W44" s="164">
        <f>SUM(W5:W43)</f>
        <v>0</v>
      </c>
      <c r="X44" s="92">
        <f>分析係数表!E47</f>
        <v>4.5266401770882245E-2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7.5631523218877626E-4</v>
      </c>
      <c r="E5" s="77">
        <f t="shared" ref="E5:E38" si="0">$C$14*D5</f>
        <v>7.563152321887763E-2</v>
      </c>
      <c r="F5" s="76">
        <f>分析係数表!C8</f>
        <v>0.21389195148842333</v>
      </c>
      <c r="G5" s="77">
        <f t="shared" ref="G5:G38" si="1">E5*F5</f>
        <v>1.6176974095327736E-2</v>
      </c>
      <c r="H5" s="77">
        <f t="array" ref="H5:H43">MMULT(逆行列係数!C5:AO43,'10'!G5:G43)</f>
        <v>1.7740822105524155E-2</v>
      </c>
      <c r="I5" s="77">
        <f t="shared" ref="I5:I38" si="2">C5+H5</f>
        <v>1.7740822105524155E-2</v>
      </c>
      <c r="J5" s="76">
        <f>分析係数表!G8</f>
        <v>0.12113720642768851</v>
      </c>
      <c r="K5" s="78">
        <f t="shared" ref="K5:K38" si="3">I5*J5</f>
        <v>2.1490736295937791E-3</v>
      </c>
      <c r="L5" s="79" t="s">
        <v>182</v>
      </c>
      <c r="M5" s="80" t="s">
        <v>182</v>
      </c>
      <c r="N5" s="81">
        <f>分析係数表!H8</f>
        <v>1.1235410915782847E-2</v>
      </c>
      <c r="O5" s="82">
        <f t="shared" ref="O5:O43" si="4">$M$44*N5</f>
        <v>0.17204018094022847</v>
      </c>
      <c r="P5" s="76">
        <f>分析係数表!C8</f>
        <v>0.21389195148842333</v>
      </c>
      <c r="Q5" s="82">
        <f t="shared" ref="Q5:Q38" si="5">O5*P5</f>
        <v>3.679801003572692E-2</v>
      </c>
      <c r="R5" s="83">
        <f t="array" ref="R5:R43">MMULT(逆行列係数!C5:AO43,'10'!Q5:Q43)</f>
        <v>4.5185832075469119E-2</v>
      </c>
      <c r="S5" s="84">
        <f t="shared" ref="S5:S38" si="6">I5+R5</f>
        <v>6.2926654180993274E-2</v>
      </c>
      <c r="T5" s="85">
        <f>分析係数表!F8</f>
        <v>0.44993819530284301</v>
      </c>
      <c r="U5" s="86">
        <f t="shared" ref="U5:U43" si="7">S5*T5</f>
        <v>2.8313105218642214E-2</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76">
        <f>投入係数表!L6</f>
        <v>0</v>
      </c>
      <c r="E6" s="77">
        <f t="shared" si="0"/>
        <v>0</v>
      </c>
      <c r="F6" s="76">
        <f>分析係数表!C9</f>
        <v>0.54651162790697683</v>
      </c>
      <c r="G6" s="77">
        <f t="shared" si="1"/>
        <v>0</v>
      </c>
      <c r="H6" s="77">
        <v>1.3507366887227209E-4</v>
      </c>
      <c r="I6" s="77">
        <f t="shared" si="2"/>
        <v>1.3507366887227209E-4</v>
      </c>
      <c r="J6" s="76">
        <f>分析係数表!G9</f>
        <v>0.23529411764705882</v>
      </c>
      <c r="K6" s="78">
        <f t="shared" si="3"/>
        <v>3.1782039734652256E-5</v>
      </c>
      <c r="L6" s="79"/>
      <c r="M6" s="80"/>
      <c r="N6" s="81">
        <f>分析係数表!H9</f>
        <v>6.0535619158312755E-4</v>
      </c>
      <c r="O6" s="82">
        <f t="shared" si="4"/>
        <v>9.2694063006588615E-3</v>
      </c>
      <c r="P6" s="76">
        <f>分析係数表!C9</f>
        <v>0.54651162790697683</v>
      </c>
      <c r="Q6" s="82">
        <f t="shared" si="5"/>
        <v>5.0658383271042625E-3</v>
      </c>
      <c r="R6" s="83">
        <v>6.0092155762815251E-3</v>
      </c>
      <c r="S6" s="84">
        <f t="shared" si="6"/>
        <v>6.1442892451537973E-3</v>
      </c>
      <c r="T6" s="85">
        <f>分析係数表!F9</f>
        <v>0.68627450980392157</v>
      </c>
      <c r="U6" s="86">
        <f t="shared" si="7"/>
        <v>4.2166690898114293E-3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1.7426483845238656E-2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1.3168724279835398E-2</v>
      </c>
      <c r="G8" s="77">
        <f t="shared" si="1"/>
        <v>0</v>
      </c>
      <c r="H8" s="77">
        <v>3.4812579571916833E-3</v>
      </c>
      <c r="I8" s="77">
        <f t="shared" si="2"/>
        <v>3.4812579571916833E-3</v>
      </c>
      <c r="J8" s="76">
        <f>分析係数表!G11</f>
        <v>0.35416666666666669</v>
      </c>
      <c r="K8" s="78">
        <f t="shared" si="3"/>
        <v>1.2329455265053879E-3</v>
      </c>
      <c r="L8" s="79"/>
      <c r="M8" s="80"/>
      <c r="N8" s="81">
        <f>分析係数表!H11</f>
        <v>-2.4214247663325099E-5</v>
      </c>
      <c r="O8" s="82">
        <f t="shared" si="4"/>
        <v>-3.7077625202635439E-4</v>
      </c>
      <c r="P8" s="76">
        <f>分析係数表!C11</f>
        <v>1.3168724279835398E-2</v>
      </c>
      <c r="Q8" s="82">
        <f t="shared" si="5"/>
        <v>-4.882650232445822E-6</v>
      </c>
      <c r="R8" s="83">
        <v>5.6696417405148317E-4</v>
      </c>
      <c r="S8" s="84">
        <f t="shared" si="6"/>
        <v>4.0482221312431663E-3</v>
      </c>
      <c r="T8" s="85">
        <f>分析係数表!F11</f>
        <v>0.60416666666666663</v>
      </c>
      <c r="U8" s="86">
        <f t="shared" si="7"/>
        <v>2.4458008709594128E-3</v>
      </c>
      <c r="V8" s="87">
        <f>分析係数表!D11</f>
        <v>0</v>
      </c>
      <c r="W8" s="167">
        <f t="shared" si="8"/>
        <v>0</v>
      </c>
      <c r="X8" s="76">
        <f>分析係数表!E11</f>
        <v>0</v>
      </c>
      <c r="Y8" s="166">
        <f t="shared" si="9"/>
        <v>0</v>
      </c>
    </row>
    <row r="9" spans="1:25" x14ac:dyDescent="0.2">
      <c r="A9" s="6" t="s">
        <v>222</v>
      </c>
      <c r="B9" s="5" t="s">
        <v>190</v>
      </c>
      <c r="C9" s="90"/>
      <c r="D9" s="76">
        <f>投入係数表!L9</f>
        <v>0</v>
      </c>
      <c r="E9" s="77">
        <f t="shared" si="0"/>
        <v>0</v>
      </c>
      <c r="F9" s="76">
        <f>分析係数表!C12</f>
        <v>7.2568503462812406E-2</v>
      </c>
      <c r="G9" s="77">
        <f t="shared" si="1"/>
        <v>0</v>
      </c>
      <c r="H9" s="77">
        <v>3.0602521575194504E-4</v>
      </c>
      <c r="I9" s="77">
        <f t="shared" si="2"/>
        <v>3.0602521575194504E-4</v>
      </c>
      <c r="J9" s="76">
        <f>分析係数表!G12</f>
        <v>0.12569832402234637</v>
      </c>
      <c r="K9" s="78">
        <f t="shared" si="3"/>
        <v>3.8466856728596446E-5</v>
      </c>
      <c r="L9" s="79"/>
      <c r="M9" s="80"/>
      <c r="N9" s="81">
        <f>分析係数表!H12</f>
        <v>9.0779214489805804E-2</v>
      </c>
      <c r="O9" s="82">
        <f t="shared" si="4"/>
        <v>1.3900401688468027</v>
      </c>
      <c r="P9" s="76">
        <f>分析係数表!C12</f>
        <v>7.2568503462812406E-2</v>
      </c>
      <c r="Q9" s="82">
        <f t="shared" si="5"/>
        <v>0.10087313480640754</v>
      </c>
      <c r="R9" s="83">
        <v>0.11097139554301201</v>
      </c>
      <c r="S9" s="84">
        <f t="shared" si="6"/>
        <v>0.11127742075876396</v>
      </c>
      <c r="T9" s="85">
        <f>分析係数表!F12</f>
        <v>0.41017347838870921</v>
      </c>
      <c r="U9" s="86">
        <f t="shared" si="7"/>
        <v>4.5643046738746168E-2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投入係数表!L10</f>
        <v>1.3613674179397974E-3</v>
      </c>
      <c r="E10" s="77">
        <f t="shared" si="0"/>
        <v>0.13613674179397975</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0.21912876494757547</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投入係数表!L11</f>
        <v>7.2606262290122519E-3</v>
      </c>
      <c r="E11" s="77">
        <f t="shared" si="0"/>
        <v>0.72606262290122514</v>
      </c>
      <c r="F11" s="76">
        <f>分析係数表!C14</f>
        <v>0.25830608585592241</v>
      </c>
      <c r="G11" s="77">
        <f t="shared" si="1"/>
        <v>0.18754639420790006</v>
      </c>
      <c r="H11" s="77">
        <v>0.27583542262362498</v>
      </c>
      <c r="I11" s="77">
        <f t="shared" si="2"/>
        <v>0.27583542262362498</v>
      </c>
      <c r="J11" s="76">
        <f>分析係数表!G14</f>
        <v>0.15742383910085772</v>
      </c>
      <c r="K11" s="78">
        <f t="shared" si="3"/>
        <v>4.3423071189418627E-2</v>
      </c>
      <c r="L11" s="79"/>
      <c r="M11" s="80"/>
      <c r="N11" s="81">
        <f>分析係数表!H14</f>
        <v>1.1380696401762796E-3</v>
      </c>
      <c r="O11" s="82">
        <f t="shared" si="4"/>
        <v>1.7426483845238656E-2</v>
      </c>
      <c r="P11" s="76">
        <f>分析係数表!C14</f>
        <v>0.25830608585592241</v>
      </c>
      <c r="Q11" s="82">
        <f t="shared" si="5"/>
        <v>4.5013668322950616E-3</v>
      </c>
      <c r="R11" s="83">
        <v>4.2359700060895511E-2</v>
      </c>
      <c r="S11" s="84">
        <f t="shared" si="6"/>
        <v>0.31819512268452049</v>
      </c>
      <c r="T11" s="85">
        <f>分析係数表!F14</f>
        <v>0.28778467908902694</v>
      </c>
      <c r="U11" s="86">
        <f t="shared" si="7"/>
        <v>9.1571681269458291E-2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投入係数表!L12</f>
        <v>0.21070942368779308</v>
      </c>
      <c r="E12" s="77">
        <f t="shared" si="0"/>
        <v>21.070942368779306</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0.1279178069490923</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投入係数表!L13</f>
        <v>1.0588413250642867E-3</v>
      </c>
      <c r="E13" s="77">
        <f t="shared" si="0"/>
        <v>0.10588413250642867</v>
      </c>
      <c r="F13" s="76">
        <f>分析係数表!C16</f>
        <v>7.6144637788473357E-2</v>
      </c>
      <c r="G13" s="77">
        <f t="shared" si="1"/>
        <v>8.0625089172487278E-3</v>
      </c>
      <c r="H13" s="77">
        <v>1.4584828383416515E-2</v>
      </c>
      <c r="I13" s="77">
        <f t="shared" si="2"/>
        <v>1.4584828383416515E-2</v>
      </c>
      <c r="J13" s="76">
        <f>分析係数表!G16</f>
        <v>3.3088235294117647E-2</v>
      </c>
      <c r="K13" s="78">
        <f t="shared" si="3"/>
        <v>4.8258623327481116E-4</v>
      </c>
      <c r="L13" s="79"/>
      <c r="M13" s="80"/>
      <c r="N13" s="81">
        <f>分析係数表!H16</f>
        <v>1.665940239236767E-2</v>
      </c>
      <c r="O13" s="82">
        <f t="shared" si="4"/>
        <v>0.25509406139413188</v>
      </c>
      <c r="P13" s="76">
        <f>分析係数表!C16</f>
        <v>7.6144637788473357E-2</v>
      </c>
      <c r="Q13" s="82">
        <f t="shared" si="5"/>
        <v>1.9424044906846755E-2</v>
      </c>
      <c r="R13" s="83">
        <v>2.1807508934730425E-2</v>
      </c>
      <c r="S13" s="84">
        <f t="shared" si="6"/>
        <v>3.6392337318146936E-2</v>
      </c>
      <c r="T13" s="85">
        <f>分析係数表!F16</f>
        <v>0.28823529411764703</v>
      </c>
      <c r="U13" s="86">
        <f t="shared" si="7"/>
        <v>1.0489556050524705E-2</v>
      </c>
      <c r="V13" s="87">
        <f>分析係数表!D16</f>
        <v>0</v>
      </c>
      <c r="W13" s="167">
        <f t="shared" si="8"/>
        <v>0</v>
      </c>
      <c r="X13" s="76">
        <f>分析係数表!E16</f>
        <v>0</v>
      </c>
      <c r="Y13" s="166">
        <f t="shared" si="9"/>
        <v>0</v>
      </c>
    </row>
    <row r="14" spans="1:25" x14ac:dyDescent="0.2">
      <c r="A14" s="6" t="s">
        <v>2</v>
      </c>
      <c r="B14" s="5" t="s">
        <v>364</v>
      </c>
      <c r="C14" s="75">
        <f>最終需要_まとめ!C15</f>
        <v>100</v>
      </c>
      <c r="D14" s="76">
        <f>投入係数表!L14</f>
        <v>0.26047496596581454</v>
      </c>
      <c r="E14" s="77">
        <f t="shared" si="0"/>
        <v>26.047496596581453</v>
      </c>
      <c r="F14" s="76">
        <f>分析係数表!C17</f>
        <v>0.18071519795657731</v>
      </c>
      <c r="G14" s="77">
        <f t="shared" si="1"/>
        <v>4.7071785037244913</v>
      </c>
      <c r="H14" s="77">
        <v>4.9511739174916478</v>
      </c>
      <c r="I14" s="77">
        <f t="shared" si="2"/>
        <v>104.95117391749164</v>
      </c>
      <c r="J14" s="76">
        <f>分析係数表!G17</f>
        <v>0.21222205415217063</v>
      </c>
      <c r="K14" s="78">
        <f t="shared" si="3"/>
        <v>22.272953714451791</v>
      </c>
      <c r="L14" s="79"/>
      <c r="M14" s="80"/>
      <c r="N14" s="81">
        <f>分析係数表!H17</f>
        <v>2.9299239672623371E-3</v>
      </c>
      <c r="O14" s="82">
        <f t="shared" si="4"/>
        <v>4.4863926495188888E-2</v>
      </c>
      <c r="P14" s="76">
        <f>分析係数表!C17</f>
        <v>0.18071519795657731</v>
      </c>
      <c r="Q14" s="82">
        <f t="shared" si="5"/>
        <v>8.1075933576873933E-3</v>
      </c>
      <c r="R14" s="83">
        <v>1.7896161380440388E-2</v>
      </c>
      <c r="S14" s="84">
        <f t="shared" si="6"/>
        <v>104.96907007887208</v>
      </c>
      <c r="T14" s="85">
        <f>分析係数表!F17</f>
        <v>0.32203902586598093</v>
      </c>
      <c r="U14" s="86">
        <f t="shared" si="7"/>
        <v>33.804137074257852</v>
      </c>
      <c r="V14" s="87">
        <f>分析係数表!D17</f>
        <v>6.156405990016639E-2</v>
      </c>
      <c r="W14" s="167">
        <f t="shared" si="8"/>
        <v>6</v>
      </c>
      <c r="X14" s="76">
        <f>分析係数表!E17</f>
        <v>6.18665859930419E-2</v>
      </c>
      <c r="Y14" s="166">
        <f t="shared" si="9"/>
        <v>6</v>
      </c>
    </row>
    <row r="15" spans="1:25" x14ac:dyDescent="0.2">
      <c r="A15" s="6" t="s">
        <v>3</v>
      </c>
      <c r="B15" s="5" t="s">
        <v>31</v>
      </c>
      <c r="C15" s="90"/>
      <c r="D15" s="76">
        <f>投入係数表!L15</f>
        <v>3.7815761609438815E-3</v>
      </c>
      <c r="E15" s="77">
        <f t="shared" si="0"/>
        <v>0.37815761609438814</v>
      </c>
      <c r="F15" s="76">
        <f>分析係数表!C18</f>
        <v>9.139072847682117E-2</v>
      </c>
      <c r="G15" s="77">
        <f t="shared" si="1"/>
        <v>3.4560100013924205E-2</v>
      </c>
      <c r="H15" s="77">
        <v>3.9075519661088118E-2</v>
      </c>
      <c r="I15" s="77">
        <f t="shared" si="2"/>
        <v>3.9075519661088118E-2</v>
      </c>
      <c r="J15" s="76">
        <f>分析係数表!G18</f>
        <v>0.21513002364066194</v>
      </c>
      <c r="K15" s="78">
        <f t="shared" si="3"/>
        <v>8.4063174684610373E-3</v>
      </c>
      <c r="L15" s="79"/>
      <c r="M15" s="80"/>
      <c r="N15" s="81">
        <f>分析係数表!H18</f>
        <v>4.3585645793985182E-4</v>
      </c>
      <c r="O15" s="82">
        <f t="shared" si="4"/>
        <v>6.6739725364743799E-3</v>
      </c>
      <c r="P15" s="76">
        <f>分析係数表!C18</f>
        <v>9.139072847682117E-2</v>
      </c>
      <c r="Q15" s="82">
        <f t="shared" si="5"/>
        <v>6.0993921194269158E-4</v>
      </c>
      <c r="R15" s="83">
        <v>1.5048588685639271E-3</v>
      </c>
      <c r="S15" s="84">
        <f t="shared" si="6"/>
        <v>4.0580378529652045E-2</v>
      </c>
      <c r="T15" s="85">
        <f>分析係数表!F18</f>
        <v>0.45390070921985815</v>
      </c>
      <c r="U15" s="86">
        <f t="shared" si="7"/>
        <v>1.8419462595019368E-2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投入係数表!L16</f>
        <v>1.6638935108153079E-3</v>
      </c>
      <c r="E16" s="77">
        <f t="shared" si="0"/>
        <v>0.16638935108153077</v>
      </c>
      <c r="F16" s="76">
        <f>分析係数表!C19</f>
        <v>0.19965169797238458</v>
      </c>
      <c r="G16" s="77">
        <f t="shared" si="1"/>
        <v>3.321991646795084E-2</v>
      </c>
      <c r="H16" s="77">
        <v>4.7735807859777643E-2</v>
      </c>
      <c r="I16" s="77">
        <f t="shared" si="2"/>
        <v>4.7735807859777643E-2</v>
      </c>
      <c r="J16" s="76">
        <f>分析係数表!G19</f>
        <v>5.7581303674503731E-2</v>
      </c>
      <c r="K16" s="78">
        <f t="shared" si="3"/>
        <v>2.7486900485216184E-3</v>
      </c>
      <c r="L16" s="79"/>
      <c r="M16" s="80"/>
      <c r="N16" s="81">
        <f>分析係数表!H19</f>
        <v>-1.210712383166255E-4</v>
      </c>
      <c r="O16" s="82">
        <f t="shared" si="4"/>
        <v>-1.8538812601317722E-3</v>
      </c>
      <c r="P16" s="76">
        <f>分析係数表!C19</f>
        <v>0.19965169797238458</v>
      </c>
      <c r="Q16" s="82">
        <f t="shared" si="5"/>
        <v>-3.701305414244923E-4</v>
      </c>
      <c r="R16" s="83">
        <v>3.5346962093814258E-3</v>
      </c>
      <c r="S16" s="84">
        <f t="shared" si="6"/>
        <v>5.1270504069159069E-2</v>
      </c>
      <c r="T16" s="85">
        <f>分析係数表!F19</f>
        <v>0.23947627762917079</v>
      </c>
      <c r="U16" s="86">
        <f t="shared" si="7"/>
        <v>1.2278069466653468E-2</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投入係数表!L17</f>
        <v>2.4202087430040841E-3</v>
      </c>
      <c r="E17" s="77">
        <f t="shared" si="0"/>
        <v>0.24202087430040842</v>
      </c>
      <c r="F17" s="76">
        <f>分析係数表!C20</f>
        <v>7.086614173228345E-2</v>
      </c>
      <c r="G17" s="77">
        <f t="shared" si="1"/>
        <v>1.7151085580343901E-2</v>
      </c>
      <c r="H17" s="77">
        <v>1.97264072427627E-2</v>
      </c>
      <c r="I17" s="77">
        <f t="shared" si="2"/>
        <v>1.97264072427627E-2</v>
      </c>
      <c r="J17" s="76">
        <f>分析係数表!G20</f>
        <v>0.1</v>
      </c>
      <c r="K17" s="78">
        <f t="shared" si="3"/>
        <v>1.9726407242762699E-3</v>
      </c>
      <c r="L17" s="79"/>
      <c r="M17" s="80"/>
      <c r="N17" s="81">
        <f>分析係数表!H20</f>
        <v>5.5692769625647731E-4</v>
      </c>
      <c r="O17" s="82">
        <f t="shared" si="4"/>
        <v>8.527853796606151E-3</v>
      </c>
      <c r="P17" s="76">
        <f>分析係数表!C20</f>
        <v>7.086614173228345E-2</v>
      </c>
      <c r="Q17" s="82">
        <f t="shared" si="5"/>
        <v>6.04336095822483E-4</v>
      </c>
      <c r="R17" s="83">
        <v>2.0086290372369679E-3</v>
      </c>
      <c r="S17" s="84">
        <f t="shared" si="6"/>
        <v>2.1735036279999669E-2</v>
      </c>
      <c r="T17" s="85">
        <f>分析係数表!F20</f>
        <v>0.22318840579710145</v>
      </c>
      <c r="U17" s="86">
        <f t="shared" si="7"/>
        <v>4.8510080972752881E-3</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投入係数表!L18</f>
        <v>2.1176826501285734E-3</v>
      </c>
      <c r="E18" s="77">
        <f t="shared" si="0"/>
        <v>0.21176826501285734</v>
      </c>
      <c r="F18" s="76">
        <f>分析係数表!C21</f>
        <v>0.37411764705882355</v>
      </c>
      <c r="G18" s="77">
        <f t="shared" si="1"/>
        <v>7.9226245028339567E-2</v>
      </c>
      <c r="H18" s="77">
        <v>0.10727334822468405</v>
      </c>
      <c r="I18" s="77">
        <f t="shared" si="2"/>
        <v>0.10727334822468405</v>
      </c>
      <c r="J18" s="76">
        <f>分析係数表!G21</f>
        <v>0.28505771697306542</v>
      </c>
      <c r="K18" s="78">
        <f t="shared" si="3"/>
        <v>3.0579095736985078E-2</v>
      </c>
      <c r="L18" s="79"/>
      <c r="M18" s="80"/>
      <c r="N18" s="81">
        <f>分析係数表!H21</f>
        <v>9.2014141120635377E-4</v>
      </c>
      <c r="O18" s="82">
        <f t="shared" si="4"/>
        <v>1.4089497577001467E-2</v>
      </c>
      <c r="P18" s="76">
        <f>分析係数表!C21</f>
        <v>0.37411764705882355</v>
      </c>
      <c r="Q18" s="82">
        <f t="shared" si="5"/>
        <v>5.2711296817487844E-3</v>
      </c>
      <c r="R18" s="83">
        <v>1.4229142058523114E-2</v>
      </c>
      <c r="S18" s="84">
        <f t="shared" si="6"/>
        <v>0.12150249028320717</v>
      </c>
      <c r="T18" s="85">
        <f>分析係数表!F21</f>
        <v>0.42400598546387347</v>
      </c>
      <c r="U18" s="86">
        <f t="shared" si="7"/>
        <v>5.1517783128845966E-2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投入係数表!L19</f>
        <v>4.5378913931326575E-4</v>
      </c>
      <c r="E19" s="77">
        <f t="shared" si="0"/>
        <v>4.5378913931326571E-2</v>
      </c>
      <c r="F19" s="76">
        <f>分析係数表!C22</f>
        <v>3.7067545304777627E-2</v>
      </c>
      <c r="G19" s="77">
        <f t="shared" si="1"/>
        <v>1.6820849480310522E-3</v>
      </c>
      <c r="H19" s="77">
        <v>2.375335323479149E-3</v>
      </c>
      <c r="I19" s="77">
        <f t="shared" si="2"/>
        <v>2.375335323479149E-3</v>
      </c>
      <c r="J19" s="76">
        <f>分析係数表!G22</f>
        <v>0.19478402607986961</v>
      </c>
      <c r="K19" s="78">
        <f t="shared" si="3"/>
        <v>4.6267737759699809E-4</v>
      </c>
      <c r="L19" s="79"/>
      <c r="M19" s="80"/>
      <c r="N19" s="81">
        <f>分析係数表!H22</f>
        <v>4.8428495326650198E-5</v>
      </c>
      <c r="O19" s="82">
        <f t="shared" si="4"/>
        <v>7.4155250405270878E-4</v>
      </c>
      <c r="P19" s="76">
        <f>分析係数表!C22</f>
        <v>3.7067545304777627E-2</v>
      </c>
      <c r="Q19" s="82">
        <f t="shared" si="5"/>
        <v>2.7487531039845079E-5</v>
      </c>
      <c r="R19" s="83">
        <v>2.8904837095439315E-4</v>
      </c>
      <c r="S19" s="84">
        <f t="shared" si="6"/>
        <v>2.6643836944335421E-3</v>
      </c>
      <c r="T19" s="85">
        <f>分析係数表!F22</f>
        <v>0.40994295028524858</v>
      </c>
      <c r="U19" s="86">
        <f t="shared" si="7"/>
        <v>1.0922453123879965E-3</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投入係数表!L20</f>
        <v>3.4790500680683708E-3</v>
      </c>
      <c r="E20" s="77">
        <f t="shared" si="0"/>
        <v>0.34790500680683706</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3.7077625202635439E-4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投入係数表!L21</f>
        <v>0</v>
      </c>
      <c r="E21" s="77">
        <f t="shared" si="0"/>
        <v>0</v>
      </c>
      <c r="F21" s="76">
        <f>分析係数表!C24</f>
        <v>1</v>
      </c>
      <c r="G21" s="77">
        <f t="shared" si="1"/>
        <v>0</v>
      </c>
      <c r="H21" s="77">
        <v>1.5004862547243411E-2</v>
      </c>
      <c r="I21" s="77">
        <f t="shared" si="2"/>
        <v>1.5004862547243411E-2</v>
      </c>
      <c r="J21" s="76">
        <f>分析係数表!G24</f>
        <v>0.20825654257279763</v>
      </c>
      <c r="K21" s="78">
        <f t="shared" si="3"/>
        <v>3.1248607958689742E-3</v>
      </c>
      <c r="L21" s="79"/>
      <c r="M21" s="80"/>
      <c r="N21" s="81">
        <f>分析係数表!H24</f>
        <v>3.389994672865514E-4</v>
      </c>
      <c r="O21" s="82">
        <f t="shared" si="4"/>
        <v>5.1908675283689615E-3</v>
      </c>
      <c r="P21" s="76">
        <f>分析係数表!C24</f>
        <v>1</v>
      </c>
      <c r="Q21" s="82">
        <f t="shared" si="5"/>
        <v>5.1908675283689615E-3</v>
      </c>
      <c r="R21" s="83">
        <v>2.3304829950453271E-2</v>
      </c>
      <c r="S21" s="84">
        <f t="shared" si="6"/>
        <v>3.8309692497696682E-2</v>
      </c>
      <c r="T21" s="85">
        <f>分析係数表!F24</f>
        <v>0.38665683744931811</v>
      </c>
      <c r="U21" s="86">
        <f t="shared" si="7"/>
        <v>1.4812704544815267E-2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投入係数表!L22</f>
        <v>0</v>
      </c>
      <c r="E22" s="77">
        <f t="shared" si="0"/>
        <v>0</v>
      </c>
      <c r="F22" s="76">
        <f>分析係数表!C25</f>
        <v>9.7637180238234755E-3</v>
      </c>
      <c r="G22" s="77">
        <f t="shared" si="1"/>
        <v>0</v>
      </c>
      <c r="H22" s="77">
        <v>2.3169875405292689E-4</v>
      </c>
      <c r="I22" s="77">
        <f t="shared" si="2"/>
        <v>2.3169875405292689E-4</v>
      </c>
      <c r="J22" s="76">
        <f>分析係数表!G25</f>
        <v>0.19639934533551553</v>
      </c>
      <c r="K22" s="78">
        <f t="shared" si="3"/>
        <v>4.5505483611049467E-5</v>
      </c>
      <c r="L22" s="79"/>
      <c r="M22" s="80"/>
      <c r="N22" s="81">
        <f>分析係数表!H25</f>
        <v>5.0849920092982707E-4</v>
      </c>
      <c r="O22" s="82">
        <f t="shared" si="4"/>
        <v>7.7863012925534422E-3</v>
      </c>
      <c r="P22" s="76">
        <f>分析係数表!C25</f>
        <v>9.7637180238234755E-3</v>
      </c>
      <c r="Q22" s="82">
        <f t="shared" si="5"/>
        <v>7.6023250269024065E-5</v>
      </c>
      <c r="R22" s="83">
        <v>4.8884900896852413E-4</v>
      </c>
      <c r="S22" s="84">
        <f t="shared" si="6"/>
        <v>7.2054776302145102E-4</v>
      </c>
      <c r="T22" s="85">
        <f>分析係数表!F25</f>
        <v>0.34206219312602293</v>
      </c>
      <c r="U22" s="86">
        <f t="shared" si="7"/>
        <v>2.4647214807116738E-4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投入係数表!L23</f>
        <v>0</v>
      </c>
      <c r="E23" s="77">
        <f t="shared" si="0"/>
        <v>0</v>
      </c>
      <c r="F23" s="76">
        <f>分析係数表!C26</f>
        <v>0.93036400633054483</v>
      </c>
      <c r="G23" s="77">
        <f t="shared" si="1"/>
        <v>0</v>
      </c>
      <c r="H23" s="77">
        <v>1.5699715274254372E-2</v>
      </c>
      <c r="I23" s="77">
        <f t="shared" si="2"/>
        <v>1.5699715274254372E-2</v>
      </c>
      <c r="J23" s="76">
        <f>分析係数表!G26</f>
        <v>0.19645328719723185</v>
      </c>
      <c r="K23" s="78">
        <f t="shared" si="3"/>
        <v>3.0842606736878617E-3</v>
      </c>
      <c r="L23" s="79"/>
      <c r="M23" s="80"/>
      <c r="N23" s="81">
        <f>分析係数表!H26</f>
        <v>1.0557411981209745E-2</v>
      </c>
      <c r="O23" s="82">
        <f t="shared" si="4"/>
        <v>0.16165844588349054</v>
      </c>
      <c r="P23" s="76">
        <f>分析係数表!C26</f>
        <v>0.93036400633054483</v>
      </c>
      <c r="Q23" s="82">
        <f t="shared" si="5"/>
        <v>0.15040119936933383</v>
      </c>
      <c r="R23" s="83">
        <v>0.17616641754051765</v>
      </c>
      <c r="S23" s="84">
        <f t="shared" si="6"/>
        <v>0.19186613281477202</v>
      </c>
      <c r="T23" s="85">
        <f>分析係数表!F26</f>
        <v>0.33070934256055362</v>
      </c>
      <c r="U23" s="86">
        <f t="shared" si="7"/>
        <v>6.3451922642809119E-2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投入係数表!L24</f>
        <v>0</v>
      </c>
      <c r="E24" s="77">
        <f t="shared" si="0"/>
        <v>0</v>
      </c>
      <c r="F24" s="76">
        <f>分析係数表!C27</f>
        <v>0.10562310030395139</v>
      </c>
      <c r="G24" s="77">
        <f t="shared" si="1"/>
        <v>0</v>
      </c>
      <c r="H24" s="77">
        <v>3.527001006803446E-4</v>
      </c>
      <c r="I24" s="77">
        <f t="shared" si="2"/>
        <v>3.527001006803446E-4</v>
      </c>
      <c r="J24" s="76">
        <f>分析係数表!G27</f>
        <v>0.17127071823204421</v>
      </c>
      <c r="K24" s="78">
        <f t="shared" si="3"/>
        <v>6.0407199564036926E-5</v>
      </c>
      <c r="L24" s="79"/>
      <c r="M24" s="80"/>
      <c r="N24" s="81">
        <f>分析係数表!H27</f>
        <v>1.1162768172792872E-2</v>
      </c>
      <c r="O24" s="82">
        <f t="shared" si="4"/>
        <v>0.17092785218414941</v>
      </c>
      <c r="P24" s="76">
        <f>分析係数表!C27</f>
        <v>0.10562310030395139</v>
      </c>
      <c r="Q24" s="82">
        <f t="shared" si="5"/>
        <v>1.8053929675985389E-2</v>
      </c>
      <c r="R24" s="83">
        <v>1.8274283015970075E-2</v>
      </c>
      <c r="S24" s="84">
        <f t="shared" si="6"/>
        <v>1.8626983116650418E-2</v>
      </c>
      <c r="T24" s="85">
        <f>分析係数表!F27</f>
        <v>0.32320441988950277</v>
      </c>
      <c r="U24" s="86">
        <f t="shared" si="7"/>
        <v>6.020323272508561E-3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投入係数表!L25</f>
        <v>0</v>
      </c>
      <c r="E25" s="77">
        <f t="shared" si="0"/>
        <v>0</v>
      </c>
      <c r="F25" s="76">
        <f>分析係数表!C28</f>
        <v>0.18610473607344047</v>
      </c>
      <c r="G25" s="77">
        <f t="shared" si="1"/>
        <v>0</v>
      </c>
      <c r="H25" s="77">
        <v>9.7425127192319987E-3</v>
      </c>
      <c r="I25" s="77">
        <f t="shared" si="2"/>
        <v>9.7425127192319987E-3</v>
      </c>
      <c r="J25" s="76">
        <f>分析係数表!G28</f>
        <v>0.12463295269168026</v>
      </c>
      <c r="K25" s="78">
        <f t="shared" si="3"/>
        <v>1.2142381268341349E-3</v>
      </c>
      <c r="L25" s="79"/>
      <c r="M25" s="80"/>
      <c r="N25" s="81">
        <f>分析係数表!H28</f>
        <v>2.0436825027846384E-2</v>
      </c>
      <c r="O25" s="82">
        <f t="shared" si="4"/>
        <v>0.31293515671024313</v>
      </c>
      <c r="P25" s="76">
        <f>分析係数表!C28</f>
        <v>0.18610473607344047</v>
      </c>
      <c r="Q25" s="82">
        <f t="shared" si="5"/>
        <v>5.8238714747660535E-2</v>
      </c>
      <c r="R25" s="83">
        <v>6.6280881663340216E-2</v>
      </c>
      <c r="S25" s="84">
        <f t="shared" si="6"/>
        <v>7.6023394382572218E-2</v>
      </c>
      <c r="T25" s="85">
        <f>分析係数表!F28</f>
        <v>0.20978792822185971</v>
      </c>
      <c r="U25" s="86">
        <f t="shared" si="7"/>
        <v>1.5948790403913192E-2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投入係数表!L26</f>
        <v>2.268945696566329E-3</v>
      </c>
      <c r="E26" s="77">
        <f t="shared" si="0"/>
        <v>0.22689456965663291</v>
      </c>
      <c r="F26" s="76">
        <f>分析係数表!C29</f>
        <v>0.55770782889426962</v>
      </c>
      <c r="G26" s="77">
        <f t="shared" si="1"/>
        <v>0.12654087783110035</v>
      </c>
      <c r="H26" s="77">
        <v>0.16673697185490871</v>
      </c>
      <c r="I26" s="77">
        <f t="shared" si="2"/>
        <v>0.16673697185490871</v>
      </c>
      <c r="J26" s="76">
        <f>分析係数表!G29</f>
        <v>0.26290655653071759</v>
      </c>
      <c r="K26" s="78">
        <f t="shared" si="3"/>
        <v>4.3836243116733224E-2</v>
      </c>
      <c r="L26" s="79"/>
      <c r="M26" s="80"/>
      <c r="N26" s="81">
        <f>分析係数表!H29</f>
        <v>1.0048912780279917E-2</v>
      </c>
      <c r="O26" s="82">
        <f t="shared" si="4"/>
        <v>0.15387214459093709</v>
      </c>
      <c r="P26" s="76">
        <f>分析係数表!C29</f>
        <v>0.55770782889426962</v>
      </c>
      <c r="Q26" s="82">
        <f t="shared" si="5"/>
        <v>8.5815699687116664E-2</v>
      </c>
      <c r="R26" s="83">
        <v>0.12376006961854297</v>
      </c>
      <c r="S26" s="84">
        <f t="shared" si="6"/>
        <v>0.29049704147345168</v>
      </c>
      <c r="T26" s="85">
        <f>分析係数表!F29</f>
        <v>0.49535363964894163</v>
      </c>
      <c r="U26" s="86">
        <f t="shared" si="7"/>
        <v>0.14389876680112385</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投入係数表!L27</f>
        <v>3.630313114506126E-3</v>
      </c>
      <c r="E27" s="77">
        <f t="shared" si="0"/>
        <v>0.36303131145061257</v>
      </c>
      <c r="F27" s="76">
        <f>分析係数表!C30</f>
        <v>1</v>
      </c>
      <c r="G27" s="77">
        <f t="shared" si="1"/>
        <v>0.36303131145061257</v>
      </c>
      <c r="H27" s="77">
        <v>0.4138478026172423</v>
      </c>
      <c r="I27" s="77">
        <f t="shared" si="2"/>
        <v>0.4138478026172423</v>
      </c>
      <c r="J27" s="76">
        <f>分析係数表!G30</f>
        <v>0.34435136970794655</v>
      </c>
      <c r="K27" s="78">
        <f t="shared" si="3"/>
        <v>0.1425090576818713</v>
      </c>
      <c r="L27" s="79"/>
      <c r="M27" s="80"/>
      <c r="N27" s="81">
        <f>分析係数表!H30</f>
        <v>0</v>
      </c>
      <c r="O27" s="82">
        <f t="shared" si="4"/>
        <v>0</v>
      </c>
      <c r="P27" s="76">
        <f>分析係数表!C30</f>
        <v>1</v>
      </c>
      <c r="Q27" s="82">
        <f t="shared" si="5"/>
        <v>0</v>
      </c>
      <c r="R27" s="83">
        <v>4.2564743500925699E-2</v>
      </c>
      <c r="S27" s="84">
        <f t="shared" si="6"/>
        <v>0.45641254611816801</v>
      </c>
      <c r="T27" s="85">
        <f>分析係数表!F30</f>
        <v>0.43672175684853975</v>
      </c>
      <c r="U27" s="86">
        <f t="shared" si="7"/>
        <v>0.19932528898844151</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投入係数表!L28</f>
        <v>3.4487974587808196E-2</v>
      </c>
      <c r="E28" s="77">
        <f t="shared" si="0"/>
        <v>3.4487974587808194</v>
      </c>
      <c r="F28" s="76">
        <f>分析係数表!C31</f>
        <v>0.21403057579654239</v>
      </c>
      <c r="G28" s="77">
        <f t="shared" si="1"/>
        <v>0.73814810590851099</v>
      </c>
      <c r="H28" s="77">
        <v>0.81615615103518091</v>
      </c>
      <c r="I28" s="77">
        <f t="shared" si="2"/>
        <v>0.81615615103518091</v>
      </c>
      <c r="J28" s="76">
        <f>分析係数表!G31</f>
        <v>7.0431893687707636E-2</v>
      </c>
      <c r="K28" s="78">
        <f t="shared" si="3"/>
        <v>5.7483423262278517E-2</v>
      </c>
      <c r="L28" s="79"/>
      <c r="M28" s="80"/>
      <c r="N28" s="81">
        <f>分析係数表!H31</f>
        <v>2.2373964840912391E-2</v>
      </c>
      <c r="O28" s="82">
        <f t="shared" si="4"/>
        <v>0.34259725687235149</v>
      </c>
      <c r="P28" s="76">
        <f>分析係数表!C31</f>
        <v>0.21403057579654239</v>
      </c>
      <c r="Q28" s="82">
        <f t="shared" si="5"/>
        <v>7.3326288154705321E-2</v>
      </c>
      <c r="R28" s="83">
        <v>9.8668763119644301E-2</v>
      </c>
      <c r="S28" s="84">
        <f t="shared" si="6"/>
        <v>0.91482491415482525</v>
      </c>
      <c r="T28" s="85">
        <f>分析係数表!F31</f>
        <v>0.34418604651162793</v>
      </c>
      <c r="U28" s="86">
        <f t="shared" si="7"/>
        <v>0.31486997045328874</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投入係数表!L29</f>
        <v>1.0588413250642867E-3</v>
      </c>
      <c r="E29" s="77">
        <f t="shared" si="0"/>
        <v>0.10588413250642867</v>
      </c>
      <c r="F29" s="76">
        <f>分析係数表!C32</f>
        <v>0.43391812865497081</v>
      </c>
      <c r="G29" s="77">
        <f t="shared" si="1"/>
        <v>4.5945044631444491E-2</v>
      </c>
      <c r="H29" s="77">
        <v>5.515143236521116E-2</v>
      </c>
      <c r="I29" s="77">
        <f t="shared" si="2"/>
        <v>5.515143236521116E-2</v>
      </c>
      <c r="J29" s="76">
        <f>分析係数表!G32</f>
        <v>0.14171122994652408</v>
      </c>
      <c r="K29" s="78">
        <f t="shared" si="3"/>
        <v>7.8155773137866084E-3</v>
      </c>
      <c r="L29" s="79"/>
      <c r="M29" s="80"/>
      <c r="N29" s="81">
        <f>分析係数表!H32</f>
        <v>6.3683471354545017E-3</v>
      </c>
      <c r="O29" s="82">
        <f t="shared" si="4"/>
        <v>9.7514154282931212E-2</v>
      </c>
      <c r="P29" s="76">
        <f>分析係数表!C32</f>
        <v>0.43391812865497081</v>
      </c>
      <c r="Q29" s="82">
        <f t="shared" si="5"/>
        <v>4.231315934382162E-2</v>
      </c>
      <c r="R29" s="83">
        <v>5.4017926535060573E-2</v>
      </c>
      <c r="S29" s="84">
        <f t="shared" si="6"/>
        <v>0.10916935890027174</v>
      </c>
      <c r="T29" s="85">
        <f>分析係数表!F32</f>
        <v>0.48395721925133689</v>
      </c>
      <c r="U29" s="86">
        <f t="shared" si="7"/>
        <v>5.2833299360826695E-2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投入係数表!L30</f>
        <v>0</v>
      </c>
      <c r="E30" s="77">
        <f t="shared" si="0"/>
        <v>0</v>
      </c>
      <c r="F30" s="76">
        <f>分析係数表!C33</f>
        <v>0.95657568238213397</v>
      </c>
      <c r="G30" s="77">
        <f t="shared" si="1"/>
        <v>0</v>
      </c>
      <c r="H30" s="77">
        <v>2.0962181941462307E-2</v>
      </c>
      <c r="I30" s="77">
        <f t="shared" si="2"/>
        <v>2.0962181941462307E-2</v>
      </c>
      <c r="J30" s="76">
        <f>分析係数表!G33</f>
        <v>0.50647668393782386</v>
      </c>
      <c r="K30" s="78">
        <f t="shared" si="3"/>
        <v>1.0616856397813164E-2</v>
      </c>
      <c r="L30" s="79"/>
      <c r="M30" s="80"/>
      <c r="N30" s="81">
        <f>分析係数表!H33</f>
        <v>9.6856990653300401E-4</v>
      </c>
      <c r="O30" s="82">
        <f t="shared" si="4"/>
        <v>1.4831050081054177E-2</v>
      </c>
      <c r="P30" s="76">
        <f>分析係数表!C33</f>
        <v>0.95657568238213397</v>
      </c>
      <c r="Q30" s="82">
        <f t="shared" si="5"/>
        <v>1.4187021851728003E-2</v>
      </c>
      <c r="R30" s="83">
        <v>4.4951299395405986E-2</v>
      </c>
      <c r="S30" s="84">
        <f t="shared" si="6"/>
        <v>6.5913481336868293E-2</v>
      </c>
      <c r="T30" s="85">
        <f>分析係数表!F33</f>
        <v>0.6295336787564767</v>
      </c>
      <c r="U30" s="86">
        <f t="shared" si="7"/>
        <v>4.1494756385645065E-2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投入係数表!L31</f>
        <v>6.0353955528664349E-2</v>
      </c>
      <c r="E31" s="77">
        <f t="shared" si="0"/>
        <v>6.0353955528664347</v>
      </c>
      <c r="F31" s="76">
        <f>分析係数表!C34</f>
        <v>0.33608845585417924</v>
      </c>
      <c r="G31" s="77">
        <f t="shared" si="1"/>
        <v>2.0284267718320605</v>
      </c>
      <c r="H31" s="77">
        <v>2.1824025698809035</v>
      </c>
      <c r="I31" s="77">
        <f t="shared" si="2"/>
        <v>2.1824025698809035</v>
      </c>
      <c r="J31" s="76">
        <f>分析係数表!G34</f>
        <v>0.42501734562394688</v>
      </c>
      <c r="K31" s="78">
        <f t="shared" si="3"/>
        <v>0.92755894733366184</v>
      </c>
      <c r="L31" s="79"/>
      <c r="M31" s="80"/>
      <c r="N31" s="81">
        <f>分析係数表!H34</f>
        <v>0.15935396387234249</v>
      </c>
      <c r="O31" s="82">
        <f t="shared" si="4"/>
        <v>2.4400785145854385</v>
      </c>
      <c r="P31" s="76">
        <f>分析係数表!C34</f>
        <v>0.33608845585417924</v>
      </c>
      <c r="Q31" s="82">
        <f t="shared" si="5"/>
        <v>0.82008222012997933</v>
      </c>
      <c r="R31" s="83">
        <v>0.88900659620985123</v>
      </c>
      <c r="S31" s="84">
        <f t="shared" si="6"/>
        <v>3.0714091660907545</v>
      </c>
      <c r="T31" s="85">
        <f>分析係数表!F34</f>
        <v>0.69035583308553872</v>
      </c>
      <c r="U31" s="86">
        <f t="shared" si="7"/>
        <v>2.1203652336031427</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投入係数表!L32</f>
        <v>2.8739978823173499E-3</v>
      </c>
      <c r="E32" s="77">
        <f t="shared" si="0"/>
        <v>0.28739978823173501</v>
      </c>
      <c r="F32" s="76">
        <f>分析係数表!C35</f>
        <v>1</v>
      </c>
      <c r="G32" s="77">
        <f t="shared" si="1"/>
        <v>0.28739978823173501</v>
      </c>
      <c r="H32" s="77">
        <v>0.41685589944608581</v>
      </c>
      <c r="I32" s="77">
        <f t="shared" si="2"/>
        <v>0.41685589944608581</v>
      </c>
      <c r="J32" s="76">
        <f>分析係数表!G35</f>
        <v>0.31379772270596118</v>
      </c>
      <c r="K32" s="78">
        <f t="shared" si="3"/>
        <v>0.13080843194272687</v>
      </c>
      <c r="L32" s="79"/>
      <c r="M32" s="80"/>
      <c r="N32" s="81">
        <f>分析係数表!H35</f>
        <v>5.9518620756453096E-2</v>
      </c>
      <c r="O32" s="82">
        <f t="shared" si="4"/>
        <v>0.91136802748077916</v>
      </c>
      <c r="P32" s="76">
        <f>分析係数表!C35</f>
        <v>1</v>
      </c>
      <c r="Q32" s="82">
        <f t="shared" si="5"/>
        <v>0.91136802748077916</v>
      </c>
      <c r="R32" s="83">
        <v>1.1888440153493676</v>
      </c>
      <c r="S32" s="84">
        <f t="shared" si="6"/>
        <v>1.6056999147954534</v>
      </c>
      <c r="T32" s="85">
        <f>分析係数表!F35</f>
        <v>0.62804197365483372</v>
      </c>
      <c r="U32" s="86">
        <f t="shared" si="7"/>
        <v>1.0084469435855348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投入係数表!L33</f>
        <v>4.5378913931326575E-4</v>
      </c>
      <c r="E33" s="77">
        <f t="shared" si="0"/>
        <v>4.5378913931326571E-2</v>
      </c>
      <c r="F33" s="76">
        <f>分析係数表!C36</f>
        <v>0.74699570815450644</v>
      </c>
      <c r="G33" s="77">
        <f t="shared" si="1"/>
        <v>3.3897853947413688E-2</v>
      </c>
      <c r="H33" s="77">
        <v>0.11003020342090375</v>
      </c>
      <c r="I33" s="77">
        <f t="shared" si="2"/>
        <v>0.11003020342090375</v>
      </c>
      <c r="J33" s="76">
        <f>分析係数表!G36</f>
        <v>2.1798365122615803E-2</v>
      </c>
      <c r="K33" s="78">
        <f t="shared" si="3"/>
        <v>2.3984785486845504E-3</v>
      </c>
      <c r="L33" s="79"/>
      <c r="M33" s="80"/>
      <c r="N33" s="81">
        <f>分析係数表!H36</f>
        <v>0.18814470434403602</v>
      </c>
      <c r="O33" s="82">
        <f t="shared" si="4"/>
        <v>2.8809314782447739</v>
      </c>
      <c r="P33" s="76">
        <f>分析係数表!C36</f>
        <v>0.74699570815450644</v>
      </c>
      <c r="Q33" s="82">
        <f t="shared" si="5"/>
        <v>2.1520434497360639</v>
      </c>
      <c r="R33" s="83">
        <v>2.2459458533079637</v>
      </c>
      <c r="S33" s="84">
        <f t="shared" si="6"/>
        <v>2.3559760567288675</v>
      </c>
      <c r="T33" s="85">
        <f>分析係数表!F36</f>
        <v>0.88068263301305039</v>
      </c>
      <c r="U33" s="86">
        <f t="shared" si="7"/>
        <v>2.0748671969556827</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投入係数表!L34</f>
        <v>1.6790198154590832E-2</v>
      </c>
      <c r="E34" s="77">
        <f t="shared" si="0"/>
        <v>1.6790198154590832</v>
      </c>
      <c r="F34" s="76">
        <f>分析係数表!C37</f>
        <v>0.40712235846595357</v>
      </c>
      <c r="G34" s="77">
        <f t="shared" si="1"/>
        <v>0.68356650718077205</v>
      </c>
      <c r="H34" s="77">
        <v>0.78367954705746168</v>
      </c>
      <c r="I34" s="77">
        <f t="shared" si="2"/>
        <v>0.78367954705746168</v>
      </c>
      <c r="J34" s="76">
        <f>分析係数表!G37</f>
        <v>0.32196035893896063</v>
      </c>
      <c r="K34" s="78">
        <f t="shared" si="3"/>
        <v>0.25231374826374248</v>
      </c>
      <c r="L34" s="79"/>
      <c r="M34" s="80"/>
      <c r="N34" s="81">
        <f>分析係数表!H37</f>
        <v>4.8815923289263402E-2</v>
      </c>
      <c r="O34" s="82">
        <f t="shared" si="4"/>
        <v>0.74748492408513056</v>
      </c>
      <c r="P34" s="76">
        <f>分析係数表!C37</f>
        <v>0.40712235846595357</v>
      </c>
      <c r="Q34" s="82">
        <f t="shared" si="5"/>
        <v>0.30431782521128264</v>
      </c>
      <c r="R34" s="83">
        <v>0.36033948017245038</v>
      </c>
      <c r="S34" s="84">
        <f t="shared" si="6"/>
        <v>1.144019027229912</v>
      </c>
      <c r="T34" s="85">
        <f>分析係数表!F37</f>
        <v>0.65447194556749833</v>
      </c>
      <c r="U34" s="86">
        <f t="shared" si="7"/>
        <v>0.74872835851739739</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投入係数表!L35</f>
        <v>3.4790500680683708E-3</v>
      </c>
      <c r="E35" s="77">
        <f t="shared" si="0"/>
        <v>0.34790500680683706</v>
      </c>
      <c r="F35" s="76">
        <f>分析係数表!C38</f>
        <v>1.4508928571428603E-2</v>
      </c>
      <c r="G35" s="77">
        <f t="shared" si="1"/>
        <v>5.047728893402781E-3</v>
      </c>
      <c r="H35" s="77">
        <v>7.9319180196618117E-3</v>
      </c>
      <c r="I35" s="77">
        <f t="shared" si="2"/>
        <v>7.9319180196618117E-3</v>
      </c>
      <c r="J35" s="76">
        <f>分析係数表!G38</f>
        <v>0.30833333333333335</v>
      </c>
      <c r="K35" s="78">
        <f t="shared" si="3"/>
        <v>2.4456747227290586E-3</v>
      </c>
      <c r="L35" s="79"/>
      <c r="M35" s="80"/>
      <c r="N35" s="81">
        <f>分析係数表!H38</f>
        <v>4.2859218364085426E-2</v>
      </c>
      <c r="O35" s="82">
        <f t="shared" si="4"/>
        <v>0.65627396608664734</v>
      </c>
      <c r="P35" s="76">
        <f>分析係数表!C38</f>
        <v>1.4508928571428603E-2</v>
      </c>
      <c r="Q35" s="82">
        <f t="shared" si="5"/>
        <v>9.5218320972393234E-3</v>
      </c>
      <c r="R35" s="83">
        <v>1.2224128684060814E-2</v>
      </c>
      <c r="S35" s="84">
        <f t="shared" si="6"/>
        <v>2.0156046703722626E-2</v>
      </c>
      <c r="T35" s="85">
        <f>分析係数表!F38</f>
        <v>0.5083333333333333</v>
      </c>
      <c r="U35" s="86">
        <f t="shared" si="7"/>
        <v>1.0245990407725667E-2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投入係数表!L36</f>
        <v>0</v>
      </c>
      <c r="E36" s="77">
        <f t="shared" si="0"/>
        <v>0</v>
      </c>
      <c r="F36" s="76">
        <f>分析係数表!C39</f>
        <v>1</v>
      </c>
      <c r="G36" s="77">
        <f t="shared" si="1"/>
        <v>0</v>
      </c>
      <c r="H36" s="77">
        <v>9.8386273148512726E-3</v>
      </c>
      <c r="I36" s="77">
        <f t="shared" si="2"/>
        <v>9.8386273148512726E-3</v>
      </c>
      <c r="J36" s="76">
        <f>分析係数表!G39</f>
        <v>0.34035980374341268</v>
      </c>
      <c r="K36" s="78">
        <f t="shared" si="3"/>
        <v>3.3486732619873584E-3</v>
      </c>
      <c r="L36" s="79"/>
      <c r="M36" s="80"/>
      <c r="N36" s="81">
        <f>分析係数表!H39</f>
        <v>3.825851130805366E-3</v>
      </c>
      <c r="O36" s="82">
        <f t="shared" si="4"/>
        <v>5.8582647820164001E-2</v>
      </c>
      <c r="P36" s="76">
        <f>分析係数表!C39</f>
        <v>1</v>
      </c>
      <c r="Q36" s="82">
        <f t="shared" si="5"/>
        <v>5.8582647820164001E-2</v>
      </c>
      <c r="R36" s="83">
        <v>7.5081540083901346E-2</v>
      </c>
      <c r="S36" s="84">
        <f t="shared" si="6"/>
        <v>8.4920167398752619E-2</v>
      </c>
      <c r="T36" s="85">
        <f>分析係数表!F39</f>
        <v>0.69125931310194444</v>
      </c>
      <c r="U36" s="86">
        <f t="shared" si="7"/>
        <v>5.8701856584563873E-2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投入係数表!L37</f>
        <v>1.5126304643775526E-4</v>
      </c>
      <c r="E37" s="77">
        <f t="shared" si="0"/>
        <v>1.5126304643775526E-2</v>
      </c>
      <c r="F37" s="76">
        <f>分析係数表!C40</f>
        <v>0.85193465176268268</v>
      </c>
      <c r="G37" s="77">
        <f t="shared" si="1"/>
        <v>1.2886623079151152E-2</v>
      </c>
      <c r="H37" s="77">
        <v>1.4488952333318945E-2</v>
      </c>
      <c r="I37" s="77">
        <f t="shared" si="2"/>
        <v>1.4488952333318945E-2</v>
      </c>
      <c r="J37" s="76">
        <f>分析係数表!G40</f>
        <v>0.54260669636442016</v>
      </c>
      <c r="K37" s="78">
        <f t="shared" si="3"/>
        <v>7.8618025593637491E-3</v>
      </c>
      <c r="L37" s="79"/>
      <c r="M37" s="80"/>
      <c r="N37" s="81">
        <f>分析係数表!H40</f>
        <v>3.0340452322146352E-2</v>
      </c>
      <c r="O37" s="82">
        <f t="shared" si="4"/>
        <v>0.46458264378902209</v>
      </c>
      <c r="P37" s="76">
        <f>分析係数表!C40</f>
        <v>0.85193465176268268</v>
      </c>
      <c r="Q37" s="82">
        <f t="shared" si="5"/>
        <v>0.39579405285138697</v>
      </c>
      <c r="R37" s="83">
        <v>0.39656306871758157</v>
      </c>
      <c r="S37" s="84">
        <f t="shared" si="6"/>
        <v>0.4110520210509005</v>
      </c>
      <c r="T37" s="85">
        <f>分析係数表!F40</f>
        <v>0.72424198879149304</v>
      </c>
      <c r="U37" s="86">
        <f t="shared" si="7"/>
        <v>0.29770113322266684</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投入係数表!L38</f>
        <v>0</v>
      </c>
      <c r="E38" s="77">
        <f t="shared" si="0"/>
        <v>0</v>
      </c>
      <c r="F38" s="76">
        <f>分析係数表!C41</f>
        <v>0.80146471371504657</v>
      </c>
      <c r="G38" s="77">
        <f t="shared" si="1"/>
        <v>0</v>
      </c>
      <c r="H38" s="77">
        <v>2.6499646946506784E-3</v>
      </c>
      <c r="I38" s="77">
        <f t="shared" si="2"/>
        <v>2.6499646946506784E-3</v>
      </c>
      <c r="J38" s="76">
        <f>分析係数表!G41</f>
        <v>0.44658927872701187</v>
      </c>
      <c r="K38" s="78">
        <f t="shared" si="3"/>
        <v>1.1834458216360927E-3</v>
      </c>
      <c r="L38" s="79"/>
      <c r="M38" s="80"/>
      <c r="N38" s="81">
        <f>分析係数表!H41</f>
        <v>5.2181703714465594E-2</v>
      </c>
      <c r="O38" s="82">
        <f t="shared" si="4"/>
        <v>0.79902282311679385</v>
      </c>
      <c r="P38" s="76">
        <f>分析係数表!C41</f>
        <v>0.80146471371504657</v>
      </c>
      <c r="Q38" s="82">
        <f t="shared" si="5"/>
        <v>0.64038859818108951</v>
      </c>
      <c r="R38" s="83">
        <v>0.65277226549205769</v>
      </c>
      <c r="S38" s="84">
        <f t="shared" si="6"/>
        <v>0.65542223018670842</v>
      </c>
      <c r="T38" s="85">
        <f>分析係数表!F41</f>
        <v>0.54349810877787919</v>
      </c>
      <c r="U38" s="86">
        <f t="shared" si="7"/>
        <v>0.35622074255745584</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投入係数表!L39</f>
        <v>3.0252609287551052E-4</v>
      </c>
      <c r="E39" s="77">
        <f>$C$14*D39</f>
        <v>3.0252609287551052E-2</v>
      </c>
      <c r="F39" s="76">
        <f>分析係数表!C42</f>
        <v>0.73057644110275688</v>
      </c>
      <c r="G39" s="77">
        <f>E39*F39</f>
        <v>2.2101843627371259E-2</v>
      </c>
      <c r="H39" s="77">
        <v>2.856795345559256E-2</v>
      </c>
      <c r="I39" s="77">
        <f>C39+H39</f>
        <v>2.856795345559256E-2</v>
      </c>
      <c r="J39" s="76">
        <f>分析係数表!G42</f>
        <v>0.48211243611584326</v>
      </c>
      <c r="K39" s="78">
        <f>I39*J39</f>
        <v>1.3772965635319752E-2</v>
      </c>
      <c r="L39" s="79"/>
      <c r="M39" s="80"/>
      <c r="N39" s="81">
        <f>分析係数表!H42</f>
        <v>1.2567194537265727E-2</v>
      </c>
      <c r="O39" s="82">
        <f t="shared" si="4"/>
        <v>0.19243287480167795</v>
      </c>
      <c r="P39" s="76">
        <f>分析係数表!C42</f>
        <v>0.73057644110275688</v>
      </c>
      <c r="Q39" s="82">
        <f>O39*P39</f>
        <v>0.14058692482378227</v>
      </c>
      <c r="R39" s="83">
        <v>0.14856448274723347</v>
      </c>
      <c r="S39" s="84">
        <f>I39+R39</f>
        <v>0.17713243620282604</v>
      </c>
      <c r="T39" s="85">
        <f>分析係数表!F42</f>
        <v>0.53492333901192501</v>
      </c>
      <c r="U39" s="86">
        <f t="shared" si="7"/>
        <v>9.4752274220932492E-2</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投入係数表!L40</f>
        <v>3.6454394191499019E-2</v>
      </c>
      <c r="E40" s="77">
        <f>$C$14*D40</f>
        <v>3.645439419149902</v>
      </c>
      <c r="F40" s="76">
        <f>分析係数表!C43</f>
        <v>0.26262335230137579</v>
      </c>
      <c r="G40" s="77">
        <f>E40*F40</f>
        <v>0.95737752086872741</v>
      </c>
      <c r="H40" s="77">
        <v>1.1655222958175768</v>
      </c>
      <c r="I40" s="77">
        <f>C40+H40</f>
        <v>1.1655222958175768</v>
      </c>
      <c r="J40" s="76">
        <f>分析係数表!G43</f>
        <v>0.38144329896907214</v>
      </c>
      <c r="K40" s="78">
        <f>I40*J40</f>
        <v>0.44458066953866332</v>
      </c>
      <c r="L40" s="79"/>
      <c r="M40" s="80"/>
      <c r="N40" s="81">
        <f>分析係数表!H43</f>
        <v>3.4626374158554893E-2</v>
      </c>
      <c r="O40" s="82">
        <f t="shared" si="4"/>
        <v>0.53021004039768682</v>
      </c>
      <c r="P40" s="76">
        <f>分析係数表!C43</f>
        <v>0.26262335230137579</v>
      </c>
      <c r="Q40" s="82">
        <f>O40*P40</f>
        <v>0.13924553823308838</v>
      </c>
      <c r="R40" s="83">
        <v>0.26197527249105212</v>
      </c>
      <c r="S40" s="84">
        <f>I40+R40</f>
        <v>1.4274975683086288</v>
      </c>
      <c r="T40" s="85">
        <f>分析係数表!F43</f>
        <v>0.61984536082474229</v>
      </c>
      <c r="U40" s="86">
        <f t="shared" si="7"/>
        <v>0.88482774530470421</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投入係数表!L41</f>
        <v>0</v>
      </c>
      <c r="E41" s="77">
        <f>$C$14*D41</f>
        <v>0</v>
      </c>
      <c r="F41" s="76">
        <f>分析係数表!C44</f>
        <v>0.55951749734888656</v>
      </c>
      <c r="G41" s="77">
        <f>E41*F41</f>
        <v>0</v>
      </c>
      <c r="H41" s="77">
        <v>2.1139392903384365E-3</v>
      </c>
      <c r="I41" s="77">
        <f>C41+H41</f>
        <v>2.1139392903384365E-3</v>
      </c>
      <c r="J41" s="76">
        <f>分析係数表!G44</f>
        <v>0.2661290322580645</v>
      </c>
      <c r="K41" s="78">
        <f>I41*J41</f>
        <v>5.6258061759006776E-4</v>
      </c>
      <c r="L41" s="79"/>
      <c r="M41" s="80"/>
      <c r="N41" s="81">
        <f>分析係数表!H44</f>
        <v>0.11419439198024117</v>
      </c>
      <c r="O41" s="82">
        <f t="shared" si="4"/>
        <v>1.7485808045562874</v>
      </c>
      <c r="P41" s="76">
        <f>分析係数表!C44</f>
        <v>0.55951749734888656</v>
      </c>
      <c r="Q41" s="82">
        <f>O41*P41</f>
        <v>0.9783615556776365</v>
      </c>
      <c r="R41" s="83">
        <v>0.99503976863038346</v>
      </c>
      <c r="S41" s="84">
        <f>I41+R41</f>
        <v>0.99715370792072189</v>
      </c>
      <c r="T41" s="85">
        <f>分析係数表!F44</f>
        <v>0.54608294930875578</v>
      </c>
      <c r="U41" s="86">
        <f t="shared" si="7"/>
        <v>0.54452863773550941</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投入係数表!L42</f>
        <v>7.5631523218877626E-4</v>
      </c>
      <c r="E42" s="77">
        <f>$C$14*D42</f>
        <v>7.563152321887763E-2</v>
      </c>
      <c r="F42" s="76">
        <f>分析係数表!C45</f>
        <v>1</v>
      </c>
      <c r="G42" s="77">
        <f>E42*F42</f>
        <v>7.563152321887763E-2</v>
      </c>
      <c r="H42" s="77">
        <v>0.13561933051780392</v>
      </c>
      <c r="I42" s="77">
        <f>C42+H42</f>
        <v>0.13561933051780392</v>
      </c>
      <c r="J42" s="76">
        <f>分析係数表!G45</f>
        <v>0</v>
      </c>
      <c r="K42" s="78">
        <f>I42*J42</f>
        <v>0</v>
      </c>
      <c r="L42" s="79"/>
      <c r="M42" s="80"/>
      <c r="N42" s="81">
        <f>分析係数表!H45</f>
        <v>0</v>
      </c>
      <c r="O42" s="82">
        <f t="shared" si="4"/>
        <v>0</v>
      </c>
      <c r="P42" s="76">
        <f>分析係数表!C45</f>
        <v>1</v>
      </c>
      <c r="Q42" s="82">
        <f>O42*P42</f>
        <v>0</v>
      </c>
      <c r="R42" s="83">
        <v>7.2972351327999868E-2</v>
      </c>
      <c r="S42" s="84">
        <f>I42+R42</f>
        <v>0.20859168184580379</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1.6638935108153079E-3</v>
      </c>
      <c r="E43" s="77">
        <f>$C$14*D43</f>
        <v>0.16638935108153077</v>
      </c>
      <c r="F43" s="76">
        <f>分析係数表!C46</f>
        <v>0.22811405702851428</v>
      </c>
      <c r="G43" s="77">
        <f>E43*F43</f>
        <v>3.7955749921549799E-2</v>
      </c>
      <c r="H43" s="77">
        <v>5.1681065320540592E-2</v>
      </c>
      <c r="I43" s="77">
        <f>C43+H43</f>
        <v>5.1681065320540592E-2</v>
      </c>
      <c r="J43" s="76">
        <f>分析係数表!G46</f>
        <v>8.7527352297592995E-3</v>
      </c>
      <c r="K43" s="78">
        <f>I43*J43</f>
        <v>4.5235068114258723E-4</v>
      </c>
      <c r="L43" s="79"/>
      <c r="M43" s="80"/>
      <c r="N43" s="81">
        <f>分析係数表!H46</f>
        <v>2.1817037144655917E-2</v>
      </c>
      <c r="O43" s="82">
        <f t="shared" si="4"/>
        <v>0.33406940307574534</v>
      </c>
      <c r="P43" s="76">
        <f>分析係数表!C46</f>
        <v>0.22811405702851428</v>
      </c>
      <c r="Q43" s="82">
        <f>O43*P43</f>
        <v>7.6205926864702303E-2</v>
      </c>
      <c r="R43" s="83">
        <v>8.6666594994574409E-2</v>
      </c>
      <c r="S43" s="84">
        <f>I43+R43</f>
        <v>0.138347660315115</v>
      </c>
      <c r="T43" s="85">
        <f>分析係数表!F46</f>
        <v>0.3172866520787746</v>
      </c>
      <c r="U43" s="86">
        <f t="shared" si="7"/>
        <v>4.3895865964314384E-2</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投入係数表!L44</f>
        <v>0.66026319770080166</v>
      </c>
      <c r="E44" s="91">
        <f>SUM(E5:E43)</f>
        <v>66.026319770080192</v>
      </c>
      <c r="F44" s="92">
        <f>分析係数表!C47</f>
        <v>0.33433390508862204</v>
      </c>
      <c r="G44" s="91">
        <f>SUM(G5:G43)</f>
        <v>10.502761063606288</v>
      </c>
      <c r="H44" s="91">
        <f>SUM(H5:H43)</f>
        <v>11.904712061536982</v>
      </c>
      <c r="I44" s="91">
        <f>SUM(I5:I43)</f>
        <v>111.90471206153696</v>
      </c>
      <c r="J44" s="92">
        <f>分析係数表!G47</f>
        <v>0.20055399257397419</v>
      </c>
      <c r="K44" s="93">
        <f>SUM(K5:K43)</f>
        <v>24.421559260262178</v>
      </c>
      <c r="L44" s="94">
        <f>最終需要_まとめ!$L$33</f>
        <v>0.627</v>
      </c>
      <c r="M44" s="91">
        <f>K44*L44</f>
        <v>15.312317656184385</v>
      </c>
      <c r="N44" s="95">
        <f>分析係数表!H47</f>
        <v>1</v>
      </c>
      <c r="O44" s="96">
        <f>SUM(O5:O43)</f>
        <v>15.312317656184383</v>
      </c>
      <c r="P44" s="92">
        <f>分析係数表!C47</f>
        <v>0.33433390508862204</v>
      </c>
      <c r="Q44" s="96">
        <f>SUM(Q5:Q43)</f>
        <v>7.2550093703111473</v>
      </c>
      <c r="R44" s="91">
        <f>SUM(R5:R43)</f>
        <v>8.3008366338468456</v>
      </c>
      <c r="S44" s="97">
        <f>SUM(S5:S43)</f>
        <v>120.20554869538381</v>
      </c>
      <c r="T44" s="98">
        <f>分析係数表!F47</f>
        <v>0.41739236800258844</v>
      </c>
      <c r="U44" s="99">
        <f>SUM(U5:U43)</f>
        <v>43.171159775757239</v>
      </c>
      <c r="V44" s="100">
        <f>分析係数表!D47</f>
        <v>5.2767398089435869E-2</v>
      </c>
      <c r="W44" s="164">
        <f>SUM(W5:W43)</f>
        <v>7</v>
      </c>
      <c r="X44" s="92">
        <f>分析係数表!E47</f>
        <v>4.5266401770882245E-2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0.21389195148842333</v>
      </c>
      <c r="G5" s="77">
        <f t="shared" ref="G5:G38" si="1">E5*F5</f>
        <v>0</v>
      </c>
      <c r="H5" s="77">
        <f t="array" ref="H5:H43">MMULT(逆行列係数!C5:AO43,'11'!G5:G43)</f>
        <v>3.9342263970661937E-4</v>
      </c>
      <c r="I5" s="77">
        <f t="shared" ref="I5:I38" si="2">C5+H5</f>
        <v>3.9342263970661937E-4</v>
      </c>
      <c r="J5" s="76">
        <f>分析係数表!G8</f>
        <v>0.12113720642768851</v>
      </c>
      <c r="K5" s="78">
        <f t="shared" ref="K5:K38" si="3">I5*J5</f>
        <v>4.7658119519466871E-5</v>
      </c>
      <c r="L5" s="79" t="s">
        <v>182</v>
      </c>
      <c r="M5" s="80" t="s">
        <v>182</v>
      </c>
      <c r="N5" s="81">
        <f>分析係数表!H8</f>
        <v>1.1235410915782847E-2</v>
      </c>
      <c r="O5" s="82">
        <f t="shared" ref="O5:O43" si="4">$M$44*N5</f>
        <v>0.17675977160176601</v>
      </c>
      <c r="P5" s="76">
        <f>分析係数表!C8</f>
        <v>0.21389195148842333</v>
      </c>
      <c r="Q5" s="82">
        <f t="shared" ref="Q5:Q38" si="5">O5*P5</f>
        <v>3.7807492492549721E-2</v>
      </c>
      <c r="R5" s="83">
        <f t="array" ref="R5:R43">MMULT(逆行列係数!C5:AO43,'11'!Q5:Q43)</f>
        <v>4.6425418257788231E-2</v>
      </c>
      <c r="S5" s="84">
        <f t="shared" ref="S5:S38" si="6">I5+R5</f>
        <v>4.681884089749485E-2</v>
      </c>
      <c r="T5" s="85">
        <f>分析係数表!F8</f>
        <v>0.44993819530284301</v>
      </c>
      <c r="U5" s="86">
        <f t="shared" ref="U5:U43" si="7">S5*T5</f>
        <v>2.1065584779589773E-2</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76">
        <f>投入係数表!M6</f>
        <v>0</v>
      </c>
      <c r="E6" s="77">
        <f t="shared" si="0"/>
        <v>0</v>
      </c>
      <c r="F6" s="76">
        <f>分析係数表!C9</f>
        <v>0.54651162790697683</v>
      </c>
      <c r="G6" s="77">
        <f t="shared" si="1"/>
        <v>0</v>
      </c>
      <c r="H6" s="77">
        <v>3.9362043205245248E-4</v>
      </c>
      <c r="I6" s="77">
        <f t="shared" si="2"/>
        <v>3.9362043205245248E-4</v>
      </c>
      <c r="J6" s="76">
        <f>分析係数表!G9</f>
        <v>0.23529411764705882</v>
      </c>
      <c r="K6" s="78">
        <f t="shared" si="3"/>
        <v>9.2616572247635869E-5</v>
      </c>
      <c r="L6" s="79"/>
      <c r="M6" s="80"/>
      <c r="N6" s="81">
        <f>分析係数表!H9</f>
        <v>6.0535619158312755E-4</v>
      </c>
      <c r="O6" s="82">
        <f t="shared" si="4"/>
        <v>9.5236945906123933E-3</v>
      </c>
      <c r="P6" s="76">
        <f>分析係数表!C9</f>
        <v>0.54651162790697683</v>
      </c>
      <c r="Q6" s="82">
        <f t="shared" si="5"/>
        <v>5.2048098344044487E-3</v>
      </c>
      <c r="R6" s="83">
        <v>6.1740668195317139E-3</v>
      </c>
      <c r="S6" s="84">
        <f t="shared" si="6"/>
        <v>6.5676872515841667E-3</v>
      </c>
      <c r="T6" s="85">
        <f>分析係数表!F9</f>
        <v>0.68627450980392157</v>
      </c>
      <c r="U6" s="86">
        <f t="shared" si="7"/>
        <v>4.5072363491263888E-3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1.7904545830351296E-2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投入係数表!M8</f>
        <v>6.8557919621749411E-2</v>
      </c>
      <c r="E8" s="77">
        <f t="shared" si="0"/>
        <v>6.8557919621749415</v>
      </c>
      <c r="F8" s="76">
        <f>分析係数表!C11</f>
        <v>1.3168724279835398E-2</v>
      </c>
      <c r="G8" s="77">
        <f t="shared" si="1"/>
        <v>9.0282034069793515E-2</v>
      </c>
      <c r="H8" s="77">
        <v>9.8075060118878052E-2</v>
      </c>
      <c r="I8" s="77">
        <f t="shared" si="2"/>
        <v>9.8075060118878052E-2</v>
      </c>
      <c r="J8" s="76">
        <f>分析係数表!G11</f>
        <v>0.35416666666666669</v>
      </c>
      <c r="K8" s="78">
        <f t="shared" si="3"/>
        <v>3.4734917125435978E-2</v>
      </c>
      <c r="L8" s="79"/>
      <c r="M8" s="80"/>
      <c r="N8" s="81">
        <f>分析係数表!H11</f>
        <v>-2.4214247663325099E-5</v>
      </c>
      <c r="O8" s="82">
        <f t="shared" si="4"/>
        <v>-3.8094778362449567E-4</v>
      </c>
      <c r="P8" s="76">
        <f>分析係数表!C11</f>
        <v>1.3168724279835398E-2</v>
      </c>
      <c r="Q8" s="82">
        <f t="shared" si="5"/>
        <v>-5.0165963275653778E-6</v>
      </c>
      <c r="R8" s="83">
        <v>5.8251774302970553E-4</v>
      </c>
      <c r="S8" s="84">
        <f t="shared" si="6"/>
        <v>9.8657577861907764E-2</v>
      </c>
      <c r="T8" s="85">
        <f>分析係数表!F11</f>
        <v>0.60416666666666663</v>
      </c>
      <c r="U8" s="86">
        <f t="shared" si="7"/>
        <v>5.9605619958235934E-2</v>
      </c>
      <c r="V8" s="87">
        <f>分析係数表!D11</f>
        <v>0</v>
      </c>
      <c r="W8" s="167">
        <f t="shared" si="8"/>
        <v>0</v>
      </c>
      <c r="X8" s="76">
        <f>分析係数表!E11</f>
        <v>0</v>
      </c>
      <c r="Y8" s="166">
        <f t="shared" si="9"/>
        <v>0</v>
      </c>
    </row>
    <row r="9" spans="1:25" x14ac:dyDescent="0.2">
      <c r="A9" s="6" t="s">
        <v>222</v>
      </c>
      <c r="B9" s="5" t="s">
        <v>190</v>
      </c>
      <c r="C9" s="90"/>
      <c r="D9" s="76">
        <f>投入係数表!M9</f>
        <v>0</v>
      </c>
      <c r="E9" s="77">
        <f t="shared" si="0"/>
        <v>0</v>
      </c>
      <c r="F9" s="76">
        <f>分析係数表!C12</f>
        <v>7.2568503462812406E-2</v>
      </c>
      <c r="G9" s="77">
        <f t="shared" si="1"/>
        <v>0</v>
      </c>
      <c r="H9" s="77">
        <v>3.0677218076740866E-4</v>
      </c>
      <c r="I9" s="77">
        <f t="shared" si="2"/>
        <v>3.0677218076740866E-4</v>
      </c>
      <c r="J9" s="76">
        <f>分析係数表!G12</f>
        <v>0.12569832402234637</v>
      </c>
      <c r="K9" s="78">
        <f t="shared" si="3"/>
        <v>3.8560748979143547E-5</v>
      </c>
      <c r="L9" s="79"/>
      <c r="M9" s="80"/>
      <c r="N9" s="81">
        <f>分析係数表!H12</f>
        <v>9.0779214489805804E-2</v>
      </c>
      <c r="O9" s="82">
        <f t="shared" si="4"/>
        <v>1.4281732408082344</v>
      </c>
      <c r="P9" s="76">
        <f>分析係数表!C12</f>
        <v>7.2568503462812406E-2</v>
      </c>
      <c r="Q9" s="82">
        <f t="shared" si="5"/>
        <v>0.10364039477108837</v>
      </c>
      <c r="R9" s="83">
        <v>0.11401568182102141</v>
      </c>
      <c r="S9" s="84">
        <f t="shared" si="6"/>
        <v>0.11432245400178882</v>
      </c>
      <c r="T9" s="85">
        <f>分析係数表!F12</f>
        <v>0.41017347838870921</v>
      </c>
      <c r="U9" s="86">
        <f t="shared" si="7"/>
        <v>4.6892038615846933E-2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投入係数表!M10</f>
        <v>3.5460992907801418E-3</v>
      </c>
      <c r="E10" s="77">
        <f t="shared" si="0"/>
        <v>0.3546099290780142</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0.22514014012207698</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投入係数表!M11</f>
        <v>2.0094562647754138E-2</v>
      </c>
      <c r="E11" s="77">
        <f t="shared" si="0"/>
        <v>2.0094562647754137</v>
      </c>
      <c r="F11" s="76">
        <f>分析係数表!C14</f>
        <v>0.25830608585592241</v>
      </c>
      <c r="G11" s="77">
        <f t="shared" si="1"/>
        <v>0.51905478245279912</v>
      </c>
      <c r="H11" s="77">
        <v>0.807190315783896</v>
      </c>
      <c r="I11" s="77">
        <f t="shared" si="2"/>
        <v>0.807190315783896</v>
      </c>
      <c r="J11" s="76">
        <f>分析係数表!G14</f>
        <v>0.15742383910085772</v>
      </c>
      <c r="K11" s="78">
        <f t="shared" si="3"/>
        <v>0.12707099839573457</v>
      </c>
      <c r="L11" s="79"/>
      <c r="M11" s="80"/>
      <c r="N11" s="81">
        <f>分析係数表!H14</f>
        <v>1.1380696401762796E-3</v>
      </c>
      <c r="O11" s="82">
        <f t="shared" si="4"/>
        <v>1.7904545830351296E-2</v>
      </c>
      <c r="P11" s="76">
        <f>分析係数表!C14</f>
        <v>0.25830608585592241</v>
      </c>
      <c r="Q11" s="82">
        <f t="shared" si="5"/>
        <v>4.6248531524660189E-3</v>
      </c>
      <c r="R11" s="83">
        <v>4.3521756760326609E-2</v>
      </c>
      <c r="S11" s="84">
        <f t="shared" si="6"/>
        <v>0.85071207254422265</v>
      </c>
      <c r="T11" s="85">
        <f>分析係数表!F14</f>
        <v>0.28778467908902694</v>
      </c>
      <c r="U11" s="86">
        <f t="shared" si="7"/>
        <v>0.24482190079430013</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投入係数表!M12</f>
        <v>3.5460992907801421E-2</v>
      </c>
      <c r="E12" s="77">
        <f t="shared" si="0"/>
        <v>3.5460992907801421</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0.13142698535045103</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投入係数表!M13</f>
        <v>2.2458628841607566E-2</v>
      </c>
      <c r="E13" s="77">
        <f t="shared" si="0"/>
        <v>2.2458628841607564</v>
      </c>
      <c r="F13" s="76">
        <f>分析係数表!C16</f>
        <v>7.6144637788473357E-2</v>
      </c>
      <c r="G13" s="77">
        <f t="shared" si="1"/>
        <v>0.17101041583699689</v>
      </c>
      <c r="H13" s="77">
        <v>0.18481845704657127</v>
      </c>
      <c r="I13" s="77">
        <f t="shared" si="2"/>
        <v>0.18481845704657127</v>
      </c>
      <c r="J13" s="76">
        <f>分析係数表!G16</f>
        <v>3.3088235294117647E-2</v>
      </c>
      <c r="K13" s="78">
        <f t="shared" si="3"/>
        <v>6.1153165934527262E-3</v>
      </c>
      <c r="L13" s="79"/>
      <c r="M13" s="80"/>
      <c r="N13" s="81">
        <f>分析係数表!H16</f>
        <v>1.665940239236767E-2</v>
      </c>
      <c r="O13" s="82">
        <f t="shared" si="4"/>
        <v>0.26209207513365307</v>
      </c>
      <c r="P13" s="76">
        <f>分析係数表!C16</f>
        <v>7.6144637788473357E-2</v>
      </c>
      <c r="Q13" s="82">
        <f t="shared" si="5"/>
        <v>1.9956906128281358E-2</v>
      </c>
      <c r="R13" s="83">
        <v>2.2405755896325472E-2</v>
      </c>
      <c r="S13" s="84">
        <f t="shared" si="6"/>
        <v>0.20722421294289672</v>
      </c>
      <c r="T13" s="85">
        <f>分析係数表!F16</f>
        <v>0.28823529411764703</v>
      </c>
      <c r="U13" s="86">
        <f t="shared" si="7"/>
        <v>5.9729331965893757E-2</v>
      </c>
      <c r="V13" s="87">
        <f>分析係数表!D16</f>
        <v>0</v>
      </c>
      <c r="W13" s="167">
        <f t="shared" si="8"/>
        <v>0</v>
      </c>
      <c r="X13" s="76">
        <f>分析係数表!E16</f>
        <v>0</v>
      </c>
      <c r="Y13" s="166">
        <f t="shared" si="9"/>
        <v>0</v>
      </c>
    </row>
    <row r="14" spans="1:25" x14ac:dyDescent="0.2">
      <c r="A14" s="6" t="s">
        <v>2</v>
      </c>
      <c r="B14" s="5" t="s">
        <v>364</v>
      </c>
      <c r="C14" s="90"/>
      <c r="D14" s="76">
        <f>投入係数表!M14</f>
        <v>8.2742316784869974E-3</v>
      </c>
      <c r="E14" s="77">
        <f t="shared" si="0"/>
        <v>0.82742316784869974</v>
      </c>
      <c r="F14" s="76">
        <f>分析係数表!C17</f>
        <v>0.18071519795657731</v>
      </c>
      <c r="G14" s="77">
        <f t="shared" si="1"/>
        <v>0.14952794157163607</v>
      </c>
      <c r="H14" s="77">
        <v>0.18360010874582933</v>
      </c>
      <c r="I14" s="77">
        <f t="shared" si="2"/>
        <v>0.18360010874582933</v>
      </c>
      <c r="J14" s="76">
        <f>分析係数表!G17</f>
        <v>0.21222205415217063</v>
      </c>
      <c r="K14" s="78">
        <f t="shared" si="3"/>
        <v>3.8963992220601811E-2</v>
      </c>
      <c r="L14" s="79"/>
      <c r="M14" s="80"/>
      <c r="N14" s="81">
        <f>分析係数表!H17</f>
        <v>2.9299239672623371E-3</v>
      </c>
      <c r="O14" s="82">
        <f t="shared" si="4"/>
        <v>4.6094681818563979E-2</v>
      </c>
      <c r="P14" s="76">
        <f>分析係数表!C17</f>
        <v>0.18071519795657731</v>
      </c>
      <c r="Q14" s="82">
        <f t="shared" si="5"/>
        <v>8.3300095495872344E-3</v>
      </c>
      <c r="R14" s="83">
        <v>1.8387108063168182E-2</v>
      </c>
      <c r="S14" s="84">
        <f t="shared" si="6"/>
        <v>0.20198721680899751</v>
      </c>
      <c r="T14" s="85">
        <f>分析係数表!F17</f>
        <v>0.32203902586598093</v>
      </c>
      <c r="U14" s="86">
        <f t="shared" si="7"/>
        <v>6.5047766538550253E-2</v>
      </c>
      <c r="V14" s="87">
        <f>分析係数表!D17</f>
        <v>6.156405990016639E-2</v>
      </c>
      <c r="W14" s="167">
        <f t="shared" si="8"/>
        <v>0</v>
      </c>
      <c r="X14" s="76">
        <f>分析係数表!E17</f>
        <v>6.18665859930419E-2</v>
      </c>
      <c r="Y14" s="166">
        <f t="shared" si="9"/>
        <v>0</v>
      </c>
    </row>
    <row r="15" spans="1:25" x14ac:dyDescent="0.2">
      <c r="A15" s="6" t="s">
        <v>3</v>
      </c>
      <c r="B15" s="5" t="s">
        <v>31</v>
      </c>
      <c r="C15" s="75">
        <f>最終需要_まとめ!C16</f>
        <v>100</v>
      </c>
      <c r="D15" s="76">
        <f>投入係数表!M15</f>
        <v>8.6288416075650118E-2</v>
      </c>
      <c r="E15" s="77">
        <f t="shared" si="0"/>
        <v>8.6288416075650112</v>
      </c>
      <c r="F15" s="76">
        <f>分析係数表!C18</f>
        <v>9.139072847682117E-2</v>
      </c>
      <c r="G15" s="77">
        <f t="shared" si="1"/>
        <v>0.78859612042647098</v>
      </c>
      <c r="H15" s="77">
        <v>0.79925092512375706</v>
      </c>
      <c r="I15" s="77">
        <f t="shared" si="2"/>
        <v>100.79925092512376</v>
      </c>
      <c r="J15" s="76">
        <f>分析係数表!G18</f>
        <v>0.21513002364066194</v>
      </c>
      <c r="K15" s="78">
        <f t="shared" si="3"/>
        <v>21.684945234482889</v>
      </c>
      <c r="L15" s="79"/>
      <c r="M15" s="80"/>
      <c r="N15" s="81">
        <f>分析係数表!H18</f>
        <v>4.3585645793985182E-4</v>
      </c>
      <c r="O15" s="82">
        <f t="shared" si="4"/>
        <v>6.8570601052409235E-3</v>
      </c>
      <c r="P15" s="76">
        <f>分析係数表!C18</f>
        <v>9.139072847682117E-2</v>
      </c>
      <c r="Q15" s="82">
        <f t="shared" si="5"/>
        <v>6.2667171822731603E-4</v>
      </c>
      <c r="R15" s="83">
        <v>1.5461417701755794E-3</v>
      </c>
      <c r="S15" s="84">
        <f t="shared" si="6"/>
        <v>100.80079706689394</v>
      </c>
      <c r="T15" s="85">
        <f>分析係数表!F18</f>
        <v>0.45390070921985815</v>
      </c>
      <c r="U15" s="86">
        <f t="shared" si="7"/>
        <v>45.753553278590154</v>
      </c>
      <c r="V15" s="87">
        <f>分析係数表!D18</f>
        <v>6.1465721040189124E-2</v>
      </c>
      <c r="W15" s="167">
        <f t="shared" si="8"/>
        <v>6</v>
      </c>
      <c r="X15" s="76">
        <f>分析係数表!E18</f>
        <v>6.2647754137115833E-2</v>
      </c>
      <c r="Y15" s="166">
        <f t="shared" si="9"/>
        <v>6</v>
      </c>
    </row>
    <row r="16" spans="1:25" x14ac:dyDescent="0.2">
      <c r="A16" s="6" t="s">
        <v>4</v>
      </c>
      <c r="B16" s="5" t="s">
        <v>32</v>
      </c>
      <c r="C16" s="90"/>
      <c r="D16" s="76">
        <f>投入係数表!M16</f>
        <v>8.2742316784869974E-3</v>
      </c>
      <c r="E16" s="77">
        <f t="shared" si="0"/>
        <v>0.82742316784869974</v>
      </c>
      <c r="F16" s="76">
        <f>分析係数表!C19</f>
        <v>0.19965169797238458</v>
      </c>
      <c r="G16" s="77">
        <f t="shared" si="1"/>
        <v>0.16519644040268228</v>
      </c>
      <c r="H16" s="77">
        <v>0.21787625980268421</v>
      </c>
      <c r="I16" s="77">
        <f t="shared" si="2"/>
        <v>0.21787625980268421</v>
      </c>
      <c r="J16" s="76">
        <f>分析係数表!G19</f>
        <v>5.7581303674503731E-2</v>
      </c>
      <c r="K16" s="78">
        <f t="shared" si="3"/>
        <v>1.254559907916343E-2</v>
      </c>
      <c r="L16" s="79"/>
      <c r="M16" s="80"/>
      <c r="N16" s="81">
        <f>分析係数表!H19</f>
        <v>-1.210712383166255E-4</v>
      </c>
      <c r="O16" s="82">
        <f t="shared" si="4"/>
        <v>-1.9047389181224787E-3</v>
      </c>
      <c r="P16" s="76">
        <f>分析係数表!C19</f>
        <v>0.19965169797238458</v>
      </c>
      <c r="Q16" s="82">
        <f t="shared" si="5"/>
        <v>-3.8028435919723564E-4</v>
      </c>
      <c r="R16" s="83">
        <v>3.6316637848047774E-3</v>
      </c>
      <c r="S16" s="84">
        <f t="shared" si="6"/>
        <v>0.221507923587489</v>
      </c>
      <c r="T16" s="85">
        <f>分析係数表!F19</f>
        <v>0.23947627762917079</v>
      </c>
      <c r="U16" s="86">
        <f t="shared" si="7"/>
        <v>5.304589300609866E-2</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投入係数表!M17</f>
        <v>1.0638297872340425E-2</v>
      </c>
      <c r="E17" s="77">
        <f t="shared" si="0"/>
        <v>1.0638297872340425</v>
      </c>
      <c r="F17" s="76">
        <f>分析係数表!C20</f>
        <v>7.086614173228345E-2</v>
      </c>
      <c r="G17" s="77">
        <f t="shared" si="1"/>
        <v>7.538951248115261E-2</v>
      </c>
      <c r="H17" s="77">
        <v>8.205693382387004E-2</v>
      </c>
      <c r="I17" s="77">
        <f t="shared" si="2"/>
        <v>8.205693382387004E-2</v>
      </c>
      <c r="J17" s="76">
        <f>分析係数表!G20</f>
        <v>0.1</v>
      </c>
      <c r="K17" s="78">
        <f t="shared" si="3"/>
        <v>8.205693382387004E-3</v>
      </c>
      <c r="L17" s="79"/>
      <c r="M17" s="80"/>
      <c r="N17" s="81">
        <f>分析係数表!H20</f>
        <v>5.5692769625647731E-4</v>
      </c>
      <c r="O17" s="82">
        <f t="shared" si="4"/>
        <v>8.7617990233634022E-3</v>
      </c>
      <c r="P17" s="76">
        <f>分析係数表!C20</f>
        <v>7.086614173228345E-2</v>
      </c>
      <c r="Q17" s="82">
        <f t="shared" si="5"/>
        <v>6.2091489141945352E-4</v>
      </c>
      <c r="R17" s="83">
        <v>2.0637319021306667E-3</v>
      </c>
      <c r="S17" s="84">
        <f t="shared" si="6"/>
        <v>8.4120665726000701E-2</v>
      </c>
      <c r="T17" s="85">
        <f>分析係数表!F20</f>
        <v>0.22318840579710145</v>
      </c>
      <c r="U17" s="86">
        <f t="shared" si="7"/>
        <v>1.8774757277976967E-2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投入係数表!M18</f>
        <v>1.1820330969267139E-2</v>
      </c>
      <c r="E18" s="77">
        <f t="shared" si="0"/>
        <v>1.1820330969267139</v>
      </c>
      <c r="F18" s="76">
        <f>分析係数表!C21</f>
        <v>0.37411764705882355</v>
      </c>
      <c r="G18" s="77">
        <f t="shared" si="1"/>
        <v>0.44221944096787652</v>
      </c>
      <c r="H18" s="77">
        <v>0.49297326758065885</v>
      </c>
      <c r="I18" s="77">
        <f t="shared" si="2"/>
        <v>0.49297326758065885</v>
      </c>
      <c r="J18" s="76">
        <f>分析係数表!G21</f>
        <v>0.28505771697306542</v>
      </c>
      <c r="K18" s="78">
        <f t="shared" si="3"/>
        <v>0.14052583418529468</v>
      </c>
      <c r="L18" s="79"/>
      <c r="M18" s="80"/>
      <c r="N18" s="81">
        <f>分析係数表!H21</f>
        <v>9.2014141120635377E-4</v>
      </c>
      <c r="O18" s="82">
        <f t="shared" si="4"/>
        <v>1.4476015777730836E-2</v>
      </c>
      <c r="P18" s="76">
        <f>分析係数表!C21</f>
        <v>0.37411764705882355</v>
      </c>
      <c r="Q18" s="82">
        <f t="shared" si="5"/>
        <v>5.4157329615510666E-3</v>
      </c>
      <c r="R18" s="83">
        <v>1.4619491136361091E-2</v>
      </c>
      <c r="S18" s="84">
        <f t="shared" si="6"/>
        <v>0.50759275871701992</v>
      </c>
      <c r="T18" s="85">
        <f>分析係数表!F21</f>
        <v>0.42400598546387347</v>
      </c>
      <c r="U18" s="86">
        <f t="shared" si="7"/>
        <v>0.21522236787413618</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投入係数表!M19</f>
        <v>2.3640661938534278E-3</v>
      </c>
      <c r="E19" s="77">
        <f t="shared" si="0"/>
        <v>0.2364066193853428</v>
      </c>
      <c r="F19" s="76">
        <f>分析係数表!C22</f>
        <v>3.7067545304777627E-2</v>
      </c>
      <c r="G19" s="77">
        <f t="shared" si="1"/>
        <v>8.7630130744155155E-3</v>
      </c>
      <c r="H19" s="77">
        <v>9.7989102202454478E-3</v>
      </c>
      <c r="I19" s="77">
        <f t="shared" si="2"/>
        <v>9.7989102202454478E-3</v>
      </c>
      <c r="J19" s="76">
        <f>分析係数表!G22</f>
        <v>0.19478402607986961</v>
      </c>
      <c r="K19" s="78">
        <f t="shared" si="3"/>
        <v>1.9086711838945901E-3</v>
      </c>
      <c r="L19" s="79"/>
      <c r="M19" s="80"/>
      <c r="N19" s="81">
        <f>分析係数表!H22</f>
        <v>4.8428495326650198E-5</v>
      </c>
      <c r="O19" s="82">
        <f t="shared" si="4"/>
        <v>7.6189556724899133E-4</v>
      </c>
      <c r="P19" s="76">
        <f>分析係数表!C22</f>
        <v>3.7067545304777627E-2</v>
      </c>
      <c r="Q19" s="82">
        <f t="shared" si="5"/>
        <v>2.8241598456511235E-5</v>
      </c>
      <c r="R19" s="83">
        <v>2.9697785571099748E-4</v>
      </c>
      <c r="S19" s="84">
        <f t="shared" si="6"/>
        <v>1.0095888075956445E-2</v>
      </c>
      <c r="T19" s="85">
        <f>分析係数表!F22</f>
        <v>0.40994295028524858</v>
      </c>
      <c r="U19" s="86">
        <f t="shared" si="7"/>
        <v>4.1387381436072471E-3</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投入係数表!M20</f>
        <v>1.1820330969267139E-3</v>
      </c>
      <c r="E20" s="77">
        <f t="shared" si="0"/>
        <v>0.1182033096926714</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3.8094778362449567E-4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投入係数表!M21</f>
        <v>0</v>
      </c>
      <c r="E21" s="77">
        <f t="shared" si="0"/>
        <v>0</v>
      </c>
      <c r="F21" s="76">
        <f>分析係数表!C24</f>
        <v>1</v>
      </c>
      <c r="G21" s="77">
        <f t="shared" si="1"/>
        <v>0</v>
      </c>
      <c r="H21" s="77">
        <v>3.9888170415494868E-2</v>
      </c>
      <c r="I21" s="77">
        <f t="shared" si="2"/>
        <v>3.9888170415494868E-2</v>
      </c>
      <c r="J21" s="76">
        <f>分析係数表!G24</f>
        <v>0.20825654257279763</v>
      </c>
      <c r="K21" s="78">
        <f t="shared" si="3"/>
        <v>8.3069724602855138E-3</v>
      </c>
      <c r="L21" s="79"/>
      <c r="M21" s="80"/>
      <c r="N21" s="81">
        <f>分析係数表!H24</f>
        <v>3.389994672865514E-4</v>
      </c>
      <c r="O21" s="82">
        <f t="shared" si="4"/>
        <v>5.3332689707429395E-3</v>
      </c>
      <c r="P21" s="76">
        <f>分析係数表!C24</f>
        <v>1</v>
      </c>
      <c r="Q21" s="82">
        <f t="shared" si="5"/>
        <v>5.3332689707429395E-3</v>
      </c>
      <c r="R21" s="83">
        <v>2.3944153027200633E-2</v>
      </c>
      <c r="S21" s="84">
        <f t="shared" si="6"/>
        <v>6.3832323442695502E-2</v>
      </c>
      <c r="T21" s="85">
        <f>分析係数表!F24</f>
        <v>0.38665683744931811</v>
      </c>
      <c r="U21" s="86">
        <f t="shared" si="7"/>
        <v>2.4681204309394612E-2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投入係数表!M22</f>
        <v>0</v>
      </c>
      <c r="E22" s="77">
        <f t="shared" si="0"/>
        <v>0</v>
      </c>
      <c r="F22" s="76">
        <f>分析係数表!C25</f>
        <v>9.7637180238234755E-3</v>
      </c>
      <c r="G22" s="77">
        <f t="shared" si="1"/>
        <v>0</v>
      </c>
      <c r="H22" s="77">
        <v>4.0988026436827841E-4</v>
      </c>
      <c r="I22" s="77">
        <f t="shared" si="2"/>
        <v>4.0988026436827841E-4</v>
      </c>
      <c r="J22" s="76">
        <f>分析係数表!G25</f>
        <v>0.19639934533551553</v>
      </c>
      <c r="K22" s="78">
        <f t="shared" si="3"/>
        <v>8.0500215587877918E-5</v>
      </c>
      <c r="L22" s="79"/>
      <c r="M22" s="80"/>
      <c r="N22" s="81">
        <f>分析係数表!H25</f>
        <v>5.0849920092982707E-4</v>
      </c>
      <c r="O22" s="82">
        <f t="shared" si="4"/>
        <v>7.9999034561144093E-3</v>
      </c>
      <c r="P22" s="76">
        <f>分析係数表!C25</f>
        <v>9.7637180238234755E-3</v>
      </c>
      <c r="Q22" s="82">
        <f t="shared" si="5"/>
        <v>7.8108801563311973E-5</v>
      </c>
      <c r="R22" s="83">
        <v>5.0225963900286084E-4</v>
      </c>
      <c r="S22" s="84">
        <f t="shared" si="6"/>
        <v>9.1213990337113925E-4</v>
      </c>
      <c r="T22" s="85">
        <f>分析係数表!F25</f>
        <v>0.34206219312602293</v>
      </c>
      <c r="U22" s="86">
        <f t="shared" si="7"/>
        <v>3.1200857578489054E-4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投入係数表!M23</f>
        <v>0</v>
      </c>
      <c r="E23" s="77">
        <f t="shared" si="0"/>
        <v>0</v>
      </c>
      <c r="F23" s="76">
        <f>分析係数表!C26</f>
        <v>0.93036400633054483</v>
      </c>
      <c r="G23" s="77">
        <f t="shared" si="1"/>
        <v>0</v>
      </c>
      <c r="H23" s="77">
        <v>2.4570001904648042E-2</v>
      </c>
      <c r="I23" s="77">
        <f t="shared" si="2"/>
        <v>2.4570001904648042E-2</v>
      </c>
      <c r="J23" s="76">
        <f>分析係数表!G26</f>
        <v>0.19645328719723185</v>
      </c>
      <c r="K23" s="78">
        <f t="shared" si="3"/>
        <v>4.8268576406103551E-3</v>
      </c>
      <c r="L23" s="79"/>
      <c r="M23" s="80"/>
      <c r="N23" s="81">
        <f>分析係数表!H26</f>
        <v>1.0557411981209745E-2</v>
      </c>
      <c r="O23" s="82">
        <f t="shared" si="4"/>
        <v>0.16609323366028014</v>
      </c>
      <c r="P23" s="76">
        <f>分析係数表!C26</f>
        <v>0.93036400633054483</v>
      </c>
      <c r="Q23" s="82">
        <f t="shared" si="5"/>
        <v>0.15452716629257354</v>
      </c>
      <c r="R23" s="83">
        <v>0.18099920354758195</v>
      </c>
      <c r="S23" s="84">
        <f t="shared" si="6"/>
        <v>0.20556920545222998</v>
      </c>
      <c r="T23" s="85">
        <f>分析係数表!F26</f>
        <v>0.33070934256055362</v>
      </c>
      <c r="U23" s="86">
        <f t="shared" si="7"/>
        <v>6.7983656785802357E-2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投入係数表!M24</f>
        <v>0</v>
      </c>
      <c r="E24" s="77">
        <f t="shared" si="0"/>
        <v>0</v>
      </c>
      <c r="F24" s="76">
        <f>分析係数表!C27</f>
        <v>0.10562310030395139</v>
      </c>
      <c r="G24" s="77">
        <f t="shared" si="1"/>
        <v>0</v>
      </c>
      <c r="H24" s="77">
        <v>4.8484513248904526E-4</v>
      </c>
      <c r="I24" s="77">
        <f t="shared" si="2"/>
        <v>4.8484513248904526E-4</v>
      </c>
      <c r="J24" s="76">
        <f>分析係数表!G27</f>
        <v>0.17127071823204421</v>
      </c>
      <c r="K24" s="78">
        <f t="shared" si="3"/>
        <v>8.3039774072709416E-5</v>
      </c>
      <c r="L24" s="79"/>
      <c r="M24" s="80"/>
      <c r="N24" s="81">
        <f>分析係数表!H27</f>
        <v>1.1162768172792872E-2</v>
      </c>
      <c r="O24" s="82">
        <f t="shared" si="4"/>
        <v>0.17561692825089253</v>
      </c>
      <c r="P24" s="76">
        <f>分析係数表!C27</f>
        <v>0.10562310030395139</v>
      </c>
      <c r="Q24" s="82">
        <f t="shared" si="5"/>
        <v>1.8549204427715855E-2</v>
      </c>
      <c r="R24" s="83">
        <v>1.8775602736730141E-2</v>
      </c>
      <c r="S24" s="84">
        <f t="shared" si="6"/>
        <v>1.9260447869219186E-2</v>
      </c>
      <c r="T24" s="85">
        <f>分析係数表!F27</f>
        <v>0.32320441988950277</v>
      </c>
      <c r="U24" s="86">
        <f t="shared" si="7"/>
        <v>6.225061880382997E-3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投入係数表!M25</f>
        <v>0</v>
      </c>
      <c r="E25" s="77">
        <f t="shared" si="0"/>
        <v>0</v>
      </c>
      <c r="F25" s="76">
        <f>分析係数表!C28</f>
        <v>0.18610473607344047</v>
      </c>
      <c r="G25" s="77">
        <f t="shared" si="1"/>
        <v>0</v>
      </c>
      <c r="H25" s="77">
        <v>1.5365819973422455E-2</v>
      </c>
      <c r="I25" s="77">
        <f t="shared" si="2"/>
        <v>1.5365819973422455E-2</v>
      </c>
      <c r="J25" s="76">
        <f>分析係数表!G28</f>
        <v>0.12463295269168026</v>
      </c>
      <c r="K25" s="78">
        <f t="shared" si="3"/>
        <v>1.9150875138164364E-3</v>
      </c>
      <c r="L25" s="79"/>
      <c r="M25" s="80"/>
      <c r="N25" s="81">
        <f>分析係数表!H28</f>
        <v>2.0436825027846384E-2</v>
      </c>
      <c r="O25" s="82">
        <f t="shared" si="4"/>
        <v>0.32151992937907437</v>
      </c>
      <c r="P25" s="76">
        <f>分析係数表!C28</f>
        <v>0.18610473607344047</v>
      </c>
      <c r="Q25" s="82">
        <f t="shared" si="5"/>
        <v>5.983638159944385E-2</v>
      </c>
      <c r="R25" s="83">
        <v>6.8099169858732503E-2</v>
      </c>
      <c r="S25" s="84">
        <f t="shared" si="6"/>
        <v>8.3464989832154959E-2</v>
      </c>
      <c r="T25" s="85">
        <f>分析係数表!F28</f>
        <v>0.20978792822185971</v>
      </c>
      <c r="U25" s="86">
        <f t="shared" si="7"/>
        <v>1.7509947295946376E-2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投入係数表!M26</f>
        <v>1.0638297872340425E-2</v>
      </c>
      <c r="E26" s="77">
        <f t="shared" si="0"/>
        <v>1.0638297872340425</v>
      </c>
      <c r="F26" s="76">
        <f>分析係数表!C29</f>
        <v>0.55770782889426962</v>
      </c>
      <c r="G26" s="77">
        <f t="shared" si="1"/>
        <v>0.59330620095135067</v>
      </c>
      <c r="H26" s="77">
        <v>0.67411401979269714</v>
      </c>
      <c r="I26" s="77">
        <f t="shared" si="2"/>
        <v>0.67411401979269714</v>
      </c>
      <c r="J26" s="76">
        <f>分析係数表!G29</f>
        <v>0.26290655653071759</v>
      </c>
      <c r="K26" s="78">
        <f t="shared" si="3"/>
        <v>0.177228995652778</v>
      </c>
      <c r="L26" s="79"/>
      <c r="M26" s="80"/>
      <c r="N26" s="81">
        <f>分析係数表!H29</f>
        <v>1.0048912780279917E-2</v>
      </c>
      <c r="O26" s="82">
        <f t="shared" si="4"/>
        <v>0.15809333020416574</v>
      </c>
      <c r="P26" s="76">
        <f>分析係数表!C29</f>
        <v>0.55770782889426962</v>
      </c>
      <c r="Q26" s="82">
        <f t="shared" si="5"/>
        <v>8.8169887950830139E-2</v>
      </c>
      <c r="R26" s="83">
        <v>0.12715518851257532</v>
      </c>
      <c r="S26" s="84">
        <f t="shared" si="6"/>
        <v>0.80126920830527248</v>
      </c>
      <c r="T26" s="85">
        <f>分析係数表!F29</f>
        <v>0.49535363964894163</v>
      </c>
      <c r="U26" s="86">
        <f t="shared" si="7"/>
        <v>0.39691161867264269</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投入係数表!M27</f>
        <v>5.9101654846335696E-3</v>
      </c>
      <c r="E27" s="77">
        <f t="shared" si="0"/>
        <v>0.59101654846335694</v>
      </c>
      <c r="F27" s="76">
        <f>分析係数表!C30</f>
        <v>1</v>
      </c>
      <c r="G27" s="77">
        <f t="shared" si="1"/>
        <v>0.59101654846335694</v>
      </c>
      <c r="H27" s="77">
        <v>0.65650187105033708</v>
      </c>
      <c r="I27" s="77">
        <f t="shared" si="2"/>
        <v>0.65650187105033708</v>
      </c>
      <c r="J27" s="76">
        <f>分析係数表!G30</f>
        <v>0.34435136970794655</v>
      </c>
      <c r="K27" s="78">
        <f t="shared" si="3"/>
        <v>0.22606731851201328</v>
      </c>
      <c r="L27" s="79"/>
      <c r="M27" s="80"/>
      <c r="N27" s="81">
        <f>分析係数表!H30</f>
        <v>0</v>
      </c>
      <c r="O27" s="82">
        <f t="shared" si="4"/>
        <v>0</v>
      </c>
      <c r="P27" s="76">
        <f>分析係数表!C30</f>
        <v>1</v>
      </c>
      <c r="Q27" s="82">
        <f t="shared" si="5"/>
        <v>0</v>
      </c>
      <c r="R27" s="83">
        <v>4.3732425171799469E-2</v>
      </c>
      <c r="S27" s="84">
        <f t="shared" si="6"/>
        <v>0.70023429622213651</v>
      </c>
      <c r="T27" s="85">
        <f>分析係数表!F30</f>
        <v>0.43672175684853975</v>
      </c>
      <c r="U27" s="86">
        <f t="shared" si="7"/>
        <v>0.30580755205173227</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投入係数表!M28</f>
        <v>5.7919621749408984E-2</v>
      </c>
      <c r="E28" s="77">
        <f t="shared" si="0"/>
        <v>5.791962174940898</v>
      </c>
      <c r="F28" s="76">
        <f>分析係数表!C31</f>
        <v>0.21403057579654239</v>
      </c>
      <c r="G28" s="77">
        <f t="shared" si="1"/>
        <v>1.2396569992943944</v>
      </c>
      <c r="H28" s="77">
        <v>1.3251877389650224</v>
      </c>
      <c r="I28" s="77">
        <f t="shared" si="2"/>
        <v>1.3251877389650224</v>
      </c>
      <c r="J28" s="76">
        <f>分析係数表!G31</f>
        <v>7.0431893687707636E-2</v>
      </c>
      <c r="K28" s="78">
        <f t="shared" si="3"/>
        <v>9.3335481947038113E-2</v>
      </c>
      <c r="L28" s="79"/>
      <c r="M28" s="80"/>
      <c r="N28" s="81">
        <f>分析係数表!H31</f>
        <v>2.2373964840912391E-2</v>
      </c>
      <c r="O28" s="82">
        <f t="shared" si="4"/>
        <v>0.351995752069034</v>
      </c>
      <c r="P28" s="76">
        <f>分析係数表!C31</f>
        <v>0.21403057579654239</v>
      </c>
      <c r="Q28" s="82">
        <f t="shared" si="5"/>
        <v>7.5337853493272322E-2</v>
      </c>
      <c r="R28" s="83">
        <v>0.10137555039724387</v>
      </c>
      <c r="S28" s="84">
        <f t="shared" si="6"/>
        <v>1.4265632893622662</v>
      </c>
      <c r="T28" s="85">
        <f>分析係数表!F31</f>
        <v>0.34418604651162793</v>
      </c>
      <c r="U28" s="86">
        <f t="shared" si="7"/>
        <v>0.49100317866422188</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投入係数表!M29</f>
        <v>1.1820330969267139E-3</v>
      </c>
      <c r="E29" s="77">
        <f t="shared" si="0"/>
        <v>0.1182033096926714</v>
      </c>
      <c r="F29" s="76">
        <f>分析係数表!C32</f>
        <v>0.43391812865497081</v>
      </c>
      <c r="G29" s="77">
        <f t="shared" si="1"/>
        <v>5.1290558942667944E-2</v>
      </c>
      <c r="H29" s="77">
        <v>6.2736871896226287E-2</v>
      </c>
      <c r="I29" s="77">
        <f t="shared" si="2"/>
        <v>6.2736871896226287E-2</v>
      </c>
      <c r="J29" s="76">
        <f>分析係数表!G32</f>
        <v>0.14171122994652408</v>
      </c>
      <c r="K29" s="78">
        <f t="shared" si="3"/>
        <v>8.8905192794117467E-3</v>
      </c>
      <c r="L29" s="79"/>
      <c r="M29" s="80"/>
      <c r="N29" s="81">
        <f>分析係数表!H32</f>
        <v>6.3683471354545017E-3</v>
      </c>
      <c r="O29" s="82">
        <f t="shared" si="4"/>
        <v>0.10018926709324237</v>
      </c>
      <c r="P29" s="76">
        <f>分析係数表!C32</f>
        <v>0.43391812865497081</v>
      </c>
      <c r="Q29" s="82">
        <f t="shared" si="5"/>
        <v>4.3473939288412776E-2</v>
      </c>
      <c r="R29" s="83">
        <v>5.5499804200133861E-2</v>
      </c>
      <c r="S29" s="84">
        <f t="shared" si="6"/>
        <v>0.11823667609636015</v>
      </c>
      <c r="T29" s="85">
        <f>分析係数表!F32</f>
        <v>0.48395721925133689</v>
      </c>
      <c r="U29" s="86">
        <f t="shared" si="7"/>
        <v>5.7221492977115478E-2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投入係数表!M30</f>
        <v>2.3640661938534278E-3</v>
      </c>
      <c r="E30" s="77">
        <f t="shared" si="0"/>
        <v>0.2364066193853428</v>
      </c>
      <c r="F30" s="76">
        <f>分析係数表!C33</f>
        <v>0.95657568238213397</v>
      </c>
      <c r="G30" s="77">
        <f t="shared" si="1"/>
        <v>0.22614082325818771</v>
      </c>
      <c r="H30" s="77">
        <v>0.26848593668130288</v>
      </c>
      <c r="I30" s="77">
        <f t="shared" si="2"/>
        <v>0.26848593668130288</v>
      </c>
      <c r="J30" s="76">
        <f>分析係数表!G33</f>
        <v>0.50647668393782386</v>
      </c>
      <c r="K30" s="78">
        <f t="shared" si="3"/>
        <v>0.13598186689428682</v>
      </c>
      <c r="L30" s="79"/>
      <c r="M30" s="80"/>
      <c r="N30" s="81">
        <f>分析係数表!H33</f>
        <v>9.6856990653300401E-4</v>
      </c>
      <c r="O30" s="82">
        <f t="shared" si="4"/>
        <v>1.5237911344979829E-2</v>
      </c>
      <c r="P30" s="76">
        <f>分析係数表!C33</f>
        <v>0.95657568238213397</v>
      </c>
      <c r="Q30" s="82">
        <f t="shared" si="5"/>
        <v>1.4576215442902541E-2</v>
      </c>
      <c r="R30" s="83">
        <v>4.6184451625838979E-2</v>
      </c>
      <c r="S30" s="84">
        <f t="shared" si="6"/>
        <v>0.31467038830714189</v>
      </c>
      <c r="T30" s="85">
        <f>分析係数表!F33</f>
        <v>0.6295336787564767</v>
      </c>
      <c r="U30" s="86">
        <f t="shared" si="7"/>
        <v>0.19809560714672406</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投入係数表!M31</f>
        <v>3.7825059101654845E-2</v>
      </c>
      <c r="E31" s="77">
        <f t="shared" si="0"/>
        <v>3.7825059101654848</v>
      </c>
      <c r="F31" s="76">
        <f>分析係数表!C34</f>
        <v>0.33608845585417924</v>
      </c>
      <c r="G31" s="77">
        <f t="shared" si="1"/>
        <v>1.2712565706068246</v>
      </c>
      <c r="H31" s="77">
        <v>1.4016345737107276</v>
      </c>
      <c r="I31" s="77">
        <f t="shared" si="2"/>
        <v>1.4016345737107276</v>
      </c>
      <c r="J31" s="76">
        <f>分析係数表!G34</f>
        <v>0.42501734562394688</v>
      </c>
      <c r="K31" s="78">
        <f t="shared" si="3"/>
        <v>0.59571900605328576</v>
      </c>
      <c r="L31" s="79"/>
      <c r="M31" s="80"/>
      <c r="N31" s="81">
        <f>分析係数表!H34</f>
        <v>0.15935396387234249</v>
      </c>
      <c r="O31" s="82">
        <f t="shared" si="4"/>
        <v>2.5070173640328064</v>
      </c>
      <c r="P31" s="76">
        <f>分析係数表!C34</f>
        <v>0.33608845585417924</v>
      </c>
      <c r="Q31" s="82">
        <f t="shared" si="5"/>
        <v>0.84257959467740062</v>
      </c>
      <c r="R31" s="83">
        <v>0.91339477812518544</v>
      </c>
      <c r="S31" s="84">
        <f t="shared" si="6"/>
        <v>2.3150293518359133</v>
      </c>
      <c r="T31" s="85">
        <f>分析係数表!F34</f>
        <v>0.69035583308553872</v>
      </c>
      <c r="U31" s="86">
        <f t="shared" si="7"/>
        <v>1.5981940168041566</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投入係数表!M32</f>
        <v>1.1820330969267139E-2</v>
      </c>
      <c r="E32" s="77">
        <f t="shared" si="0"/>
        <v>1.1820330969267139</v>
      </c>
      <c r="F32" s="76">
        <f>分析係数表!C35</f>
        <v>1</v>
      </c>
      <c r="G32" s="77">
        <f t="shared" si="1"/>
        <v>1.1820330969267139</v>
      </c>
      <c r="H32" s="77">
        <v>1.4155971239484384</v>
      </c>
      <c r="I32" s="77">
        <f t="shared" si="2"/>
        <v>1.4155971239484384</v>
      </c>
      <c r="J32" s="76">
        <f>分析係数表!G35</f>
        <v>0.31379772270596118</v>
      </c>
      <c r="K32" s="78">
        <f t="shared" si="3"/>
        <v>0.44421115376412823</v>
      </c>
      <c r="L32" s="79"/>
      <c r="M32" s="80"/>
      <c r="N32" s="81">
        <f>分析係数表!H35</f>
        <v>5.9518620756453096E-2</v>
      </c>
      <c r="O32" s="82">
        <f t="shared" si="4"/>
        <v>0.93636965214901047</v>
      </c>
      <c r="P32" s="76">
        <f>分析係数表!C35</f>
        <v>1</v>
      </c>
      <c r="Q32" s="82">
        <f t="shared" si="5"/>
        <v>0.93636965214901047</v>
      </c>
      <c r="R32" s="83">
        <v>1.2214576587564099</v>
      </c>
      <c r="S32" s="84">
        <f t="shared" si="6"/>
        <v>2.6370547827048485</v>
      </c>
      <c r="T32" s="85">
        <f>分析係数表!F35</f>
        <v>0.62804197365483372</v>
      </c>
      <c r="U32" s="86">
        <f t="shared" si="7"/>
        <v>1.6561810903658718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投入係数表!M33</f>
        <v>2.3640661938534278E-3</v>
      </c>
      <c r="E33" s="77">
        <f t="shared" si="0"/>
        <v>0.2364066193853428</v>
      </c>
      <c r="F33" s="76">
        <f>分析係数表!C36</f>
        <v>0.74699570815450644</v>
      </c>
      <c r="G33" s="77">
        <f t="shared" si="1"/>
        <v>0.17659473006016702</v>
      </c>
      <c r="H33" s="77">
        <v>0.28263448618649806</v>
      </c>
      <c r="I33" s="77">
        <f t="shared" si="2"/>
        <v>0.28263448618649806</v>
      </c>
      <c r="J33" s="76">
        <f>分析係数表!G36</f>
        <v>2.1798365122615803E-2</v>
      </c>
      <c r="K33" s="78">
        <f t="shared" si="3"/>
        <v>6.1609697261361968E-3</v>
      </c>
      <c r="L33" s="79"/>
      <c r="M33" s="80"/>
      <c r="N33" s="81">
        <f>分析係数表!H36</f>
        <v>0.18814470434403602</v>
      </c>
      <c r="O33" s="82">
        <f t="shared" si="4"/>
        <v>2.9599642787623317</v>
      </c>
      <c r="P33" s="76">
        <f>分析係数表!C36</f>
        <v>0.74699570815450644</v>
      </c>
      <c r="Q33" s="82">
        <f t="shared" si="5"/>
        <v>2.2110806125261111</v>
      </c>
      <c r="R33" s="83">
        <v>2.3075590474912118</v>
      </c>
      <c r="S33" s="84">
        <f t="shared" si="6"/>
        <v>2.5901935336777098</v>
      </c>
      <c r="T33" s="85">
        <f>分析係数表!F36</f>
        <v>0.88068263301305039</v>
      </c>
      <c r="U33" s="86">
        <f t="shared" si="7"/>
        <v>2.2811384612526626</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投入係数表!M34</f>
        <v>4.6099290780141841E-2</v>
      </c>
      <c r="E34" s="77">
        <f t="shared" si="0"/>
        <v>4.6099290780141837</v>
      </c>
      <c r="F34" s="76">
        <f>分析係数表!C37</f>
        <v>0.40712235846595357</v>
      </c>
      <c r="G34" s="77">
        <f t="shared" si="1"/>
        <v>1.8768051986019134</v>
      </c>
      <c r="H34" s="77">
        <v>2.0272470266403295</v>
      </c>
      <c r="I34" s="77">
        <f t="shared" si="2"/>
        <v>2.0272470266403295</v>
      </c>
      <c r="J34" s="76">
        <f>分析係数表!G37</f>
        <v>0.32196035893896063</v>
      </c>
      <c r="K34" s="78">
        <f t="shared" si="3"/>
        <v>0.65269318035506119</v>
      </c>
      <c r="L34" s="79"/>
      <c r="M34" s="80"/>
      <c r="N34" s="81">
        <f>分析係数表!H37</f>
        <v>4.8815923289263402E-2</v>
      </c>
      <c r="O34" s="82">
        <f t="shared" si="4"/>
        <v>0.7679907317869834</v>
      </c>
      <c r="P34" s="76">
        <f>分析係数表!C37</f>
        <v>0.40712235846595357</v>
      </c>
      <c r="Q34" s="82">
        <f t="shared" si="5"/>
        <v>0.31266619800511025</v>
      </c>
      <c r="R34" s="83">
        <v>0.37022469905742722</v>
      </c>
      <c r="S34" s="84">
        <f t="shared" si="6"/>
        <v>2.3974717256977569</v>
      </c>
      <c r="T34" s="85">
        <f>分析係数表!F37</f>
        <v>0.65447194556749833</v>
      </c>
      <c r="U34" s="86">
        <f t="shared" si="7"/>
        <v>1.5690779847604786</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投入係数表!M35</f>
        <v>4.7281323877068557E-3</v>
      </c>
      <c r="E35" s="77">
        <f t="shared" si="0"/>
        <v>0.4728132387706856</v>
      </c>
      <c r="F35" s="76">
        <f>分析係数表!C38</f>
        <v>1.4508928571428603E-2</v>
      </c>
      <c r="G35" s="77">
        <f t="shared" si="1"/>
        <v>6.8600135089496948E-3</v>
      </c>
      <c r="H35" s="77">
        <v>1.0905736692722346E-2</v>
      </c>
      <c r="I35" s="77">
        <f t="shared" si="2"/>
        <v>1.0905736692722346E-2</v>
      </c>
      <c r="J35" s="76">
        <f>分析係数表!G38</f>
        <v>0.30833333333333335</v>
      </c>
      <c r="K35" s="78">
        <f t="shared" si="3"/>
        <v>3.3626021469227232E-3</v>
      </c>
      <c r="L35" s="79"/>
      <c r="M35" s="80"/>
      <c r="N35" s="81">
        <f>分析係数表!H38</f>
        <v>4.2859218364085426E-2</v>
      </c>
      <c r="O35" s="82">
        <f t="shared" si="4"/>
        <v>0.6742775770153574</v>
      </c>
      <c r="P35" s="76">
        <f>分析係数表!C38</f>
        <v>1.4508928571428603E-2</v>
      </c>
      <c r="Q35" s="82">
        <f t="shared" si="5"/>
        <v>9.7830452022317702E-3</v>
      </c>
      <c r="R35" s="83">
        <v>1.2559474085742126E-2</v>
      </c>
      <c r="S35" s="84">
        <f t="shared" si="6"/>
        <v>2.3465210778464474E-2</v>
      </c>
      <c r="T35" s="85">
        <f>分析係数表!F38</f>
        <v>0.5083333333333333</v>
      </c>
      <c r="U35" s="86">
        <f t="shared" si="7"/>
        <v>1.1928148812386108E-2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投入係数表!M36</f>
        <v>0</v>
      </c>
      <c r="E36" s="77">
        <f t="shared" si="0"/>
        <v>0</v>
      </c>
      <c r="F36" s="76">
        <f>分析係数表!C39</f>
        <v>1</v>
      </c>
      <c r="G36" s="77">
        <f t="shared" si="1"/>
        <v>0</v>
      </c>
      <c r="H36" s="77">
        <v>4.5270105459144158E-2</v>
      </c>
      <c r="I36" s="77">
        <f t="shared" si="2"/>
        <v>4.5270105459144158E-2</v>
      </c>
      <c r="J36" s="76">
        <f>分析係数表!G39</f>
        <v>0.34035980374341268</v>
      </c>
      <c r="K36" s="78">
        <f t="shared" si="3"/>
        <v>1.54081242095179E-2</v>
      </c>
      <c r="L36" s="79"/>
      <c r="M36" s="80"/>
      <c r="N36" s="81">
        <f>分析係数表!H39</f>
        <v>3.825851130805366E-3</v>
      </c>
      <c r="O36" s="82">
        <f t="shared" si="4"/>
        <v>6.0189749812670328E-2</v>
      </c>
      <c r="P36" s="76">
        <f>分析係数表!C39</f>
        <v>1</v>
      </c>
      <c r="Q36" s="82">
        <f t="shared" si="5"/>
        <v>6.0189749812670328E-2</v>
      </c>
      <c r="R36" s="83">
        <v>7.7141257374927413E-2</v>
      </c>
      <c r="S36" s="84">
        <f t="shared" si="6"/>
        <v>0.12241136283407157</v>
      </c>
      <c r="T36" s="85">
        <f>分析係数表!F39</f>
        <v>0.69125931310194444</v>
      </c>
      <c r="U36" s="86">
        <f t="shared" si="7"/>
        <v>8.4617994588553208E-2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投入係数表!M37</f>
        <v>0</v>
      </c>
      <c r="E37" s="77">
        <f t="shared" si="0"/>
        <v>0</v>
      </c>
      <c r="F37" s="76">
        <f>分析係数表!C40</f>
        <v>0.85193465176268268</v>
      </c>
      <c r="G37" s="77">
        <f t="shared" si="1"/>
        <v>0</v>
      </c>
      <c r="H37" s="77">
        <v>2.237688207109565E-3</v>
      </c>
      <c r="I37" s="77">
        <f t="shared" si="2"/>
        <v>2.237688207109565E-3</v>
      </c>
      <c r="J37" s="76">
        <f>分析係数表!G40</f>
        <v>0.54260669636442016</v>
      </c>
      <c r="K37" s="78">
        <f t="shared" si="3"/>
        <v>1.2141846055533435E-3</v>
      </c>
      <c r="L37" s="79"/>
      <c r="M37" s="80"/>
      <c r="N37" s="81">
        <f>分析係数表!H40</f>
        <v>3.0340452322146352E-2</v>
      </c>
      <c r="O37" s="82">
        <f t="shared" si="4"/>
        <v>0.47732757288149313</v>
      </c>
      <c r="P37" s="76">
        <f>分析係数表!C40</f>
        <v>0.85193465176268268</v>
      </c>
      <c r="Q37" s="82">
        <f t="shared" si="5"/>
        <v>0.40665189957952141</v>
      </c>
      <c r="R37" s="83">
        <v>0.40744201191330182</v>
      </c>
      <c r="S37" s="84">
        <f t="shared" si="6"/>
        <v>0.40967970012041138</v>
      </c>
      <c r="T37" s="85">
        <f>分析係数表!F40</f>
        <v>0.72424198879149304</v>
      </c>
      <c r="U37" s="86">
        <f t="shared" si="7"/>
        <v>0.29670724078270921</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投入係数表!M38</f>
        <v>0</v>
      </c>
      <c r="E38" s="77">
        <f t="shared" si="0"/>
        <v>0</v>
      </c>
      <c r="F38" s="76">
        <f>分析係数表!C41</f>
        <v>0.80146471371504657</v>
      </c>
      <c r="G38" s="77">
        <f t="shared" si="1"/>
        <v>0</v>
      </c>
      <c r="H38" s="77">
        <v>7.071408356865959E-3</v>
      </c>
      <c r="I38" s="77">
        <f t="shared" si="2"/>
        <v>7.071408356865959E-3</v>
      </c>
      <c r="J38" s="76">
        <f>分析係数表!G41</f>
        <v>0.44658927872701187</v>
      </c>
      <c r="K38" s="78">
        <f t="shared" si="3"/>
        <v>3.1580151576769328E-3</v>
      </c>
      <c r="L38" s="79"/>
      <c r="M38" s="80"/>
      <c r="N38" s="81">
        <f>分析係数表!H41</f>
        <v>5.2181703714465594E-2</v>
      </c>
      <c r="O38" s="82">
        <f t="shared" si="4"/>
        <v>0.82094247371078832</v>
      </c>
      <c r="P38" s="76">
        <f>分析係数表!C41</f>
        <v>0.80146471371504657</v>
      </c>
      <c r="Q38" s="82">
        <f t="shared" si="5"/>
        <v>0.65795642466913906</v>
      </c>
      <c r="R38" s="83">
        <v>0.67067981401641896</v>
      </c>
      <c r="S38" s="84">
        <f t="shared" si="6"/>
        <v>0.67775122237328489</v>
      </c>
      <c r="T38" s="85">
        <f>分析係数表!F41</f>
        <v>0.54349810877787919</v>
      </c>
      <c r="U38" s="86">
        <f t="shared" si="7"/>
        <v>0.36835650758177618</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投入係数表!M39</f>
        <v>0</v>
      </c>
      <c r="E39" s="77">
        <f>$C$15*D39</f>
        <v>0</v>
      </c>
      <c r="F39" s="76">
        <f>分析係数表!C42</f>
        <v>0.73057644110275688</v>
      </c>
      <c r="G39" s="77">
        <f>E39*F39</f>
        <v>0</v>
      </c>
      <c r="H39" s="77">
        <v>1.1332672908203114E-2</v>
      </c>
      <c r="I39" s="77">
        <f>C39+H39</f>
        <v>1.1332672908203114E-2</v>
      </c>
      <c r="J39" s="76">
        <f>分析係数表!G42</f>
        <v>0.48211243611584326</v>
      </c>
      <c r="K39" s="78">
        <f>I39*J39</f>
        <v>5.4636225434778213E-3</v>
      </c>
      <c r="L39" s="79"/>
      <c r="M39" s="80"/>
      <c r="N39" s="81">
        <f>分析係数表!H42</f>
        <v>1.2567194537265727E-2</v>
      </c>
      <c r="O39" s="82">
        <f t="shared" si="4"/>
        <v>0.19771189970111328</v>
      </c>
      <c r="P39" s="76">
        <f>分析係数表!C42</f>
        <v>0.73057644110275688</v>
      </c>
      <c r="Q39" s="82">
        <f>O39*P39</f>
        <v>0.14444365604730455</v>
      </c>
      <c r="R39" s="83">
        <v>0.15264006289123255</v>
      </c>
      <c r="S39" s="84">
        <f>I39+R39</f>
        <v>0.16397273579943566</v>
      </c>
      <c r="T39" s="85">
        <f>分析係数表!F42</f>
        <v>0.53492333901192501</v>
      </c>
      <c r="U39" s="86">
        <f t="shared" si="7"/>
        <v>8.771284334075434E-2</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投入係数表!M40</f>
        <v>5.4373522458628844E-2</v>
      </c>
      <c r="E40" s="77">
        <f>$C$15*D40</f>
        <v>5.4373522458628845</v>
      </c>
      <c r="F40" s="76">
        <f>分析係数表!C43</f>
        <v>0.26262335230137579</v>
      </c>
      <c r="G40" s="77">
        <f>E40*F40</f>
        <v>1.4279756744519252</v>
      </c>
      <c r="H40" s="77">
        <v>1.7025987493741928</v>
      </c>
      <c r="I40" s="77">
        <f>C40+H40</f>
        <v>1.7025987493741928</v>
      </c>
      <c r="J40" s="76">
        <f>分析係数表!G43</f>
        <v>0.38144329896907214</v>
      </c>
      <c r="K40" s="78">
        <f>I40*J40</f>
        <v>0.64944488378190857</v>
      </c>
      <c r="L40" s="79"/>
      <c r="M40" s="80"/>
      <c r="N40" s="81">
        <f>分析係数表!H43</f>
        <v>3.4626374158554893E-2</v>
      </c>
      <c r="O40" s="82">
        <f t="shared" si="4"/>
        <v>0.54475533058302883</v>
      </c>
      <c r="P40" s="76">
        <f>分析係数表!C43</f>
        <v>0.26262335230137579</v>
      </c>
      <c r="Q40" s="82">
        <f>O40*P40</f>
        <v>0.14306547110175921</v>
      </c>
      <c r="R40" s="83">
        <v>0.26916205898967877</v>
      </c>
      <c r="S40" s="84">
        <f>I40+R40</f>
        <v>1.9717608083638716</v>
      </c>
      <c r="T40" s="85">
        <f>分析係数表!F43</f>
        <v>0.61984536082474229</v>
      </c>
      <c r="U40" s="86">
        <f t="shared" si="7"/>
        <v>1.2221867897203895</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投入係数表!M41</f>
        <v>0</v>
      </c>
      <c r="E41" s="77">
        <f>$C$15*D41</f>
        <v>0</v>
      </c>
      <c r="F41" s="76">
        <f>分析係数表!C44</f>
        <v>0.55951749734888656</v>
      </c>
      <c r="G41" s="77">
        <f>E41*F41</f>
        <v>0</v>
      </c>
      <c r="H41" s="77">
        <v>2.5881957447253978E-3</v>
      </c>
      <c r="I41" s="77">
        <f>C41+H41</f>
        <v>2.5881957447253978E-3</v>
      </c>
      <c r="J41" s="76">
        <f>分析係数表!G44</f>
        <v>0.2661290322580645</v>
      </c>
      <c r="K41" s="78">
        <f>I41*J41</f>
        <v>6.8879402883821063E-4</v>
      </c>
      <c r="L41" s="79"/>
      <c r="M41" s="80"/>
      <c r="N41" s="81">
        <f>分析係数表!H44</f>
        <v>0.11419439198024117</v>
      </c>
      <c r="O41" s="82">
        <f t="shared" si="4"/>
        <v>1.7965497475731218</v>
      </c>
      <c r="P41" s="76">
        <f>分析係数表!C44</f>
        <v>0.55951749734888656</v>
      </c>
      <c r="Q41" s="82">
        <f>O41*P41</f>
        <v>1.005201018624887</v>
      </c>
      <c r="R41" s="83">
        <v>1.022336766193517</v>
      </c>
      <c r="S41" s="84">
        <f>I41+R41</f>
        <v>1.0249249619382423</v>
      </c>
      <c r="T41" s="85">
        <f>分析係数表!F44</f>
        <v>0.54608294930875578</v>
      </c>
      <c r="U41" s="86">
        <f t="shared" si="7"/>
        <v>0.55969404603539963</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投入係数表!M42</f>
        <v>5.9101654846335696E-3</v>
      </c>
      <c r="E42" s="77">
        <f>$C$15*D42</f>
        <v>0.59101654846335694</v>
      </c>
      <c r="F42" s="76">
        <f>分析係数表!C45</f>
        <v>1</v>
      </c>
      <c r="G42" s="77">
        <f>E42*F42</f>
        <v>0.59101654846335694</v>
      </c>
      <c r="H42" s="77">
        <v>0.69050447417359351</v>
      </c>
      <c r="I42" s="77">
        <f>C42+H42</f>
        <v>0.69050447417359351</v>
      </c>
      <c r="J42" s="76">
        <f>分析係数表!G45</f>
        <v>0</v>
      </c>
      <c r="K42" s="78">
        <f>I42*J42</f>
        <v>0</v>
      </c>
      <c r="L42" s="79"/>
      <c r="M42" s="80"/>
      <c r="N42" s="81">
        <f>分析係数表!H45</f>
        <v>0</v>
      </c>
      <c r="O42" s="82">
        <f t="shared" si="4"/>
        <v>0</v>
      </c>
      <c r="P42" s="76">
        <f>分析係数表!C45</f>
        <v>1</v>
      </c>
      <c r="Q42" s="82">
        <f>O42*P42</f>
        <v>0</v>
      </c>
      <c r="R42" s="83">
        <v>7.4974207092135106E-2</v>
      </c>
      <c r="S42" s="84">
        <f>I42+R42</f>
        <v>0.7654786812657286</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9.4562647754137114E-3</v>
      </c>
      <c r="E43" s="77">
        <f>$C$15*D43</f>
        <v>0.94562647754137119</v>
      </c>
      <c r="F43" s="76">
        <f>分析係数表!C46</f>
        <v>0.22811405702851428</v>
      </c>
      <c r="G43" s="77">
        <f>E43*F43</f>
        <v>0.21571069222554543</v>
      </c>
      <c r="H43" s="77">
        <v>0.2377981401704469</v>
      </c>
      <c r="I43" s="77">
        <f>C43+H43</f>
        <v>0.2377981401704469</v>
      </c>
      <c r="J43" s="76">
        <f>分析係数表!G46</f>
        <v>8.7527352297592995E-3</v>
      </c>
      <c r="K43" s="78">
        <f>I43*J43</f>
        <v>2.0813841590411105E-3</v>
      </c>
      <c r="L43" s="79"/>
      <c r="M43" s="80"/>
      <c r="N43" s="81">
        <f>分析係数表!H46</f>
        <v>2.1817037144655917E-2</v>
      </c>
      <c r="O43" s="82">
        <f t="shared" si="4"/>
        <v>0.34323395304567067</v>
      </c>
      <c r="P43" s="76">
        <f>分析係数表!C46</f>
        <v>0.22811405702851428</v>
      </c>
      <c r="Q43" s="82">
        <f>O43*P43</f>
        <v>7.8296489539182515E-2</v>
      </c>
      <c r="R43" s="83">
        <v>8.9044125930476878E-2</v>
      </c>
      <c r="S43" s="84">
        <f>I43+R43</f>
        <v>0.32684226610092376</v>
      </c>
      <c r="T43" s="85">
        <f>分析係数表!F46</f>
        <v>0.3172866520787746</v>
      </c>
      <c r="U43" s="86">
        <f t="shared" si="7"/>
        <v>0.10370268836900207</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投入係数表!M44</f>
        <v>0.52955082742316784</v>
      </c>
      <c r="E44" s="91">
        <f>SUM(E5:E43)</f>
        <v>52.955082742316783</v>
      </c>
      <c r="F44" s="92">
        <f>分析係数表!C47</f>
        <v>0.33433390508862204</v>
      </c>
      <c r="G44" s="91">
        <f>SUM(G5:G43)</f>
        <v>11.859703357039178</v>
      </c>
      <c r="H44" s="91">
        <f>SUM(H5:H43)</f>
        <v>13.781899591147925</v>
      </c>
      <c r="I44" s="91">
        <f>SUM(I5:I43)</f>
        <v>113.78189959114786</v>
      </c>
      <c r="J44" s="92">
        <f>分析係数表!G47</f>
        <v>0.20055399257397419</v>
      </c>
      <c r="K44" s="93">
        <f>SUM(K5:K43)</f>
        <v>25.091517652511044</v>
      </c>
      <c r="L44" s="94">
        <f>最終需要_まとめ!$L$33</f>
        <v>0.627</v>
      </c>
      <c r="M44" s="91">
        <f>K44*L44</f>
        <v>15.732381568124424</v>
      </c>
      <c r="N44" s="95">
        <f>分析係数表!H47</f>
        <v>1</v>
      </c>
      <c r="O44" s="96">
        <f>SUM(O5:O43)</f>
        <v>15.732381568124424</v>
      </c>
      <c r="P44" s="92">
        <f>分析係数表!C47</f>
        <v>0.33433390508862204</v>
      </c>
      <c r="Q44" s="96">
        <f>SUM(Q5:Q43)</f>
        <v>7.4540365643442925</v>
      </c>
      <c r="R44" s="91">
        <f>SUM(R5:R43)</f>
        <v>8.5285540824448791</v>
      </c>
      <c r="S44" s="97">
        <f>SUM(S5:S43)</f>
        <v>122.3104536735928</v>
      </c>
      <c r="T44" s="98">
        <f>分析係数表!F47</f>
        <v>0.41739236800258844</v>
      </c>
      <c r="U44" s="99">
        <f>SUM(U5:U43)</f>
        <v>57.951653654667396</v>
      </c>
      <c r="V44" s="100">
        <f>分析係数表!D47</f>
        <v>5.2767398089435869E-2</v>
      </c>
      <c r="W44" s="164">
        <f>SUM(W5:W43)</f>
        <v>6</v>
      </c>
      <c r="X44" s="92">
        <f>分析係数表!E47</f>
        <v>4.5266401770882245E-2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0.21389195148842333</v>
      </c>
      <c r="G5" s="77">
        <f t="shared" ref="G5:G38" si="1">E5*F5</f>
        <v>0</v>
      </c>
      <c r="H5" s="77">
        <f t="array" ref="H5:H43">MMULT(逆行列係数!C5:AO43,'12'!G5:G43)</f>
        <v>2.1213068531982811E-4</v>
      </c>
      <c r="I5" s="77">
        <f t="shared" ref="I5:I38" si="2">C5+H5</f>
        <v>2.1213068531982811E-4</v>
      </c>
      <c r="J5" s="76">
        <f>分析係数表!G8</f>
        <v>0.12113720642768851</v>
      </c>
      <c r="K5" s="78">
        <f t="shared" ref="K5:K38" si="3">I5*J5</f>
        <v>2.569691861723505E-5</v>
      </c>
      <c r="L5" s="79" t="s">
        <v>182</v>
      </c>
      <c r="M5" s="80" t="s">
        <v>182</v>
      </c>
      <c r="N5" s="81">
        <f>分析係数表!H8</f>
        <v>1.1235410915782847E-2</v>
      </c>
      <c r="O5" s="82">
        <f t="shared" ref="O5:O43" si="4">$M$44*N5</f>
        <v>5.6262921782553051E-2</v>
      </c>
      <c r="P5" s="76">
        <f>分析係数表!C8</f>
        <v>0.21389195148842333</v>
      </c>
      <c r="Q5" s="82">
        <f t="shared" ref="Q5:Q38" si="5">O5*P5</f>
        <v>1.2034186136510793E-2</v>
      </c>
      <c r="R5" s="83">
        <f t="array" ref="R5:R43">MMULT(逆行列係数!C5:AO43,'12'!Q5:Q43)</f>
        <v>1.4777285875007058E-2</v>
      </c>
      <c r="S5" s="84">
        <f t="shared" ref="S5:S38" si="6">I5+R5</f>
        <v>1.4989416560326886E-2</v>
      </c>
      <c r="T5" s="85">
        <f>分析係数表!F8</f>
        <v>0.44993819530284301</v>
      </c>
      <c r="U5" s="86">
        <f t="shared" ref="U5:U38" si="7">S5*T5</f>
        <v>6.7443110357960278E-3</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投入係数表!N6</f>
        <v>0</v>
      </c>
      <c r="E6" s="77">
        <f t="shared" si="0"/>
        <v>0</v>
      </c>
      <c r="F6" s="76">
        <f>分析係数表!C9</f>
        <v>0.54651162790697683</v>
      </c>
      <c r="G6" s="77">
        <f t="shared" si="1"/>
        <v>0</v>
      </c>
      <c r="H6" s="77">
        <v>3.8501453394317305E-5</v>
      </c>
      <c r="I6" s="77">
        <f t="shared" si="2"/>
        <v>3.8501453394317305E-5</v>
      </c>
      <c r="J6" s="76">
        <f>分析係数表!G9</f>
        <v>0.23529411764705882</v>
      </c>
      <c r="K6" s="78">
        <f t="shared" si="3"/>
        <v>9.0591655045452485E-6</v>
      </c>
      <c r="L6" s="79"/>
      <c r="M6" s="80"/>
      <c r="N6" s="81">
        <f>分析係数表!H9</f>
        <v>6.0535619158312755E-4</v>
      </c>
      <c r="O6" s="82">
        <f t="shared" si="4"/>
        <v>3.031407423628936E-3</v>
      </c>
      <c r="P6" s="76">
        <f>分析係数表!C9</f>
        <v>0.54651162790697683</v>
      </c>
      <c r="Q6" s="82">
        <f t="shared" si="5"/>
        <v>1.6566994059367443E-3</v>
      </c>
      <c r="R6" s="83">
        <v>1.9652154752167511E-3</v>
      </c>
      <c r="S6" s="84">
        <f t="shared" si="6"/>
        <v>2.0037169286110683E-3</v>
      </c>
      <c r="T6" s="85">
        <f>分析係数表!F9</f>
        <v>0.68627450980392157</v>
      </c>
      <c r="U6" s="86">
        <f t="shared" si="7"/>
        <v>1.3750998529683802E-3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5.6990459564223994E-3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投入係数表!N8</f>
        <v>5.1527523581585244E-2</v>
      </c>
      <c r="E8" s="77">
        <f t="shared" si="0"/>
        <v>5.1527523581585246</v>
      </c>
      <c r="F8" s="76">
        <f>分析係数表!C11</f>
        <v>1.3168724279835398E-2</v>
      </c>
      <c r="G8" s="77">
        <f t="shared" si="1"/>
        <v>6.7855175086861258E-2</v>
      </c>
      <c r="H8" s="77">
        <v>8.2150606933858075E-2</v>
      </c>
      <c r="I8" s="77">
        <f t="shared" si="2"/>
        <v>8.2150606933858075E-2</v>
      </c>
      <c r="J8" s="76">
        <f>分析係数表!G11</f>
        <v>0.35416666666666669</v>
      </c>
      <c r="K8" s="78">
        <f t="shared" si="3"/>
        <v>2.9095006622408069E-2</v>
      </c>
      <c r="L8" s="79"/>
      <c r="M8" s="80"/>
      <c r="N8" s="81">
        <f>分析係数表!H11</f>
        <v>-2.4214247663325099E-5</v>
      </c>
      <c r="O8" s="82">
        <f t="shared" si="4"/>
        <v>-1.2125629694515743E-4</v>
      </c>
      <c r="P8" s="76">
        <f>分析係数表!C11</f>
        <v>1.3168724279835398E-2</v>
      </c>
      <c r="Q8" s="82">
        <f t="shared" si="5"/>
        <v>-1.5967907416646255E-6</v>
      </c>
      <c r="R8" s="83">
        <v>1.854163417164215E-4</v>
      </c>
      <c r="S8" s="84">
        <f t="shared" si="6"/>
        <v>8.2336023275574502E-2</v>
      </c>
      <c r="T8" s="85">
        <f>分析係数表!F11</f>
        <v>0.60416666666666663</v>
      </c>
      <c r="U8" s="86">
        <f t="shared" si="7"/>
        <v>4.9744680728992928E-2</v>
      </c>
      <c r="V8" s="87">
        <f>分析係数表!D11</f>
        <v>0</v>
      </c>
      <c r="W8" s="167">
        <f t="shared" si="8"/>
        <v>0</v>
      </c>
      <c r="X8" s="76">
        <f>分析係数表!E11</f>
        <v>0</v>
      </c>
      <c r="Y8" s="166">
        <f t="shared" si="9"/>
        <v>0</v>
      </c>
    </row>
    <row r="9" spans="1:25" x14ac:dyDescent="0.2">
      <c r="A9" s="6" t="s">
        <v>222</v>
      </c>
      <c r="B9" s="5" t="s">
        <v>190</v>
      </c>
      <c r="C9" s="90"/>
      <c r="D9" s="76">
        <f>投入係数表!N9</f>
        <v>0</v>
      </c>
      <c r="E9" s="77">
        <f t="shared" si="0"/>
        <v>0</v>
      </c>
      <c r="F9" s="76">
        <f>分析係数表!C12</f>
        <v>7.2568503462812406E-2</v>
      </c>
      <c r="G9" s="77">
        <f t="shared" si="1"/>
        <v>0</v>
      </c>
      <c r="H9" s="77">
        <v>9.8289423024363877E-5</v>
      </c>
      <c r="I9" s="77">
        <f t="shared" si="2"/>
        <v>9.8289423024363877E-5</v>
      </c>
      <c r="J9" s="76">
        <f>分析係数表!G12</f>
        <v>0.12569832402234637</v>
      </c>
      <c r="K9" s="78">
        <f t="shared" si="3"/>
        <v>1.2354815743285963E-5</v>
      </c>
      <c r="L9" s="79"/>
      <c r="M9" s="80"/>
      <c r="N9" s="81">
        <f>分析係数表!H12</f>
        <v>9.0779214489805804E-2</v>
      </c>
      <c r="O9" s="82">
        <f t="shared" si="4"/>
        <v>0.45458985724739526</v>
      </c>
      <c r="P9" s="76">
        <f>分析係数表!C12</f>
        <v>7.2568503462812406E-2</v>
      </c>
      <c r="Q9" s="82">
        <f t="shared" si="5"/>
        <v>3.2988905629817003E-2</v>
      </c>
      <c r="R9" s="83">
        <v>3.6291376313458037E-2</v>
      </c>
      <c r="S9" s="84">
        <f t="shared" si="6"/>
        <v>3.6389665736482404E-2</v>
      </c>
      <c r="T9" s="85">
        <f>分析係数表!F12</f>
        <v>0.41017347838870921</v>
      </c>
      <c r="U9" s="86">
        <f t="shared" si="7"/>
        <v>1.4926075772535418E-2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投入係数表!N10</f>
        <v>4.2235675066873153E-4</v>
      </c>
      <c r="E10" s="77">
        <f t="shared" si="0"/>
        <v>4.2235675066873153E-2</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7.1662471494588043E-2</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投入係数表!N11</f>
        <v>2.8157116711248768E-4</v>
      </c>
      <c r="E11" s="77">
        <f t="shared" si="0"/>
        <v>2.8157116711248768E-2</v>
      </c>
      <c r="F11" s="76">
        <f>分析係数表!C14</f>
        <v>0.25830608585592241</v>
      </c>
      <c r="G11" s="77">
        <f t="shared" si="1"/>
        <v>7.2731546066710515E-3</v>
      </c>
      <c r="H11" s="77">
        <v>7.8071363547774317E-2</v>
      </c>
      <c r="I11" s="77">
        <f t="shared" si="2"/>
        <v>7.8071363547774317E-2</v>
      </c>
      <c r="J11" s="76">
        <f>分析係数表!G14</f>
        <v>0.15742383910085772</v>
      </c>
      <c r="K11" s="78">
        <f t="shared" si="3"/>
        <v>1.2290293773529392E-2</v>
      </c>
      <c r="L11" s="79"/>
      <c r="M11" s="80"/>
      <c r="N11" s="81">
        <f>分析係数表!H14</f>
        <v>1.1380696401762796E-3</v>
      </c>
      <c r="O11" s="82">
        <f t="shared" si="4"/>
        <v>5.6990459564223994E-3</v>
      </c>
      <c r="P11" s="76">
        <f>分析係数表!C14</f>
        <v>0.25830608585592241</v>
      </c>
      <c r="Q11" s="82">
        <f t="shared" si="5"/>
        <v>1.4720982541164918E-3</v>
      </c>
      <c r="R11" s="83">
        <v>1.3853045714283392E-2</v>
      </c>
      <c r="S11" s="84">
        <f t="shared" si="6"/>
        <v>9.1924409262057707E-2</v>
      </c>
      <c r="T11" s="85">
        <f>分析係数表!F14</f>
        <v>0.28778467908902694</v>
      </c>
      <c r="U11" s="86">
        <f t="shared" si="7"/>
        <v>2.6454436619929654E-2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投入係数表!N12</f>
        <v>3.8012107560185839E-3</v>
      </c>
      <c r="E12" s="77">
        <f t="shared" si="0"/>
        <v>0.38012107560185837</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4.1833422446079321E-2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投入係数表!N13</f>
        <v>2.2948050119667746E-2</v>
      </c>
      <c r="E13" s="77">
        <f t="shared" si="0"/>
        <v>2.2948050119667744</v>
      </c>
      <c r="F13" s="76">
        <f>分析係数表!C16</f>
        <v>7.6144637788473357E-2</v>
      </c>
      <c r="G13" s="77">
        <f t="shared" si="1"/>
        <v>0.1747370964313833</v>
      </c>
      <c r="H13" s="77">
        <v>0.20395301067175398</v>
      </c>
      <c r="I13" s="77">
        <f t="shared" si="2"/>
        <v>0.20395301067175398</v>
      </c>
      <c r="J13" s="76">
        <f>分析係数表!G16</f>
        <v>3.3088235294117647E-2</v>
      </c>
      <c r="K13" s="78">
        <f t="shared" si="3"/>
        <v>6.7484452060506831E-3</v>
      </c>
      <c r="L13" s="79"/>
      <c r="M13" s="80"/>
      <c r="N13" s="81">
        <f>分析係数表!H16</f>
        <v>1.665940239236767E-2</v>
      </c>
      <c r="O13" s="82">
        <f t="shared" si="4"/>
        <v>8.3424332298268317E-2</v>
      </c>
      <c r="P13" s="76">
        <f>分析係数表!C16</f>
        <v>7.6144637788473357E-2</v>
      </c>
      <c r="Q13" s="82">
        <f t="shared" si="5"/>
        <v>6.35231556559688E-3</v>
      </c>
      <c r="R13" s="83">
        <v>7.1317884157151836E-3</v>
      </c>
      <c r="S13" s="84">
        <f t="shared" si="6"/>
        <v>0.21108479908746916</v>
      </c>
      <c r="T13" s="85">
        <f>分析係数表!F16</f>
        <v>0.28823529411764703</v>
      </c>
      <c r="U13" s="86">
        <f t="shared" si="7"/>
        <v>6.0842089148741105E-2</v>
      </c>
      <c r="V13" s="87">
        <f>分析係数表!D16</f>
        <v>0</v>
      </c>
      <c r="W13" s="167">
        <f t="shared" si="8"/>
        <v>0</v>
      </c>
      <c r="X13" s="76">
        <f>分析係数表!E16</f>
        <v>0</v>
      </c>
      <c r="Y13" s="166">
        <f t="shared" si="9"/>
        <v>0</v>
      </c>
    </row>
    <row r="14" spans="1:25" x14ac:dyDescent="0.2">
      <c r="A14" s="6" t="s">
        <v>2</v>
      </c>
      <c r="B14" s="5" t="s">
        <v>364</v>
      </c>
      <c r="C14" s="90"/>
      <c r="D14" s="76">
        <f>投入係数表!N14</f>
        <v>7.0392791778121921E-4</v>
      </c>
      <c r="E14" s="77">
        <f t="shared" si="0"/>
        <v>7.0392791778121924E-2</v>
      </c>
      <c r="F14" s="76">
        <f>分析係数表!C17</f>
        <v>0.18071519795657731</v>
      </c>
      <c r="G14" s="77">
        <f t="shared" si="1"/>
        <v>1.2721047300899431E-2</v>
      </c>
      <c r="H14" s="77">
        <v>2.6508427693070987E-2</v>
      </c>
      <c r="I14" s="77">
        <f t="shared" si="2"/>
        <v>2.6508427693070987E-2</v>
      </c>
      <c r="J14" s="76">
        <f>分析係数表!G17</f>
        <v>0.21222205415217063</v>
      </c>
      <c r="K14" s="78">
        <f t="shared" si="3"/>
        <v>5.6256729773678108E-3</v>
      </c>
      <c r="L14" s="79"/>
      <c r="M14" s="80"/>
      <c r="N14" s="81">
        <f>分析係数表!H17</f>
        <v>2.9299239672623371E-3</v>
      </c>
      <c r="O14" s="82">
        <f t="shared" si="4"/>
        <v>1.467201193036405E-2</v>
      </c>
      <c r="P14" s="76">
        <f>分析係数表!C17</f>
        <v>0.18071519795657731</v>
      </c>
      <c r="Q14" s="82">
        <f t="shared" si="5"/>
        <v>2.6514555404170033E-3</v>
      </c>
      <c r="R14" s="83">
        <v>5.8526462972361424E-3</v>
      </c>
      <c r="S14" s="84">
        <f t="shared" si="6"/>
        <v>3.2361073990307132E-2</v>
      </c>
      <c r="T14" s="85">
        <f>分析係数表!F17</f>
        <v>0.32203902586598093</v>
      </c>
      <c r="U14" s="86">
        <f t="shared" si="7"/>
        <v>1.0421528743815441E-2</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投入係数表!N15</f>
        <v>5.0682810080247779E-3</v>
      </c>
      <c r="E15" s="77">
        <f t="shared" si="0"/>
        <v>0.50682810080247775</v>
      </c>
      <c r="F15" s="76">
        <f>分析係数表!C18</f>
        <v>9.139072847682117E-2</v>
      </c>
      <c r="G15" s="77">
        <f t="shared" si="1"/>
        <v>4.6319389344862197E-2</v>
      </c>
      <c r="H15" s="77">
        <v>5.5077831051629535E-2</v>
      </c>
      <c r="I15" s="77">
        <f t="shared" si="2"/>
        <v>5.5077831051629535E-2</v>
      </c>
      <c r="J15" s="76">
        <f>分析係数表!G18</f>
        <v>0.21513002364066194</v>
      </c>
      <c r="K15" s="78">
        <f t="shared" si="3"/>
        <v>1.1848895096213447E-2</v>
      </c>
      <c r="L15" s="79"/>
      <c r="M15" s="80"/>
      <c r="N15" s="81">
        <f>分析係数表!H18</f>
        <v>4.3585645793985182E-4</v>
      </c>
      <c r="O15" s="82">
        <f t="shared" si="4"/>
        <v>2.1826133450128342E-3</v>
      </c>
      <c r="P15" s="76">
        <f>分析係数表!C18</f>
        <v>9.139072847682117E-2</v>
      </c>
      <c r="Q15" s="82">
        <f t="shared" si="5"/>
        <v>1.9947062358395434E-4</v>
      </c>
      <c r="R15" s="83">
        <v>4.921394313413879E-4</v>
      </c>
      <c r="S15" s="84">
        <f t="shared" si="6"/>
        <v>5.5569970482970923E-2</v>
      </c>
      <c r="T15" s="85">
        <f>分析係数表!F18</f>
        <v>0.45390070921985815</v>
      </c>
      <c r="U15" s="86">
        <f t="shared" si="7"/>
        <v>2.5223249013547087E-2</v>
      </c>
      <c r="V15" s="87">
        <f>分析係数表!D18</f>
        <v>6.1465721040189124E-2</v>
      </c>
      <c r="W15" s="167">
        <f t="shared" si="8"/>
        <v>0</v>
      </c>
      <c r="X15" s="76">
        <f>分析係数表!E18</f>
        <v>6.2647754137115833E-2</v>
      </c>
      <c r="Y15" s="166">
        <f t="shared" si="9"/>
        <v>0</v>
      </c>
    </row>
    <row r="16" spans="1:25" x14ac:dyDescent="0.2">
      <c r="A16" s="6" t="s">
        <v>4</v>
      </c>
      <c r="B16" s="5" t="s">
        <v>32</v>
      </c>
      <c r="C16" s="75">
        <f>最終需要_まとめ!C17</f>
        <v>100</v>
      </c>
      <c r="D16" s="76">
        <f>投入係数表!N16</f>
        <v>0.53709700126707027</v>
      </c>
      <c r="E16" s="77">
        <f t="shared" si="0"/>
        <v>53.709700126707027</v>
      </c>
      <c r="F16" s="76">
        <f>分析係数表!C19</f>
        <v>0.19965169797238458</v>
      </c>
      <c r="G16" s="77">
        <f t="shared" si="1"/>
        <v>10.723232827884656</v>
      </c>
      <c r="H16" s="77">
        <v>12.01797747397022</v>
      </c>
      <c r="I16" s="77">
        <f t="shared" si="2"/>
        <v>112.01797747397022</v>
      </c>
      <c r="J16" s="76">
        <f>分析係数表!G19</f>
        <v>5.7581303674503731E-2</v>
      </c>
      <c r="K16" s="78">
        <f t="shared" si="3"/>
        <v>6.4501411779323972</v>
      </c>
      <c r="L16" s="79"/>
      <c r="M16" s="80"/>
      <c r="N16" s="81">
        <f>分析係数表!H19</f>
        <v>-1.210712383166255E-4</v>
      </c>
      <c r="O16" s="82">
        <f t="shared" si="4"/>
        <v>-6.0628148472578725E-4</v>
      </c>
      <c r="P16" s="76">
        <f>分析係数表!C19</f>
        <v>0.19965169797238458</v>
      </c>
      <c r="Q16" s="82">
        <f t="shared" si="5"/>
        <v>-1.2104512787472177E-4</v>
      </c>
      <c r="R16" s="83">
        <v>1.1559644686877405E-3</v>
      </c>
      <c r="S16" s="84">
        <f t="shared" si="6"/>
        <v>112.01913343843891</v>
      </c>
      <c r="T16" s="85">
        <f>分析係数表!F19</f>
        <v>0.23947627762917079</v>
      </c>
      <c r="U16" s="86">
        <f t="shared" si="7"/>
        <v>26.825925099082728</v>
      </c>
      <c r="V16" s="87">
        <f>分析係数表!D19</f>
        <v>5.6314233422497537E-3</v>
      </c>
      <c r="W16" s="167">
        <f t="shared" si="8"/>
        <v>1</v>
      </c>
      <c r="X16" s="76">
        <f>分析係数表!E19</f>
        <v>6.0537800929184853E-3</v>
      </c>
      <c r="Y16" s="166">
        <f t="shared" si="9"/>
        <v>1</v>
      </c>
    </row>
    <row r="17" spans="1:25" x14ac:dyDescent="0.2">
      <c r="A17" s="6" t="s">
        <v>5</v>
      </c>
      <c r="B17" s="5" t="s">
        <v>33</v>
      </c>
      <c r="C17" s="90"/>
      <c r="D17" s="76">
        <f>投入係数表!N17</f>
        <v>8.7287061804871176E-3</v>
      </c>
      <c r="E17" s="77">
        <f t="shared" si="0"/>
        <v>0.8728706180487118</v>
      </c>
      <c r="F17" s="76">
        <f>分析係数表!C20</f>
        <v>7.086614173228345E-2</v>
      </c>
      <c r="G17" s="77">
        <f t="shared" si="1"/>
        <v>6.1856972932585866E-2</v>
      </c>
      <c r="H17" s="77">
        <v>7.2420800739234695E-2</v>
      </c>
      <c r="I17" s="77">
        <f t="shared" si="2"/>
        <v>7.2420800739234695E-2</v>
      </c>
      <c r="J17" s="76">
        <f>分析係数表!G20</f>
        <v>0.1</v>
      </c>
      <c r="K17" s="78">
        <f t="shared" si="3"/>
        <v>7.2420800739234695E-3</v>
      </c>
      <c r="L17" s="79"/>
      <c r="M17" s="80"/>
      <c r="N17" s="81">
        <f>分析係数表!H20</f>
        <v>5.5692769625647731E-4</v>
      </c>
      <c r="O17" s="82">
        <f t="shared" si="4"/>
        <v>2.7888948297386212E-3</v>
      </c>
      <c r="P17" s="76">
        <f>分析係数表!C20</f>
        <v>7.086614173228345E-2</v>
      </c>
      <c r="Q17" s="82">
        <f t="shared" si="5"/>
        <v>1.9763821628068965E-4</v>
      </c>
      <c r="R17" s="83">
        <v>6.5688920922195293E-4</v>
      </c>
      <c r="S17" s="84">
        <f t="shared" si="6"/>
        <v>7.3077689948456648E-2</v>
      </c>
      <c r="T17" s="85">
        <f>分析係数表!F20</f>
        <v>0.22318840579710145</v>
      </c>
      <c r="U17" s="86">
        <f t="shared" si="7"/>
        <v>1.6310093118930905E-2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投入係数表!N18</f>
        <v>9.8549908489370679E-4</v>
      </c>
      <c r="E18" s="77">
        <f t="shared" si="0"/>
        <v>9.8549908489370674E-2</v>
      </c>
      <c r="F18" s="76">
        <f>分析係数表!C21</f>
        <v>0.37411764705882355</v>
      </c>
      <c r="G18" s="77">
        <f t="shared" si="1"/>
        <v>3.6869259881905737E-2</v>
      </c>
      <c r="H18" s="77">
        <v>6.5567616437533116E-2</v>
      </c>
      <c r="I18" s="77">
        <f t="shared" si="2"/>
        <v>6.5567616437533116E-2</v>
      </c>
      <c r="J18" s="76">
        <f>分析係数表!G21</f>
        <v>0.28505771697306542</v>
      </c>
      <c r="K18" s="78">
        <f t="shared" si="3"/>
        <v>1.8690555049048829E-2</v>
      </c>
      <c r="L18" s="79"/>
      <c r="M18" s="80"/>
      <c r="N18" s="81">
        <f>分析係数表!H21</f>
        <v>9.2014141120635377E-4</v>
      </c>
      <c r="O18" s="82">
        <f t="shared" si="4"/>
        <v>4.6077392839159823E-3</v>
      </c>
      <c r="P18" s="76">
        <f>分析係数表!C21</f>
        <v>0.37411764705882355</v>
      </c>
      <c r="Q18" s="82">
        <f t="shared" si="5"/>
        <v>1.7238365791591558E-3</v>
      </c>
      <c r="R18" s="83">
        <v>4.65340772310431E-3</v>
      </c>
      <c r="S18" s="84">
        <f t="shared" si="6"/>
        <v>7.0221024160637427E-2</v>
      </c>
      <c r="T18" s="85">
        <f>分析係数表!F21</f>
        <v>0.42400598546387347</v>
      </c>
      <c r="U18" s="86">
        <f t="shared" si="7"/>
        <v>2.977413454951354E-2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投入係数表!N19</f>
        <v>1.4078558355624384E-4</v>
      </c>
      <c r="E19" s="77">
        <f t="shared" si="0"/>
        <v>1.4078558355624384E-2</v>
      </c>
      <c r="F19" s="76">
        <f>分析係数表!C22</f>
        <v>3.7067545304777627E-2</v>
      </c>
      <c r="G19" s="77">
        <f t="shared" si="1"/>
        <v>5.2185759967306243E-4</v>
      </c>
      <c r="H19" s="77">
        <v>9.1111422407493946E-4</v>
      </c>
      <c r="I19" s="77">
        <f t="shared" si="2"/>
        <v>9.1111422407493946E-4</v>
      </c>
      <c r="J19" s="76">
        <f>分析係数表!G22</f>
        <v>0.19478402607986961</v>
      </c>
      <c r="K19" s="78">
        <f t="shared" si="3"/>
        <v>1.7747049678395316E-4</v>
      </c>
      <c r="L19" s="79"/>
      <c r="M19" s="80"/>
      <c r="N19" s="81">
        <f>分析係数表!H22</f>
        <v>4.8428495326650198E-5</v>
      </c>
      <c r="O19" s="82">
        <f t="shared" si="4"/>
        <v>2.4251259389031487E-4</v>
      </c>
      <c r="P19" s="76">
        <f>分析係数表!C22</f>
        <v>3.7067545304777627E-2</v>
      </c>
      <c r="Q19" s="82">
        <f t="shared" si="5"/>
        <v>8.9893465610083842E-6</v>
      </c>
      <c r="R19" s="83">
        <v>9.4528532796832573E-5</v>
      </c>
      <c r="S19" s="84">
        <f t="shared" si="6"/>
        <v>1.005642756871772E-3</v>
      </c>
      <c r="T19" s="85">
        <f>分析係数表!F22</f>
        <v>0.40994295028524858</v>
      </c>
      <c r="U19" s="86">
        <f t="shared" si="7"/>
        <v>4.1225615868500514E-4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投入係数表!N20</f>
        <v>1.4078558355624384E-4</v>
      </c>
      <c r="E20" s="77">
        <f t="shared" si="0"/>
        <v>1.4078558355624384E-2</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1.2125629694515743E-4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投入係数表!N21</f>
        <v>0</v>
      </c>
      <c r="E21" s="77">
        <f t="shared" si="0"/>
        <v>0</v>
      </c>
      <c r="F21" s="76">
        <f>分析係数表!C24</f>
        <v>1</v>
      </c>
      <c r="G21" s="77">
        <f t="shared" si="1"/>
        <v>0</v>
      </c>
      <c r="H21" s="77">
        <v>9.0853944467201124E-3</v>
      </c>
      <c r="I21" s="77">
        <f t="shared" si="2"/>
        <v>9.0853944467201124E-3</v>
      </c>
      <c r="J21" s="76">
        <f>分析係数表!G24</f>
        <v>0.20825654257279763</v>
      </c>
      <c r="K21" s="78">
        <f t="shared" si="3"/>
        <v>1.8920928353840262E-3</v>
      </c>
      <c r="L21" s="79"/>
      <c r="M21" s="80"/>
      <c r="N21" s="81">
        <f>分析係数表!H24</f>
        <v>3.389994672865514E-4</v>
      </c>
      <c r="O21" s="82">
        <f t="shared" si="4"/>
        <v>1.6975881572322041E-3</v>
      </c>
      <c r="P21" s="76">
        <f>分析係数表!C24</f>
        <v>1</v>
      </c>
      <c r="Q21" s="82">
        <f t="shared" si="5"/>
        <v>1.6975881572322041E-3</v>
      </c>
      <c r="R21" s="83">
        <v>7.6214627158152004E-3</v>
      </c>
      <c r="S21" s="84">
        <f t="shared" si="6"/>
        <v>1.6706857162535314E-2</v>
      </c>
      <c r="T21" s="85">
        <f>分析係数表!F24</f>
        <v>0.38665683744931811</v>
      </c>
      <c r="U21" s="86">
        <f t="shared" si="7"/>
        <v>6.4598205541833926E-3</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投入係数表!N22</f>
        <v>0</v>
      </c>
      <c r="E22" s="77">
        <f t="shared" si="0"/>
        <v>0</v>
      </c>
      <c r="F22" s="76">
        <f>分析係数表!C25</f>
        <v>9.7637180238234755E-3</v>
      </c>
      <c r="G22" s="77">
        <f t="shared" si="1"/>
        <v>0</v>
      </c>
      <c r="H22" s="77">
        <v>1.1156586774974987E-4</v>
      </c>
      <c r="I22" s="77">
        <f t="shared" si="2"/>
        <v>1.1156586774974987E-4</v>
      </c>
      <c r="J22" s="76">
        <f>分析係数表!G25</f>
        <v>0.19639934533551553</v>
      </c>
      <c r="K22" s="78">
        <f t="shared" si="3"/>
        <v>2.1911463387839579E-5</v>
      </c>
      <c r="L22" s="79"/>
      <c r="M22" s="80"/>
      <c r="N22" s="81">
        <f>分析係数表!H25</f>
        <v>5.0849920092982707E-4</v>
      </c>
      <c r="O22" s="82">
        <f t="shared" si="4"/>
        <v>2.546382235848306E-3</v>
      </c>
      <c r="P22" s="76">
        <f>分析係数表!C25</f>
        <v>9.7637180238234755E-3</v>
      </c>
      <c r="Q22" s="82">
        <f t="shared" si="5"/>
        <v>2.4862158131696024E-5</v>
      </c>
      <c r="R22" s="83">
        <v>1.5987005712712155E-4</v>
      </c>
      <c r="S22" s="84">
        <f t="shared" si="6"/>
        <v>2.7143592487687142E-4</v>
      </c>
      <c r="T22" s="85">
        <f>分析係数表!F25</f>
        <v>0.34206219312602293</v>
      </c>
      <c r="U22" s="86">
        <f t="shared" si="7"/>
        <v>9.284796775657304E-5</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投入係数表!N23</f>
        <v>0</v>
      </c>
      <c r="E23" s="77">
        <f t="shared" si="0"/>
        <v>0</v>
      </c>
      <c r="F23" s="76">
        <f>分析係数表!C26</f>
        <v>0.93036400633054483</v>
      </c>
      <c r="G23" s="77">
        <f t="shared" si="1"/>
        <v>0</v>
      </c>
      <c r="H23" s="77">
        <v>9.073997966149154E-3</v>
      </c>
      <c r="I23" s="77">
        <f t="shared" si="2"/>
        <v>9.073997966149154E-3</v>
      </c>
      <c r="J23" s="76">
        <f>分析係数表!G26</f>
        <v>0.19645328719723185</v>
      </c>
      <c r="K23" s="78">
        <f t="shared" si="3"/>
        <v>1.7826167284709974E-3</v>
      </c>
      <c r="L23" s="79"/>
      <c r="M23" s="80"/>
      <c r="N23" s="81">
        <f>分析係数表!H26</f>
        <v>1.0557411981209745E-2</v>
      </c>
      <c r="O23" s="82">
        <f t="shared" si="4"/>
        <v>5.2867745468088645E-2</v>
      </c>
      <c r="P23" s="76">
        <f>分析係数表!C26</f>
        <v>0.93036400633054483</v>
      </c>
      <c r="Q23" s="82">
        <f t="shared" si="5"/>
        <v>4.9186247479354454E-2</v>
      </c>
      <c r="R23" s="83">
        <v>5.761233984192507E-2</v>
      </c>
      <c r="S23" s="84">
        <f t="shared" si="6"/>
        <v>6.6686337808074231E-2</v>
      </c>
      <c r="T23" s="85">
        <f>分析係数表!F26</f>
        <v>0.33070934256055362</v>
      </c>
      <c r="U23" s="86">
        <f t="shared" si="7"/>
        <v>2.2053794934279218E-2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投入係数表!N24</f>
        <v>0</v>
      </c>
      <c r="E24" s="77">
        <f t="shared" si="0"/>
        <v>0</v>
      </c>
      <c r="F24" s="76">
        <f>分析係数表!C27</f>
        <v>0.10562310030395139</v>
      </c>
      <c r="G24" s="77">
        <f t="shared" si="1"/>
        <v>0</v>
      </c>
      <c r="H24" s="77">
        <v>2.0036423652483078E-4</v>
      </c>
      <c r="I24" s="77">
        <f t="shared" si="2"/>
        <v>2.0036423652483078E-4</v>
      </c>
      <c r="J24" s="76">
        <f>分析係数表!G27</f>
        <v>0.17127071823204421</v>
      </c>
      <c r="K24" s="78">
        <f t="shared" si="3"/>
        <v>3.4316526697622949E-5</v>
      </c>
      <c r="L24" s="79"/>
      <c r="M24" s="80"/>
      <c r="N24" s="81">
        <f>分析係数表!H27</f>
        <v>1.1162768172792872E-2</v>
      </c>
      <c r="O24" s="82">
        <f t="shared" si="4"/>
        <v>5.5899152891717582E-2</v>
      </c>
      <c r="P24" s="76">
        <f>分析係数表!C27</f>
        <v>0.10562310030395139</v>
      </c>
      <c r="Q24" s="82">
        <f t="shared" si="5"/>
        <v>5.9042418327878007E-3</v>
      </c>
      <c r="R24" s="83">
        <v>5.9763047814799441E-3</v>
      </c>
      <c r="S24" s="84">
        <f t="shared" si="6"/>
        <v>6.1766690180047748E-3</v>
      </c>
      <c r="T24" s="85">
        <f>分析係数表!F27</f>
        <v>0.32320441988950277</v>
      </c>
      <c r="U24" s="86">
        <f t="shared" si="7"/>
        <v>1.9963267268136979E-3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投入係数表!N25</f>
        <v>0</v>
      </c>
      <c r="E25" s="77">
        <f t="shared" si="0"/>
        <v>0</v>
      </c>
      <c r="F25" s="76">
        <f>分析係数表!C28</f>
        <v>0.18610473607344047</v>
      </c>
      <c r="G25" s="77">
        <f t="shared" si="1"/>
        <v>0</v>
      </c>
      <c r="H25" s="77">
        <v>4.1677012207231561E-3</v>
      </c>
      <c r="I25" s="77">
        <f t="shared" si="2"/>
        <v>4.1677012207231561E-3</v>
      </c>
      <c r="J25" s="76">
        <f>分析係数表!G28</f>
        <v>0.12463295269168026</v>
      </c>
      <c r="K25" s="78">
        <f t="shared" si="3"/>
        <v>5.194329090754472E-4</v>
      </c>
      <c r="L25" s="79"/>
      <c r="M25" s="80"/>
      <c r="N25" s="81">
        <f>分析係数表!H28</f>
        <v>2.0436825027846384E-2</v>
      </c>
      <c r="O25" s="82">
        <f t="shared" si="4"/>
        <v>0.10234031462171288</v>
      </c>
      <c r="P25" s="76">
        <f>分析係数表!C28</f>
        <v>0.18610473607344047</v>
      </c>
      <c r="Q25" s="82">
        <f t="shared" si="5"/>
        <v>1.9046017242346735E-2</v>
      </c>
      <c r="R25" s="83">
        <v>2.1676076137113445E-2</v>
      </c>
      <c r="S25" s="84">
        <f t="shared" si="6"/>
        <v>2.5843777357836599E-2</v>
      </c>
      <c r="T25" s="85">
        <f>分析係数表!F28</f>
        <v>0.20978792822185971</v>
      </c>
      <c r="U25" s="86">
        <f t="shared" si="7"/>
        <v>5.4217125093275476E-3</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投入係数表!N26</f>
        <v>8.0247782627058985E-3</v>
      </c>
      <c r="E26" s="77">
        <f t="shared" si="0"/>
        <v>0.80247782627058983</v>
      </c>
      <c r="F26" s="76">
        <f>分析係数表!C29</f>
        <v>0.55770782889426962</v>
      </c>
      <c r="G26" s="77">
        <f t="shared" si="1"/>
        <v>0.44754816622516352</v>
      </c>
      <c r="H26" s="77">
        <v>0.54226289938115557</v>
      </c>
      <c r="I26" s="77">
        <f t="shared" si="2"/>
        <v>0.54226289938115557</v>
      </c>
      <c r="J26" s="76">
        <f>分析係数表!G29</f>
        <v>0.26290655653071759</v>
      </c>
      <c r="K26" s="78">
        <f t="shared" si="3"/>
        <v>0.1425644716106626</v>
      </c>
      <c r="L26" s="79"/>
      <c r="M26" s="80"/>
      <c r="N26" s="81">
        <f>分析係数表!H29</f>
        <v>1.0048912780279917E-2</v>
      </c>
      <c r="O26" s="82">
        <f t="shared" si="4"/>
        <v>5.0321363232240339E-2</v>
      </c>
      <c r="P26" s="76">
        <f>分析係数表!C29</f>
        <v>0.55770782889426962</v>
      </c>
      <c r="Q26" s="82">
        <f t="shared" si="5"/>
        <v>2.8064618235252685E-2</v>
      </c>
      <c r="R26" s="83">
        <v>4.0473702589109567E-2</v>
      </c>
      <c r="S26" s="84">
        <f t="shared" si="6"/>
        <v>0.58273660197026511</v>
      </c>
      <c r="T26" s="85">
        <f>分析係数表!F29</f>
        <v>0.49535363964894163</v>
      </c>
      <c r="U26" s="86">
        <f t="shared" si="7"/>
        <v>0.28866069674262745</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投入係数表!N27</f>
        <v>3.9419963395748272E-3</v>
      </c>
      <c r="E27" s="77">
        <f t="shared" si="0"/>
        <v>0.3941996339574827</v>
      </c>
      <c r="F27" s="76">
        <f>分析係数表!C30</f>
        <v>1</v>
      </c>
      <c r="G27" s="77">
        <f t="shared" si="1"/>
        <v>0.3941996339574827</v>
      </c>
      <c r="H27" s="77">
        <v>0.47430956553897718</v>
      </c>
      <c r="I27" s="77">
        <f t="shared" si="2"/>
        <v>0.47430956553897718</v>
      </c>
      <c r="J27" s="76">
        <f>分析係数表!G30</f>
        <v>0.34435136970794655</v>
      </c>
      <c r="K27" s="78">
        <f t="shared" si="3"/>
        <v>0.16332914855892783</v>
      </c>
      <c r="L27" s="79"/>
      <c r="M27" s="80"/>
      <c r="N27" s="81">
        <f>分析係数表!H30</f>
        <v>0</v>
      </c>
      <c r="O27" s="82">
        <f t="shared" si="4"/>
        <v>0</v>
      </c>
      <c r="P27" s="76">
        <f>分析係数表!C30</f>
        <v>1</v>
      </c>
      <c r="Q27" s="82">
        <f t="shared" si="5"/>
        <v>0</v>
      </c>
      <c r="R27" s="83">
        <v>1.3920101811094016E-2</v>
      </c>
      <c r="S27" s="84">
        <f t="shared" si="6"/>
        <v>0.48822966735007123</v>
      </c>
      <c r="T27" s="85">
        <f>分析係数表!F30</f>
        <v>0.43672175684853975</v>
      </c>
      <c r="U27" s="86">
        <f t="shared" si="7"/>
        <v>0.21322051807070125</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投入係数表!N28</f>
        <v>4.4206673236660568E-2</v>
      </c>
      <c r="E28" s="77">
        <f t="shared" si="0"/>
        <v>4.4206673236660565</v>
      </c>
      <c r="F28" s="76">
        <f>分析係数表!C31</f>
        <v>0.21403057579654239</v>
      </c>
      <c r="G28" s="77">
        <f t="shared" si="1"/>
        <v>0.94615797268920609</v>
      </c>
      <c r="H28" s="77">
        <v>1.1018583732485063</v>
      </c>
      <c r="I28" s="77">
        <f t="shared" si="2"/>
        <v>1.1018583732485063</v>
      </c>
      <c r="J28" s="76">
        <f>分析係数表!G31</f>
        <v>7.0431893687707636E-2</v>
      </c>
      <c r="K28" s="78">
        <f t="shared" si="3"/>
        <v>7.7605971803549278E-2</v>
      </c>
      <c r="L28" s="79"/>
      <c r="M28" s="80"/>
      <c r="N28" s="81">
        <f>分析係数表!H31</f>
        <v>2.2373964840912391E-2</v>
      </c>
      <c r="O28" s="82">
        <f t="shared" si="4"/>
        <v>0.11204081837732546</v>
      </c>
      <c r="P28" s="76">
        <f>分析係数表!C31</f>
        <v>0.21403057579654239</v>
      </c>
      <c r="Q28" s="82">
        <f t="shared" si="5"/>
        <v>2.3980160870014797E-2</v>
      </c>
      <c r="R28" s="83">
        <v>3.2268001994897412E-2</v>
      </c>
      <c r="S28" s="84">
        <f t="shared" si="6"/>
        <v>1.1341263752434037</v>
      </c>
      <c r="T28" s="85">
        <f>分析係数表!F31</f>
        <v>0.34418604651162793</v>
      </c>
      <c r="U28" s="86">
        <f t="shared" si="7"/>
        <v>0.39035047333959011</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投入係数表!N29</f>
        <v>9.8549908489370679E-4</v>
      </c>
      <c r="E29" s="77">
        <f t="shared" si="0"/>
        <v>9.8549908489370674E-2</v>
      </c>
      <c r="F29" s="76">
        <f>分析係数表!C32</f>
        <v>0.43391812865497081</v>
      </c>
      <c r="G29" s="77">
        <f t="shared" si="1"/>
        <v>4.2762591870826344E-2</v>
      </c>
      <c r="H29" s="77">
        <v>5.3553696981495702E-2</v>
      </c>
      <c r="I29" s="77">
        <f t="shared" si="2"/>
        <v>5.3553696981495702E-2</v>
      </c>
      <c r="J29" s="76">
        <f>分析係数表!G32</f>
        <v>0.14171122994652408</v>
      </c>
      <c r="K29" s="78">
        <f t="shared" si="3"/>
        <v>7.5891602674312093E-3</v>
      </c>
      <c r="L29" s="79"/>
      <c r="M29" s="80"/>
      <c r="N29" s="81">
        <f>分析係数表!H32</f>
        <v>6.3683471354545017E-3</v>
      </c>
      <c r="O29" s="82">
        <f t="shared" si="4"/>
        <v>3.189040609657641E-2</v>
      </c>
      <c r="P29" s="76">
        <f>分析係数表!C32</f>
        <v>0.43391812865497081</v>
      </c>
      <c r="Q29" s="82">
        <f t="shared" si="5"/>
        <v>1.3837825335473508E-2</v>
      </c>
      <c r="R29" s="83">
        <v>1.7665677627679979E-2</v>
      </c>
      <c r="S29" s="84">
        <f t="shared" si="6"/>
        <v>7.1219374609175684E-2</v>
      </c>
      <c r="T29" s="85">
        <f>分析係数表!F32</f>
        <v>0.48395721925133689</v>
      </c>
      <c r="U29" s="86">
        <f t="shared" si="7"/>
        <v>3.4467130492675933E-2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投入係数表!N30</f>
        <v>1.4078558355624384E-4</v>
      </c>
      <c r="E30" s="77">
        <f t="shared" si="0"/>
        <v>1.4078558355624384E-2</v>
      </c>
      <c r="F30" s="76">
        <f>分析係数表!C33</f>
        <v>0.95657568238213397</v>
      </c>
      <c r="G30" s="77">
        <f t="shared" si="1"/>
        <v>1.3467206565988089E-2</v>
      </c>
      <c r="H30" s="77">
        <v>3.9391579168561112E-2</v>
      </c>
      <c r="I30" s="77">
        <f t="shared" si="2"/>
        <v>3.9391579168561112E-2</v>
      </c>
      <c r="J30" s="76">
        <f>分析係数表!G33</f>
        <v>0.50647668393782386</v>
      </c>
      <c r="K30" s="78">
        <f t="shared" si="3"/>
        <v>1.9950916392367093E-2</v>
      </c>
      <c r="L30" s="79"/>
      <c r="M30" s="80"/>
      <c r="N30" s="81">
        <f>分析係数表!H33</f>
        <v>9.6856990653300401E-4</v>
      </c>
      <c r="O30" s="82">
        <f t="shared" si="4"/>
        <v>4.850251877806298E-3</v>
      </c>
      <c r="P30" s="76">
        <f>分析係数表!C33</f>
        <v>0.95657568238213397</v>
      </c>
      <c r="Q30" s="82">
        <f t="shared" si="5"/>
        <v>4.6396329997377859E-3</v>
      </c>
      <c r="R30" s="83">
        <v>1.4700585805513233E-2</v>
      </c>
      <c r="S30" s="84">
        <f t="shared" si="6"/>
        <v>5.4092164974074347E-2</v>
      </c>
      <c r="T30" s="85">
        <f>分析係数表!F33</f>
        <v>0.6295336787564767</v>
      </c>
      <c r="U30" s="86">
        <f t="shared" si="7"/>
        <v>3.4052839608031259E-2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投入係数表!N31</f>
        <v>2.3229621286780234E-2</v>
      </c>
      <c r="E31" s="77">
        <f t="shared" si="0"/>
        <v>2.3229621286780233</v>
      </c>
      <c r="F31" s="76">
        <f>分析係数表!C34</f>
        <v>0.33608845585417924</v>
      </c>
      <c r="G31" s="77">
        <f t="shared" si="1"/>
        <v>0.78072075483513403</v>
      </c>
      <c r="H31" s="77">
        <v>0.92639650835786858</v>
      </c>
      <c r="I31" s="77">
        <f t="shared" si="2"/>
        <v>0.92639650835786858</v>
      </c>
      <c r="J31" s="76">
        <f>分析係数表!G34</f>
        <v>0.42501734562394688</v>
      </c>
      <c r="K31" s="78">
        <f t="shared" si="3"/>
        <v>0.39373458497755381</v>
      </c>
      <c r="L31" s="79"/>
      <c r="M31" s="80"/>
      <c r="N31" s="81">
        <f>分析係数表!H34</f>
        <v>0.15935396387234249</v>
      </c>
      <c r="O31" s="82">
        <f t="shared" si="4"/>
        <v>0.79798769019608118</v>
      </c>
      <c r="P31" s="76">
        <f>分析係数表!C34</f>
        <v>0.33608845585417924</v>
      </c>
      <c r="Q31" s="82">
        <f t="shared" si="5"/>
        <v>0.26819445058864411</v>
      </c>
      <c r="R31" s="83">
        <v>0.29073503825310598</v>
      </c>
      <c r="S31" s="84">
        <f t="shared" si="6"/>
        <v>1.2171315466109744</v>
      </c>
      <c r="T31" s="85">
        <f>分析係数表!F34</f>
        <v>0.69035583308553872</v>
      </c>
      <c r="U31" s="86">
        <f t="shared" si="7"/>
        <v>0.84025386283530945</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投入係数表!N32</f>
        <v>3.8012107560185839E-3</v>
      </c>
      <c r="E32" s="77">
        <f t="shared" si="0"/>
        <v>0.38012107560185837</v>
      </c>
      <c r="F32" s="76">
        <f>分析係数表!C35</f>
        <v>1</v>
      </c>
      <c r="G32" s="77">
        <f t="shared" si="1"/>
        <v>0.38012107560185837</v>
      </c>
      <c r="H32" s="77">
        <v>0.53754098493162106</v>
      </c>
      <c r="I32" s="77">
        <f t="shared" si="2"/>
        <v>0.53754098493162106</v>
      </c>
      <c r="J32" s="76">
        <f>分析係数表!G35</f>
        <v>0.31379772270596118</v>
      </c>
      <c r="K32" s="78">
        <f t="shared" si="3"/>
        <v>0.16867913693266209</v>
      </c>
      <c r="L32" s="79"/>
      <c r="M32" s="80"/>
      <c r="N32" s="81">
        <f>分析係数表!H35</f>
        <v>5.9518620756453096E-2</v>
      </c>
      <c r="O32" s="82">
        <f t="shared" si="4"/>
        <v>0.29804797789119697</v>
      </c>
      <c r="P32" s="76">
        <f>分析係数表!C35</f>
        <v>1</v>
      </c>
      <c r="Q32" s="82">
        <f t="shared" si="5"/>
        <v>0.29804797789119697</v>
      </c>
      <c r="R32" s="83">
        <v>0.38879195244799497</v>
      </c>
      <c r="S32" s="84">
        <f t="shared" si="6"/>
        <v>0.92633293737961608</v>
      </c>
      <c r="T32" s="85">
        <f>分析係数表!F35</f>
        <v>0.62804197365483372</v>
      </c>
      <c r="U32" s="86">
        <f t="shared" si="7"/>
        <v>0.58177596625337358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投入係数表!N33</f>
        <v>9.8549908489370679E-4</v>
      </c>
      <c r="E33" s="77">
        <f t="shared" si="0"/>
        <v>9.8549908489370674E-2</v>
      </c>
      <c r="F33" s="76">
        <f>分析係数表!C36</f>
        <v>0.74699570815450644</v>
      </c>
      <c r="G33" s="77">
        <f t="shared" si="1"/>
        <v>7.3616358680579252E-2</v>
      </c>
      <c r="H33" s="77">
        <v>0.13342595844145574</v>
      </c>
      <c r="I33" s="77">
        <f t="shared" si="2"/>
        <v>0.13342595844145574</v>
      </c>
      <c r="J33" s="76">
        <f>分析係数表!G36</f>
        <v>2.1798365122615803E-2</v>
      </c>
      <c r="K33" s="78">
        <f t="shared" si="3"/>
        <v>2.9084677589418144E-3</v>
      </c>
      <c r="L33" s="79"/>
      <c r="M33" s="80"/>
      <c r="N33" s="81">
        <f>分析係数表!H36</f>
        <v>0.18814470434403602</v>
      </c>
      <c r="O33" s="82">
        <f t="shared" si="4"/>
        <v>0.94216142726387331</v>
      </c>
      <c r="P33" s="76">
        <f>分析係数表!C36</f>
        <v>0.74699570815450644</v>
      </c>
      <c r="Q33" s="82">
        <f t="shared" si="5"/>
        <v>0.70379054255483753</v>
      </c>
      <c r="R33" s="83">
        <v>0.7344997847707303</v>
      </c>
      <c r="S33" s="84">
        <f t="shared" si="6"/>
        <v>0.86792574321218607</v>
      </c>
      <c r="T33" s="85">
        <f>分析係数表!F36</f>
        <v>0.88068263301305039</v>
      </c>
      <c r="U33" s="86">
        <f t="shared" si="7"/>
        <v>0.76436712879191671</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投入係数表!N34</f>
        <v>1.7035055610305504E-2</v>
      </c>
      <c r="E34" s="77">
        <f t="shared" si="0"/>
        <v>1.7035055610305505</v>
      </c>
      <c r="F34" s="76">
        <f>分析係数表!C37</f>
        <v>0.40712235846595357</v>
      </c>
      <c r="G34" s="77">
        <f t="shared" si="1"/>
        <v>0.69353520166662508</v>
      </c>
      <c r="H34" s="77">
        <v>0.84263898594571851</v>
      </c>
      <c r="I34" s="77">
        <f t="shared" si="2"/>
        <v>0.84263898594571851</v>
      </c>
      <c r="J34" s="76">
        <f>分析係数表!G37</f>
        <v>0.32196035893896063</v>
      </c>
      <c r="K34" s="78">
        <f t="shared" si="3"/>
        <v>0.27129635037104533</v>
      </c>
      <c r="L34" s="79"/>
      <c r="M34" s="80"/>
      <c r="N34" s="81">
        <f>分析係数表!H37</f>
        <v>4.8815923289263402E-2</v>
      </c>
      <c r="O34" s="82">
        <f t="shared" si="4"/>
        <v>0.2444526946414374</v>
      </c>
      <c r="P34" s="76">
        <f>分析係数表!C37</f>
        <v>0.40712235846595357</v>
      </c>
      <c r="Q34" s="82">
        <f t="shared" si="5"/>
        <v>9.9522157575779563E-2</v>
      </c>
      <c r="R34" s="83">
        <v>0.11784312174812268</v>
      </c>
      <c r="S34" s="84">
        <f t="shared" si="6"/>
        <v>0.96048210769384124</v>
      </c>
      <c r="T34" s="85">
        <f>分析係数表!F37</f>
        <v>0.65447194556749833</v>
      </c>
      <c r="U34" s="86">
        <f t="shared" si="7"/>
        <v>0.62860859370515976</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投入係数表!N35</f>
        <v>1.8302125862311698E-3</v>
      </c>
      <c r="E35" s="77">
        <f t="shared" si="0"/>
        <v>0.18302125862311699</v>
      </c>
      <c r="F35" s="76">
        <f>分析係数表!C38</f>
        <v>1.4508928571428603E-2</v>
      </c>
      <c r="G35" s="77">
        <f t="shared" si="1"/>
        <v>2.6554423684157658E-3</v>
      </c>
      <c r="H35" s="77">
        <v>4.7680443232772218E-3</v>
      </c>
      <c r="I35" s="77">
        <f t="shared" si="2"/>
        <v>4.7680443232772218E-3</v>
      </c>
      <c r="J35" s="76">
        <f>分析係数表!G38</f>
        <v>0.30833333333333335</v>
      </c>
      <c r="K35" s="78">
        <f t="shared" si="3"/>
        <v>1.4701469996771434E-3</v>
      </c>
      <c r="L35" s="79"/>
      <c r="M35" s="80"/>
      <c r="N35" s="81">
        <f>分析係数表!H38</f>
        <v>4.2859218364085426E-2</v>
      </c>
      <c r="O35" s="82">
        <f t="shared" si="4"/>
        <v>0.21462364559292865</v>
      </c>
      <c r="P35" s="76">
        <f>分析係数表!C38</f>
        <v>1.4508928571428603E-2</v>
      </c>
      <c r="Q35" s="82">
        <f t="shared" si="5"/>
        <v>3.113959143647409E-3</v>
      </c>
      <c r="R35" s="83">
        <v>3.9977009571393407E-3</v>
      </c>
      <c r="S35" s="84">
        <f t="shared" si="6"/>
        <v>8.7657452804165634E-3</v>
      </c>
      <c r="T35" s="85">
        <f>分析係数表!F38</f>
        <v>0.5083333333333333</v>
      </c>
      <c r="U35" s="86">
        <f t="shared" si="7"/>
        <v>4.4559205175450861E-3</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投入係数表!N36</f>
        <v>0</v>
      </c>
      <c r="E36" s="77">
        <f t="shared" si="0"/>
        <v>0</v>
      </c>
      <c r="F36" s="76">
        <f>分析係数表!C39</f>
        <v>1</v>
      </c>
      <c r="G36" s="77">
        <f t="shared" si="1"/>
        <v>0</v>
      </c>
      <c r="H36" s="77">
        <v>1.9679800069129911E-2</v>
      </c>
      <c r="I36" s="77">
        <f t="shared" si="2"/>
        <v>1.9679800069129911E-2</v>
      </c>
      <c r="J36" s="76">
        <f>分析係数表!G39</f>
        <v>0.34035980374341268</v>
      </c>
      <c r="K36" s="78">
        <f t="shared" si="3"/>
        <v>6.6982128892386561E-3</v>
      </c>
      <c r="L36" s="79"/>
      <c r="M36" s="80"/>
      <c r="N36" s="81">
        <f>分析係数表!H39</f>
        <v>3.825851130805366E-3</v>
      </c>
      <c r="O36" s="82">
        <f t="shared" si="4"/>
        <v>1.9158494917334876E-2</v>
      </c>
      <c r="P36" s="76">
        <f>分析係数表!C39</f>
        <v>1</v>
      </c>
      <c r="Q36" s="82">
        <f t="shared" si="5"/>
        <v>1.9158494917334876E-2</v>
      </c>
      <c r="R36" s="83">
        <v>2.4554187248395219E-2</v>
      </c>
      <c r="S36" s="84">
        <f t="shared" si="6"/>
        <v>4.4233987317525134E-2</v>
      </c>
      <c r="T36" s="85">
        <f>分析係数表!F39</f>
        <v>0.69125931310194444</v>
      </c>
      <c r="U36" s="86">
        <f t="shared" si="7"/>
        <v>3.0577155688872544E-2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投入係数表!N37</f>
        <v>0</v>
      </c>
      <c r="E37" s="77">
        <f t="shared" si="0"/>
        <v>0</v>
      </c>
      <c r="F37" s="76">
        <f>分析係数表!C40</f>
        <v>0.85193465176268268</v>
      </c>
      <c r="G37" s="77">
        <f t="shared" si="1"/>
        <v>0</v>
      </c>
      <c r="H37" s="77">
        <v>8.3697445173556398E-4</v>
      </c>
      <c r="I37" s="77">
        <f t="shared" si="2"/>
        <v>8.3697445173556398E-4</v>
      </c>
      <c r="J37" s="76">
        <f>分析係数表!G40</f>
        <v>0.54260669636442016</v>
      </c>
      <c r="K37" s="78">
        <f t="shared" si="3"/>
        <v>4.5414794219765623E-4</v>
      </c>
      <c r="L37" s="79"/>
      <c r="M37" s="80"/>
      <c r="N37" s="81">
        <f>分析係数表!H40</f>
        <v>3.0340452322146352E-2</v>
      </c>
      <c r="O37" s="82">
        <f t="shared" si="4"/>
        <v>0.15193414007228229</v>
      </c>
      <c r="P37" s="76">
        <f>分析係数表!C40</f>
        <v>0.85193465176268268</v>
      </c>
      <c r="Q37" s="82">
        <f t="shared" si="5"/>
        <v>0.12943795871334246</v>
      </c>
      <c r="R37" s="83">
        <v>0.12968945274975177</v>
      </c>
      <c r="S37" s="84">
        <f t="shared" si="6"/>
        <v>0.13052642720148733</v>
      </c>
      <c r="T37" s="85">
        <f>分析係数表!F40</f>
        <v>0.72424198879149304</v>
      </c>
      <c r="U37" s="86">
        <f t="shared" si="7"/>
        <v>9.4532719226253212E-2</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投入係数表!N38</f>
        <v>0</v>
      </c>
      <c r="E38" s="77">
        <f t="shared" si="0"/>
        <v>0</v>
      </c>
      <c r="F38" s="76">
        <f>分析係数表!C41</f>
        <v>0.80146471371504657</v>
      </c>
      <c r="G38" s="77">
        <f t="shared" si="1"/>
        <v>0</v>
      </c>
      <c r="H38" s="77">
        <v>2.9427364450416689E-3</v>
      </c>
      <c r="I38" s="77">
        <f t="shared" si="2"/>
        <v>2.9427364450416689E-3</v>
      </c>
      <c r="J38" s="76">
        <f>分析係数表!G41</f>
        <v>0.44658927872701187</v>
      </c>
      <c r="K38" s="78">
        <f t="shared" si="3"/>
        <v>1.31419454647485E-3</v>
      </c>
      <c r="L38" s="79"/>
      <c r="M38" s="80"/>
      <c r="N38" s="81">
        <f>分析係数表!H41</f>
        <v>5.2181703714465594E-2</v>
      </c>
      <c r="O38" s="82">
        <f t="shared" si="4"/>
        <v>0.26130731991681427</v>
      </c>
      <c r="P38" s="76">
        <f>分析係数表!C41</f>
        <v>0.80146471371504657</v>
      </c>
      <c r="Q38" s="82">
        <f t="shared" si="5"/>
        <v>0.20942859634877564</v>
      </c>
      <c r="R38" s="83">
        <v>0.21347847179932661</v>
      </c>
      <c r="S38" s="84">
        <f t="shared" si="6"/>
        <v>0.21642120824436828</v>
      </c>
      <c r="T38" s="85">
        <f>分析係数表!F41</f>
        <v>0.54349810877787919</v>
      </c>
      <c r="U38" s="86">
        <f t="shared" si="7"/>
        <v>0.11762451738023771</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投入係数表!N39</f>
        <v>5.6314233422497537E-4</v>
      </c>
      <c r="E39" s="77">
        <f>$C$16*D39</f>
        <v>5.6314233422497535E-2</v>
      </c>
      <c r="F39" s="76">
        <f>分析係数表!C42</f>
        <v>0.73057644110275688</v>
      </c>
      <c r="G39" s="77">
        <f>E39*F39</f>
        <v>4.1141852237238173E-2</v>
      </c>
      <c r="H39" s="77">
        <v>5.0780892466627377E-2</v>
      </c>
      <c r="I39" s="77">
        <f>C39+H39</f>
        <v>5.0780892466627377E-2</v>
      </c>
      <c r="J39" s="76">
        <f>分析係数表!G42</f>
        <v>0.48211243611584326</v>
      </c>
      <c r="K39" s="78">
        <f>I39*J39</f>
        <v>2.4482099775222397E-2</v>
      </c>
      <c r="L39" s="79"/>
      <c r="M39" s="80"/>
      <c r="N39" s="81">
        <f>分析係数表!H42</f>
        <v>1.2567194537265727E-2</v>
      </c>
      <c r="O39" s="82">
        <f t="shared" si="4"/>
        <v>6.2932018114536706E-2</v>
      </c>
      <c r="P39" s="76">
        <f>分析係数表!C42</f>
        <v>0.73057644110275688</v>
      </c>
      <c r="Q39" s="82">
        <f>O39*P39</f>
        <v>4.5976649825532456E-2</v>
      </c>
      <c r="R39" s="83">
        <v>4.8585579408202816E-2</v>
      </c>
      <c r="S39" s="84">
        <f>I39+R39</f>
        <v>9.9366471874830192E-2</v>
      </c>
      <c r="T39" s="85">
        <f>分析係数表!F42</f>
        <v>0.53492333901192501</v>
      </c>
      <c r="U39" s="86">
        <f>S39*T39</f>
        <v>5.3153444921118703E-2</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投入係数表!N40</f>
        <v>9.8549908489370692E-3</v>
      </c>
      <c r="E40" s="77">
        <f>$C$16*D40</f>
        <v>0.98549908489370697</v>
      </c>
      <c r="F40" s="76">
        <f>分析係数表!C43</f>
        <v>0.26262335230137579</v>
      </c>
      <c r="G40" s="77">
        <f>E40*F40</f>
        <v>0.25881507336472342</v>
      </c>
      <c r="H40" s="77">
        <v>0.41213586757743803</v>
      </c>
      <c r="I40" s="77">
        <f>C40+H40</f>
        <v>0.41213586757743803</v>
      </c>
      <c r="J40" s="76">
        <f>分析係数表!G43</f>
        <v>0.38144329896907214</v>
      </c>
      <c r="K40" s="78">
        <f>I40*J40</f>
        <v>0.15720646495221863</v>
      </c>
      <c r="L40" s="79"/>
      <c r="M40" s="80"/>
      <c r="N40" s="81">
        <f>分析係数表!H43</f>
        <v>3.4626374158554893E-2</v>
      </c>
      <c r="O40" s="82">
        <f t="shared" si="4"/>
        <v>0.17339650463157513</v>
      </c>
      <c r="P40" s="76">
        <f>分析係数表!C43</f>
        <v>0.26262335230137579</v>
      </c>
      <c r="Q40" s="82">
        <f>O40*P40</f>
        <v>4.5537971323685297E-2</v>
      </c>
      <c r="R40" s="83">
        <v>8.56747196182501E-2</v>
      </c>
      <c r="S40" s="84">
        <f>I40+R40</f>
        <v>0.49781058719568816</v>
      </c>
      <c r="T40" s="85">
        <f>分析係数表!F43</f>
        <v>0.61984536082474229</v>
      </c>
      <c r="U40" s="86">
        <f>S40*T40</f>
        <v>0.30856558304268816</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投入係数表!N41</f>
        <v>0</v>
      </c>
      <c r="E41" s="77">
        <f>$C$16*D41</f>
        <v>0</v>
      </c>
      <c r="F41" s="76">
        <f>分析係数表!C44</f>
        <v>0.55951749734888656</v>
      </c>
      <c r="G41" s="77">
        <f>E41*F41</f>
        <v>0</v>
      </c>
      <c r="H41" s="77">
        <v>1.2225756289764684E-3</v>
      </c>
      <c r="I41" s="77">
        <f>C41+H41</f>
        <v>1.2225756289764684E-3</v>
      </c>
      <c r="J41" s="76">
        <f>分析係数表!G44</f>
        <v>0.2661290322580645</v>
      </c>
      <c r="K41" s="78">
        <f>I41*J41</f>
        <v>3.2536286900180204E-4</v>
      </c>
      <c r="L41" s="79"/>
      <c r="M41" s="80"/>
      <c r="N41" s="81">
        <f>分析係数表!H44</f>
        <v>0.11419439198024117</v>
      </c>
      <c r="O41" s="82">
        <f t="shared" si="4"/>
        <v>0.57184469639336244</v>
      </c>
      <c r="P41" s="76">
        <f>分析係数表!C44</f>
        <v>0.55951749734888656</v>
      </c>
      <c r="Q41" s="82">
        <f>O41*P41</f>
        <v>0.31995711339824801</v>
      </c>
      <c r="R41" s="83">
        <v>0.32541144962194202</v>
      </c>
      <c r="S41" s="84">
        <f>I41+R41</f>
        <v>0.3266340252509185</v>
      </c>
      <c r="T41" s="85">
        <f>分析係数表!F44</f>
        <v>0.54608294930875578</v>
      </c>
      <c r="U41" s="86">
        <f>S41*T41</f>
        <v>0.17836927185361218</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投入係数表!N42</f>
        <v>7.0392791778121921E-4</v>
      </c>
      <c r="E42" s="77">
        <f>$C$16*D42</f>
        <v>7.0392791778121924E-2</v>
      </c>
      <c r="F42" s="76">
        <f>分析係数表!C45</f>
        <v>1</v>
      </c>
      <c r="G42" s="77">
        <f>E42*F42</f>
        <v>7.0392791778121924E-2</v>
      </c>
      <c r="H42" s="77">
        <v>0.12049954890904015</v>
      </c>
      <c r="I42" s="77">
        <f>C42+H42</f>
        <v>0.12049954890904015</v>
      </c>
      <c r="J42" s="76">
        <f>分析係数表!G45</f>
        <v>0</v>
      </c>
      <c r="K42" s="78">
        <f>I42*J42</f>
        <v>0</v>
      </c>
      <c r="L42" s="79"/>
      <c r="M42" s="80"/>
      <c r="N42" s="81">
        <f>分析係数表!H45</f>
        <v>0</v>
      </c>
      <c r="O42" s="82">
        <f t="shared" si="4"/>
        <v>0</v>
      </c>
      <c r="P42" s="76">
        <f>分析係数表!C45</f>
        <v>1</v>
      </c>
      <c r="Q42" s="82">
        <f>O42*P42</f>
        <v>0</v>
      </c>
      <c r="R42" s="83">
        <v>2.3864411631156393E-2</v>
      </c>
      <c r="S42" s="84">
        <f>I42+R42</f>
        <v>0.14436396054019654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3.6604251724623397E-3</v>
      </c>
      <c r="E43" s="77">
        <f>$C$16*D43</f>
        <v>0.36604251724623399</v>
      </c>
      <c r="F43" s="76">
        <f>分析係数表!C46</f>
        <v>0.22811405702851428</v>
      </c>
      <c r="G43" s="77">
        <f>E43*F43</f>
        <v>8.3499443653968344E-2</v>
      </c>
      <c r="H43" s="77">
        <v>0.10337550151255598</v>
      </c>
      <c r="I43" s="77">
        <f>C43+H43</f>
        <v>0.10337550151255598</v>
      </c>
      <c r="J43" s="76">
        <f>分析係数表!G46</f>
        <v>8.7527352297592995E-3</v>
      </c>
      <c r="K43" s="78">
        <f>I43*J43</f>
        <v>9.0481839398298442E-4</v>
      </c>
      <c r="L43" s="79"/>
      <c r="M43" s="80"/>
      <c r="N43" s="81">
        <f>分析係数表!H46</f>
        <v>2.1817037144655917E-2</v>
      </c>
      <c r="O43" s="82">
        <f t="shared" si="4"/>
        <v>0.10925192354758687</v>
      </c>
      <c r="P43" s="76">
        <f>分析係数表!C46</f>
        <v>0.22811405702851428</v>
      </c>
      <c r="Q43" s="82">
        <f>O43*P43</f>
        <v>2.4921899518609111E-2</v>
      </c>
      <c r="R43" s="83">
        <v>2.83428896010871E-2</v>
      </c>
      <c r="S43" s="84">
        <f>I43+R43</f>
        <v>0.13171839111364309</v>
      </c>
      <c r="T43" s="85">
        <f>分析係数表!F46</f>
        <v>0.3172866520787746</v>
      </c>
      <c r="U43" s="86">
        <f>S43*T43</f>
        <v>4.179248733365043E-2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投入係数表!N44</f>
        <v>0.75080951710544841</v>
      </c>
      <c r="E44" s="91">
        <f>SUM(E5:E43)</f>
        <v>75.080951710544838</v>
      </c>
      <c r="F44" s="92">
        <f>分析係数表!C47</f>
        <v>0.33433390508862204</v>
      </c>
      <c r="G44" s="91">
        <f>SUM(G5:G43)</f>
        <v>15.360020346564832</v>
      </c>
      <c r="H44" s="91">
        <f>SUM(H5:H43)</f>
        <v>17.993246683947937</v>
      </c>
      <c r="I44" s="91">
        <f>SUM(I5:I43)</f>
        <v>117.99324668394792</v>
      </c>
      <c r="J44" s="92">
        <f>分析係数表!G47</f>
        <v>0.20055399257397419</v>
      </c>
      <c r="K44" s="93">
        <f>SUM(K5:K43)</f>
        <v>7.9866707356317574</v>
      </c>
      <c r="L44" s="94">
        <f>最終需要_まとめ!$L$33</f>
        <v>0.627</v>
      </c>
      <c r="M44" s="91">
        <f>K44*L44</f>
        <v>5.007642551241112</v>
      </c>
      <c r="N44" s="95">
        <f>分析係数表!H47</f>
        <v>1</v>
      </c>
      <c r="O44" s="93">
        <f>SUM(O5:O43)</f>
        <v>5.0076425512411111</v>
      </c>
      <c r="P44" s="92">
        <f>分析係数表!C47</f>
        <v>0.33433390508862204</v>
      </c>
      <c r="Q44" s="96">
        <f>SUM(Q5:Q43)</f>
        <v>2.3726319194893288</v>
      </c>
      <c r="R44" s="91">
        <f>SUM(R5:R43)</f>
        <v>2.7146525870147449</v>
      </c>
      <c r="S44" s="97">
        <f>SUM(S5:S43)</f>
        <v>120.70789927096266</v>
      </c>
      <c r="T44" s="98">
        <f>分析係数表!F47</f>
        <v>0.41739236800258844</v>
      </c>
      <c r="U44" s="99">
        <f>SUM(U5:U43)</f>
        <v>31.70900586632192</v>
      </c>
      <c r="V44" s="100">
        <f>分析係数表!D47</f>
        <v>5.2767398089435869E-2</v>
      </c>
      <c r="W44" s="164">
        <f>SUM(W5:W43)</f>
        <v>1</v>
      </c>
      <c r="X44" s="92">
        <f>分析係数表!E47</f>
        <v>4.5266401770882245E-2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0.21389195148842333</v>
      </c>
      <c r="G5" s="77">
        <f t="shared" ref="G5:G38" si="1">E5*F5</f>
        <v>0</v>
      </c>
      <c r="H5" s="77">
        <f t="array" ref="H5:H43">MMULT(逆行列係数!C5:AO43,'13'!G5:G43)</f>
        <v>2.5449624441747367E-4</v>
      </c>
      <c r="I5" s="77">
        <f t="shared" ref="I5:I38" si="2">C5+H5</f>
        <v>2.5449624441747367E-4</v>
      </c>
      <c r="J5" s="76">
        <f>分析係数表!G8</f>
        <v>0.12113720642768851</v>
      </c>
      <c r="K5" s="78">
        <f t="shared" ref="K5:K38" si="3">I5*J5</f>
        <v>3.0828964095070979E-5</v>
      </c>
      <c r="L5" s="79" t="s">
        <v>183</v>
      </c>
      <c r="M5" s="80" t="s">
        <v>183</v>
      </c>
      <c r="N5" s="81">
        <f>分析係数表!H8</f>
        <v>1.1235410915782847E-2</v>
      </c>
      <c r="O5" s="82">
        <f t="shared" ref="O5:O43" si="4">$M$44*N5</f>
        <v>8.9713426163098978E-2</v>
      </c>
      <c r="P5" s="76">
        <f>分析係数表!C8</f>
        <v>0.21389195148842333</v>
      </c>
      <c r="Q5" s="82">
        <f t="shared" ref="Q5:Q38" si="5">O5*P5</f>
        <v>1.9188979796737813E-2</v>
      </c>
      <c r="R5" s="83">
        <f t="array" ref="R5:R43">MMULT(逆行列係数!C5:AO43,'13'!Q5:Q43)</f>
        <v>2.356295946311043E-2</v>
      </c>
      <c r="S5" s="84">
        <f t="shared" ref="S5:S38" si="6">I5+R5</f>
        <v>2.3817455707527902E-2</v>
      </c>
      <c r="T5" s="85">
        <f>分析係数表!F8</f>
        <v>0.44993819530284301</v>
      </c>
      <c r="U5" s="86">
        <f t="shared" ref="U5:U38" si="7">S5*T5</f>
        <v>1.0716383037750502E-2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投入係数表!O6</f>
        <v>0</v>
      </c>
      <c r="E6" s="77">
        <f t="shared" si="0"/>
        <v>0</v>
      </c>
      <c r="F6" s="76">
        <f>分析係数表!C9</f>
        <v>0.54651162790697683</v>
      </c>
      <c r="G6" s="77">
        <f t="shared" si="1"/>
        <v>0</v>
      </c>
      <c r="H6" s="77">
        <v>8.8019609774253103E-5</v>
      </c>
      <c r="I6" s="77">
        <f t="shared" si="2"/>
        <v>8.8019609774253103E-5</v>
      </c>
      <c r="J6" s="76">
        <f>分析係数表!G9</f>
        <v>0.23529411764705882</v>
      </c>
      <c r="K6" s="78">
        <f t="shared" si="3"/>
        <v>2.0710496417471318E-5</v>
      </c>
      <c r="L6" s="79"/>
      <c r="M6" s="80"/>
      <c r="N6" s="81">
        <f>分析係数表!H9</f>
        <v>6.0535619158312755E-4</v>
      </c>
      <c r="O6" s="82">
        <f t="shared" si="4"/>
        <v>4.8336975303393849E-3</v>
      </c>
      <c r="P6" s="76">
        <f>分析係数表!C9</f>
        <v>0.54651162790697683</v>
      </c>
      <c r="Q6" s="82">
        <f t="shared" si="5"/>
        <v>2.6416719061157106E-3</v>
      </c>
      <c r="R6" s="83">
        <v>3.1336128278554756E-3</v>
      </c>
      <c r="S6" s="84">
        <f t="shared" si="6"/>
        <v>3.2216324376297288E-3</v>
      </c>
      <c r="T6" s="85">
        <f>分析係数表!F9</f>
        <v>0.68627450980392157</v>
      </c>
      <c r="U6" s="86">
        <f t="shared" si="7"/>
        <v>2.2109242219027552E-3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9.0873513570380437E-3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投入係数表!O8</f>
        <v>0.15</v>
      </c>
      <c r="E8" s="77">
        <f t="shared" si="0"/>
        <v>15</v>
      </c>
      <c r="F8" s="76">
        <f>分析係数表!C11</f>
        <v>1.3168724279835398E-2</v>
      </c>
      <c r="G8" s="77">
        <f t="shared" si="1"/>
        <v>0.19753086419753096</v>
      </c>
      <c r="H8" s="77">
        <v>0.20739459096305116</v>
      </c>
      <c r="I8" s="77">
        <f t="shared" si="2"/>
        <v>0.20739459096305116</v>
      </c>
      <c r="J8" s="76">
        <f>分析係数表!G11</f>
        <v>0.35416666666666669</v>
      </c>
      <c r="K8" s="78">
        <f t="shared" si="3"/>
        <v>7.3452250966080615E-2</v>
      </c>
      <c r="L8" s="79"/>
      <c r="M8" s="80"/>
      <c r="N8" s="81">
        <f>分析係数表!H11</f>
        <v>-2.4214247663325099E-5</v>
      </c>
      <c r="O8" s="82">
        <f t="shared" si="4"/>
        <v>-1.9334790121357538E-4</v>
      </c>
      <c r="P8" s="76">
        <f>分析係数表!C11</f>
        <v>1.3168724279835398E-2</v>
      </c>
      <c r="Q8" s="82">
        <f t="shared" si="5"/>
        <v>-2.5461452011664259E-6</v>
      </c>
      <c r="R8" s="83">
        <v>2.9565359840886125E-4</v>
      </c>
      <c r="S8" s="84">
        <f t="shared" si="6"/>
        <v>0.20769024456146001</v>
      </c>
      <c r="T8" s="85">
        <f>分析係数表!F11</f>
        <v>0.60416666666666663</v>
      </c>
      <c r="U8" s="86">
        <f t="shared" si="7"/>
        <v>0.12547952275588209</v>
      </c>
      <c r="V8" s="87">
        <f>分析係数表!D11</f>
        <v>0</v>
      </c>
      <c r="W8" s="167">
        <f t="shared" si="8"/>
        <v>0</v>
      </c>
      <c r="X8" s="76">
        <f>分析係数表!E11</f>
        <v>0</v>
      </c>
      <c r="Y8" s="166">
        <f t="shared" si="9"/>
        <v>0</v>
      </c>
    </row>
    <row r="9" spans="1:25" x14ac:dyDescent="0.2">
      <c r="A9" s="6" t="s">
        <v>222</v>
      </c>
      <c r="B9" s="5" t="s">
        <v>190</v>
      </c>
      <c r="C9" s="90"/>
      <c r="D9" s="76">
        <f>投入係数表!O9</f>
        <v>0</v>
      </c>
      <c r="E9" s="77">
        <f t="shared" si="0"/>
        <v>0</v>
      </c>
      <c r="F9" s="76">
        <f>分析係数表!C12</f>
        <v>7.2568503462812406E-2</v>
      </c>
      <c r="G9" s="77">
        <f t="shared" si="1"/>
        <v>0</v>
      </c>
      <c r="H9" s="77">
        <v>1.551117212391843E-4</v>
      </c>
      <c r="I9" s="77">
        <f t="shared" si="2"/>
        <v>1.551117212391843E-4</v>
      </c>
      <c r="J9" s="76">
        <f>分析係数表!G12</f>
        <v>0.12569832402234637</v>
      </c>
      <c r="K9" s="78">
        <f t="shared" si="3"/>
        <v>1.9497283395986853E-5</v>
      </c>
      <c r="L9" s="79"/>
      <c r="M9" s="80"/>
      <c r="N9" s="81">
        <f>分析係数表!H12</f>
        <v>9.0779214489805804E-2</v>
      </c>
      <c r="O9" s="82">
        <f t="shared" si="4"/>
        <v>0.72486128164969421</v>
      </c>
      <c r="P9" s="76">
        <f>分析係数表!C12</f>
        <v>7.2568503462812406E-2</v>
      </c>
      <c r="Q9" s="82">
        <f t="shared" si="5"/>
        <v>5.2602098427454475E-2</v>
      </c>
      <c r="R9" s="83">
        <v>5.7868016912414888E-2</v>
      </c>
      <c r="S9" s="84">
        <f t="shared" si="6"/>
        <v>5.8023128633654074E-2</v>
      </c>
      <c r="T9" s="85">
        <f>分析係数表!F12</f>
        <v>0.41017347838870921</v>
      </c>
      <c r="U9" s="86">
        <f t="shared" si="7"/>
        <v>2.3799548498661404E-2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投入係数表!O10</f>
        <v>7.246376811594203E-4</v>
      </c>
      <c r="E10" s="77">
        <f t="shared" si="0"/>
        <v>7.2463768115942032E-2</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0.11426860961722306</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投入係数表!O11</f>
        <v>2.1739130434782609E-3</v>
      </c>
      <c r="E11" s="77">
        <f t="shared" si="0"/>
        <v>0.21739130434782608</v>
      </c>
      <c r="F11" s="76">
        <f>分析係数表!C14</f>
        <v>0.25830608585592241</v>
      </c>
      <c r="G11" s="77">
        <f t="shared" si="1"/>
        <v>5.6153496925200524E-2</v>
      </c>
      <c r="H11" s="77">
        <v>0.17945485137375938</v>
      </c>
      <c r="I11" s="77">
        <f t="shared" si="2"/>
        <v>0.17945485137375938</v>
      </c>
      <c r="J11" s="76">
        <f>分析係数表!G14</f>
        <v>0.15742383910085772</v>
      </c>
      <c r="K11" s="78">
        <f t="shared" si="3"/>
        <v>2.8250471648531034E-2</v>
      </c>
      <c r="L11" s="79"/>
      <c r="M11" s="80"/>
      <c r="N11" s="81">
        <f>分析係数表!H14</f>
        <v>1.1380696401762796E-3</v>
      </c>
      <c r="O11" s="82">
        <f t="shared" si="4"/>
        <v>9.0873513570380437E-3</v>
      </c>
      <c r="P11" s="76">
        <f>分析係数表!C14</f>
        <v>0.25830608585592241</v>
      </c>
      <c r="Q11" s="82">
        <f t="shared" si="5"/>
        <v>2.3473181598340021E-3</v>
      </c>
      <c r="R11" s="83">
        <v>2.2089222430104714E-2</v>
      </c>
      <c r="S11" s="84">
        <f t="shared" si="6"/>
        <v>0.2015440738038641</v>
      </c>
      <c r="T11" s="85">
        <f>分析係数表!F14</f>
        <v>0.28778467908902694</v>
      </c>
      <c r="U11" s="86">
        <f t="shared" si="7"/>
        <v>5.8001296601940193E-2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投入係数表!O12</f>
        <v>8.6956521739130436E-3</v>
      </c>
      <c r="E12" s="77">
        <f t="shared" si="0"/>
        <v>0.86956521739130432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6.6705025918683519E-2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投入係数表!O13</f>
        <v>2.8985507246376812E-3</v>
      </c>
      <c r="E13" s="77">
        <f t="shared" si="0"/>
        <v>0.28985507246376813</v>
      </c>
      <c r="F13" s="76">
        <f>分析係数表!C16</f>
        <v>7.6144637788473357E-2</v>
      </c>
      <c r="G13" s="77">
        <f t="shared" si="1"/>
        <v>2.2070909503905323E-2</v>
      </c>
      <c r="H13" s="77">
        <v>3.0251198622202526E-2</v>
      </c>
      <c r="I13" s="77">
        <f t="shared" si="2"/>
        <v>3.0251198622202526E-2</v>
      </c>
      <c r="J13" s="76">
        <f>分析係数表!G16</f>
        <v>3.3088235294117647E-2</v>
      </c>
      <c r="K13" s="78">
        <f t="shared" si="3"/>
        <v>1.0009587779405249E-3</v>
      </c>
      <c r="L13" s="79"/>
      <c r="M13" s="80"/>
      <c r="N13" s="81">
        <f>分析係数表!H16</f>
        <v>1.665940239236767E-2</v>
      </c>
      <c r="O13" s="82">
        <f t="shared" si="4"/>
        <v>0.13302335603493987</v>
      </c>
      <c r="P13" s="76">
        <f>分析係数表!C16</f>
        <v>7.6144637788473357E-2</v>
      </c>
      <c r="Q13" s="82">
        <f t="shared" si="5"/>
        <v>1.0129015262687627E-2</v>
      </c>
      <c r="R13" s="83">
        <v>1.1371915164962406E-2</v>
      </c>
      <c r="S13" s="84">
        <f t="shared" si="6"/>
        <v>4.1623113787164934E-2</v>
      </c>
      <c r="T13" s="85">
        <f>分析係数表!F16</f>
        <v>0.28823529411764703</v>
      </c>
      <c r="U13" s="86">
        <f t="shared" si="7"/>
        <v>1.1997250444535774E-2</v>
      </c>
      <c r="V13" s="87">
        <f>分析係数表!D16</f>
        <v>0</v>
      </c>
      <c r="W13" s="167">
        <f t="shared" si="8"/>
        <v>0</v>
      </c>
      <c r="X13" s="76">
        <f>分析係数表!E16</f>
        <v>0</v>
      </c>
      <c r="Y13" s="166">
        <f t="shared" si="9"/>
        <v>0</v>
      </c>
    </row>
    <row r="14" spans="1:25" x14ac:dyDescent="0.2">
      <c r="A14" s="6" t="s">
        <v>2</v>
      </c>
      <c r="B14" s="5" t="s">
        <v>364</v>
      </c>
      <c r="C14" s="90"/>
      <c r="D14" s="76">
        <f>投入係数表!O14</f>
        <v>5.0724637681159417E-3</v>
      </c>
      <c r="E14" s="77">
        <f t="shared" si="0"/>
        <v>0.50724637681159412</v>
      </c>
      <c r="F14" s="76">
        <f>分析係数表!C17</f>
        <v>0.18071519795657731</v>
      </c>
      <c r="G14" s="77">
        <f t="shared" si="1"/>
        <v>9.1667129398263839E-2</v>
      </c>
      <c r="H14" s="77">
        <v>0.12623977844823098</v>
      </c>
      <c r="I14" s="77">
        <f t="shared" si="2"/>
        <v>0.12623977844823098</v>
      </c>
      <c r="J14" s="76">
        <f>分析係数表!G17</f>
        <v>0.21222205415217063</v>
      </c>
      <c r="K14" s="78">
        <f t="shared" si="3"/>
        <v>2.6790865097998499E-2</v>
      </c>
      <c r="L14" s="79"/>
      <c r="M14" s="80"/>
      <c r="N14" s="81">
        <f>分析係数表!H17</f>
        <v>2.9299239672623371E-3</v>
      </c>
      <c r="O14" s="82">
        <f t="shared" si="4"/>
        <v>2.3395096046842624E-2</v>
      </c>
      <c r="P14" s="76">
        <f>分析係数表!C17</f>
        <v>0.18071519795657731</v>
      </c>
      <c r="Q14" s="82">
        <f t="shared" si="5"/>
        <v>4.2278494133183037E-3</v>
      </c>
      <c r="R14" s="83">
        <v>9.3322730994153426E-3</v>
      </c>
      <c r="S14" s="84">
        <f t="shared" si="6"/>
        <v>0.13557205154764632</v>
      </c>
      <c r="T14" s="85">
        <f>分析係数表!F17</f>
        <v>0.32203902586598093</v>
      </c>
      <c r="U14" s="86">
        <f t="shared" si="7"/>
        <v>4.3659491415056574E-2</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投入係数表!O15</f>
        <v>8.6956521739130436E-3</v>
      </c>
      <c r="E15" s="77">
        <f t="shared" si="0"/>
        <v>0.86956521739130432</v>
      </c>
      <c r="F15" s="76">
        <f>分析係数表!C18</f>
        <v>9.139072847682117E-2</v>
      </c>
      <c r="G15" s="77">
        <f t="shared" si="1"/>
        <v>7.9470198675496664E-2</v>
      </c>
      <c r="H15" s="77">
        <v>8.4709716510645364E-2</v>
      </c>
      <c r="I15" s="77">
        <f t="shared" si="2"/>
        <v>8.4709716510645364E-2</v>
      </c>
      <c r="J15" s="76">
        <f>分析係数表!G18</f>
        <v>0.21513002364066194</v>
      </c>
      <c r="K15" s="78">
        <f t="shared" si="3"/>
        <v>1.822360331552891E-2</v>
      </c>
      <c r="L15" s="79"/>
      <c r="M15" s="80"/>
      <c r="N15" s="81">
        <f>分析係数表!H18</f>
        <v>4.3585645793985182E-4</v>
      </c>
      <c r="O15" s="82">
        <f t="shared" si="4"/>
        <v>3.4802622218443571E-3</v>
      </c>
      <c r="P15" s="76">
        <f>分析係数表!C18</f>
        <v>9.139072847682117E-2</v>
      </c>
      <c r="Q15" s="82">
        <f t="shared" si="5"/>
        <v>3.1806369974471599E-4</v>
      </c>
      <c r="R15" s="83">
        <v>7.847355440628107E-4</v>
      </c>
      <c r="S15" s="84">
        <f t="shared" si="6"/>
        <v>8.5494452054708181E-2</v>
      </c>
      <c r="T15" s="85">
        <f>分析係数表!F18</f>
        <v>0.45390070921985815</v>
      </c>
      <c r="U15" s="86">
        <f t="shared" si="7"/>
        <v>3.88059924219952E-2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投入係数表!O16</f>
        <v>1.4492753623188406E-3</v>
      </c>
      <c r="E16" s="77">
        <f t="shared" si="0"/>
        <v>0.14492753623188406</v>
      </c>
      <c r="F16" s="76">
        <f>分析係数表!C19</f>
        <v>0.19965169797238458</v>
      </c>
      <c r="G16" s="77">
        <f t="shared" si="1"/>
        <v>2.893502869164994E-2</v>
      </c>
      <c r="H16" s="77">
        <v>4.0375135351328244E-2</v>
      </c>
      <c r="I16" s="77">
        <f t="shared" si="2"/>
        <v>4.0375135351328244E-2</v>
      </c>
      <c r="J16" s="76">
        <f>分析係数表!G19</f>
        <v>5.7581303674503731E-2</v>
      </c>
      <c r="K16" s="78">
        <f t="shared" si="3"/>
        <v>2.3248529295640226E-3</v>
      </c>
      <c r="L16" s="79"/>
      <c r="M16" s="80"/>
      <c r="N16" s="81">
        <f>分析係数表!H19</f>
        <v>-1.210712383166255E-4</v>
      </c>
      <c r="O16" s="82">
        <f t="shared" si="4"/>
        <v>-9.6673950606787694E-4</v>
      </c>
      <c r="P16" s="76">
        <f>分析係数表!C19</f>
        <v>0.19965169797238458</v>
      </c>
      <c r="Q16" s="82">
        <f t="shared" si="5"/>
        <v>-1.9301118388343602E-4</v>
      </c>
      <c r="R16" s="83">
        <v>1.8432304921807722E-3</v>
      </c>
      <c r="S16" s="84">
        <f t="shared" si="6"/>
        <v>4.2218365843509013E-2</v>
      </c>
      <c r="T16" s="85">
        <f>分析係数表!F19</f>
        <v>0.23947627762917079</v>
      </c>
      <c r="U16" s="86">
        <f t="shared" si="7"/>
        <v>1.0110297099790066E-2</v>
      </c>
      <c r="V16" s="87">
        <f>分析係数表!D19</f>
        <v>5.6314233422497537E-3</v>
      </c>
      <c r="W16" s="167">
        <f t="shared" si="8"/>
        <v>0</v>
      </c>
      <c r="X16" s="76">
        <f>分析係数表!E19</f>
        <v>6.0537800929184853E-3</v>
      </c>
      <c r="Y16" s="166">
        <f t="shared" si="9"/>
        <v>0</v>
      </c>
    </row>
    <row r="17" spans="1:25" x14ac:dyDescent="0.2">
      <c r="A17" s="6" t="s">
        <v>5</v>
      </c>
      <c r="B17" s="5" t="s">
        <v>33</v>
      </c>
      <c r="C17" s="75">
        <f>最終需要_まとめ!C18</f>
        <v>100</v>
      </c>
      <c r="D17" s="76">
        <f>投入係数表!O17</f>
        <v>0.42101449275362318</v>
      </c>
      <c r="E17" s="77">
        <f t="shared" si="0"/>
        <v>42.10144927536232</v>
      </c>
      <c r="F17" s="76">
        <f>分析係数表!C20</f>
        <v>7.086614173228345E-2</v>
      </c>
      <c r="G17" s="77">
        <f t="shared" si="1"/>
        <v>2.9835672714823684</v>
      </c>
      <c r="H17" s="77">
        <v>3.0766707122961248</v>
      </c>
      <c r="I17" s="77">
        <f t="shared" si="2"/>
        <v>103.07667071229612</v>
      </c>
      <c r="J17" s="76">
        <f>分析係数表!G20</f>
        <v>0.1</v>
      </c>
      <c r="K17" s="78">
        <f t="shared" si="3"/>
        <v>10.307667071229613</v>
      </c>
      <c r="L17" s="79"/>
      <c r="M17" s="80"/>
      <c r="N17" s="81">
        <f>分析係数表!H20</f>
        <v>5.5692769625647731E-4</v>
      </c>
      <c r="O17" s="82">
        <f t="shared" si="4"/>
        <v>4.4470017279122339E-3</v>
      </c>
      <c r="P17" s="76">
        <f>分析係数表!C20</f>
        <v>7.086614173228345E-2</v>
      </c>
      <c r="Q17" s="82">
        <f t="shared" si="5"/>
        <v>3.1514185473393777E-4</v>
      </c>
      <c r="R17" s="83">
        <v>1.0474354992908439E-3</v>
      </c>
      <c r="S17" s="84">
        <f t="shared" si="6"/>
        <v>103.07771814779541</v>
      </c>
      <c r="T17" s="85">
        <f>分析係数表!F20</f>
        <v>0.22318840579710145</v>
      </c>
      <c r="U17" s="86">
        <f t="shared" si="7"/>
        <v>23.00575158660941</v>
      </c>
      <c r="V17" s="87">
        <f>分析係数表!D20</f>
        <v>2.9710144927536233E-2</v>
      </c>
      <c r="W17" s="167">
        <f t="shared" si="8"/>
        <v>3</v>
      </c>
      <c r="X17" s="76">
        <f>分析係数表!E20</f>
        <v>3.1884057971014491E-2</v>
      </c>
      <c r="Y17" s="166">
        <f t="shared" si="9"/>
        <v>3</v>
      </c>
    </row>
    <row r="18" spans="1:25" x14ac:dyDescent="0.2">
      <c r="A18" s="6" t="s">
        <v>6</v>
      </c>
      <c r="B18" s="5" t="s">
        <v>34</v>
      </c>
      <c r="C18" s="90"/>
      <c r="D18" s="76">
        <f>投入係数表!O18</f>
        <v>1.4492753623188406E-3</v>
      </c>
      <c r="E18" s="77">
        <f t="shared" si="0"/>
        <v>0.14492753623188406</v>
      </c>
      <c r="F18" s="76">
        <f>分析係数表!C21</f>
        <v>0.37411764705882355</v>
      </c>
      <c r="G18" s="77">
        <f t="shared" si="1"/>
        <v>5.4219948849104867E-2</v>
      </c>
      <c r="H18" s="77">
        <v>7.8438380480847683E-2</v>
      </c>
      <c r="I18" s="77">
        <f t="shared" si="2"/>
        <v>7.8438380480847683E-2</v>
      </c>
      <c r="J18" s="76">
        <f>分析係数表!G21</f>
        <v>0.28505771697306542</v>
      </c>
      <c r="K18" s="78">
        <f t="shared" si="3"/>
        <v>2.2359465662935098E-2</v>
      </c>
      <c r="L18" s="79"/>
      <c r="M18" s="80"/>
      <c r="N18" s="81">
        <f>分析係数表!H21</f>
        <v>9.2014141120635377E-4</v>
      </c>
      <c r="O18" s="82">
        <f t="shared" si="4"/>
        <v>7.3472202461158645E-3</v>
      </c>
      <c r="P18" s="76">
        <f>分析係数表!C21</f>
        <v>0.37411764705882355</v>
      </c>
      <c r="Q18" s="82">
        <f t="shared" si="5"/>
        <v>2.7487247508998177E-3</v>
      </c>
      <c r="R18" s="83">
        <v>7.420040356008851E-3</v>
      </c>
      <c r="S18" s="84">
        <f t="shared" si="6"/>
        <v>8.5858420836856533E-2</v>
      </c>
      <c r="T18" s="85">
        <f>分析係数表!F21</f>
        <v>0.42400598546387347</v>
      </c>
      <c r="U18" s="86">
        <f t="shared" si="7"/>
        <v>3.6404484337303325E-2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投入係数表!O19</f>
        <v>0</v>
      </c>
      <c r="E19" s="77">
        <f t="shared" si="0"/>
        <v>0</v>
      </c>
      <c r="F19" s="76">
        <f>分析係数表!C22</f>
        <v>3.7067545304777627E-2</v>
      </c>
      <c r="G19" s="77">
        <f t="shared" si="1"/>
        <v>0</v>
      </c>
      <c r="H19" s="77">
        <v>3.2274499522473441E-4</v>
      </c>
      <c r="I19" s="77">
        <f t="shared" si="2"/>
        <v>3.2274499522473441E-4</v>
      </c>
      <c r="J19" s="76">
        <f>分析係数表!G22</f>
        <v>0.19478402607986961</v>
      </c>
      <c r="K19" s="78">
        <f t="shared" si="3"/>
        <v>6.2865569567002058E-5</v>
      </c>
      <c r="L19" s="79"/>
      <c r="M19" s="80"/>
      <c r="N19" s="81">
        <f>分析係数表!H22</f>
        <v>4.8428495326650198E-5</v>
      </c>
      <c r="O19" s="82">
        <f t="shared" si="4"/>
        <v>3.8669580242715076E-4</v>
      </c>
      <c r="P19" s="76">
        <f>分析係数表!C22</f>
        <v>3.7067545304777627E-2</v>
      </c>
      <c r="Q19" s="82">
        <f t="shared" si="5"/>
        <v>1.4333864175635749E-5</v>
      </c>
      <c r="R19" s="83">
        <v>1.5072943741084721E-4</v>
      </c>
      <c r="S19" s="84">
        <f t="shared" si="6"/>
        <v>4.7347443263558164E-4</v>
      </c>
      <c r="T19" s="85">
        <f>分析係数表!F22</f>
        <v>0.40994295028524858</v>
      </c>
      <c r="U19" s="86">
        <f t="shared" si="7"/>
        <v>1.9409750579926451E-4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1.9334790121357538E-4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投入係数表!O21</f>
        <v>0</v>
      </c>
      <c r="E21" s="77">
        <f t="shared" si="0"/>
        <v>0</v>
      </c>
      <c r="F21" s="76">
        <f>分析係数表!C24</f>
        <v>1</v>
      </c>
      <c r="G21" s="77">
        <f t="shared" si="1"/>
        <v>0</v>
      </c>
      <c r="H21" s="77">
        <v>8.4881507829742131E-3</v>
      </c>
      <c r="I21" s="77">
        <f t="shared" si="2"/>
        <v>8.4881507829742131E-3</v>
      </c>
      <c r="J21" s="76">
        <f>分析係数表!G24</f>
        <v>0.20825654257279763</v>
      </c>
      <c r="K21" s="78">
        <f t="shared" si="3"/>
        <v>1.7677129348987947E-3</v>
      </c>
      <c r="L21" s="79"/>
      <c r="M21" s="80"/>
      <c r="N21" s="81">
        <f>分析係数表!H24</f>
        <v>3.389994672865514E-4</v>
      </c>
      <c r="O21" s="82">
        <f t="shared" si="4"/>
        <v>2.7068706169900555E-3</v>
      </c>
      <c r="P21" s="76">
        <f>分析係数表!C24</f>
        <v>1</v>
      </c>
      <c r="Q21" s="82">
        <f t="shared" si="5"/>
        <v>2.7068706169900555E-3</v>
      </c>
      <c r="R21" s="83">
        <v>1.2152719960983731E-2</v>
      </c>
      <c r="S21" s="84">
        <f t="shared" si="6"/>
        <v>2.0640870743957943E-2</v>
      </c>
      <c r="T21" s="85">
        <f>分析係数表!F24</f>
        <v>0.38665683744931811</v>
      </c>
      <c r="U21" s="86">
        <f t="shared" si="7"/>
        <v>7.9809338040589314E-3</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投入係数表!O22</f>
        <v>0</v>
      </c>
      <c r="E22" s="77">
        <f t="shared" si="0"/>
        <v>0</v>
      </c>
      <c r="F22" s="76">
        <f>分析係数表!C25</f>
        <v>9.7637180238234755E-3</v>
      </c>
      <c r="G22" s="77">
        <f t="shared" si="1"/>
        <v>0</v>
      </c>
      <c r="H22" s="77">
        <v>1.4974099571284208E-4</v>
      </c>
      <c r="I22" s="77">
        <f t="shared" si="2"/>
        <v>1.4974099571284208E-4</v>
      </c>
      <c r="J22" s="76">
        <f>分析係数表!G25</f>
        <v>0.19639934533551553</v>
      </c>
      <c r="K22" s="78">
        <f t="shared" si="3"/>
        <v>2.9409033527890424E-5</v>
      </c>
      <c r="L22" s="79"/>
      <c r="M22" s="80"/>
      <c r="N22" s="81">
        <f>分析係数表!H25</f>
        <v>5.0849920092982707E-4</v>
      </c>
      <c r="O22" s="82">
        <f t="shared" si="4"/>
        <v>4.0603059254850828E-3</v>
      </c>
      <c r="P22" s="76">
        <f>分析係数表!C25</f>
        <v>9.7637180238234755E-3</v>
      </c>
      <c r="Q22" s="82">
        <f t="shared" si="5"/>
        <v>3.9643682146895962E-5</v>
      </c>
      <c r="R22" s="83">
        <v>2.5491904990636289E-4</v>
      </c>
      <c r="S22" s="84">
        <f t="shared" si="6"/>
        <v>4.0466004561920497E-4</v>
      </c>
      <c r="T22" s="85">
        <f>分析係数表!F25</f>
        <v>0.34206219312602293</v>
      </c>
      <c r="U22" s="86">
        <f t="shared" si="7"/>
        <v>1.3841890267498173E-4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投入係数表!O23</f>
        <v>0</v>
      </c>
      <c r="E23" s="77">
        <f t="shared" si="0"/>
        <v>0</v>
      </c>
      <c r="F23" s="76">
        <f>分析係数表!C26</f>
        <v>0.93036400633054483</v>
      </c>
      <c r="G23" s="77">
        <f t="shared" si="1"/>
        <v>0</v>
      </c>
      <c r="H23" s="77">
        <v>9.1593680795589039E-3</v>
      </c>
      <c r="I23" s="77">
        <f t="shared" si="2"/>
        <v>9.1593680795589039E-3</v>
      </c>
      <c r="J23" s="76">
        <f>分析係数表!G26</f>
        <v>0.19645328719723185</v>
      </c>
      <c r="K23" s="78">
        <f t="shared" si="3"/>
        <v>1.7993879678787432E-3</v>
      </c>
      <c r="L23" s="79"/>
      <c r="M23" s="80"/>
      <c r="N23" s="81">
        <f>分析係数表!H26</f>
        <v>1.0557411981209745E-2</v>
      </c>
      <c r="O23" s="82">
        <f t="shared" si="4"/>
        <v>8.4299684929118879E-2</v>
      </c>
      <c r="P23" s="76">
        <f>分析係数表!C26</f>
        <v>0.93036400633054483</v>
      </c>
      <c r="Q23" s="82">
        <f t="shared" si="5"/>
        <v>7.8429392603057688E-2</v>
      </c>
      <c r="R23" s="83">
        <v>9.1865125961067315E-2</v>
      </c>
      <c r="S23" s="84">
        <f t="shared" si="6"/>
        <v>0.10102449404062622</v>
      </c>
      <c r="T23" s="85">
        <f>分析係数表!F26</f>
        <v>0.33070934256055362</v>
      </c>
      <c r="U23" s="86">
        <f t="shared" si="7"/>
        <v>3.3409744006688065E-2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投入係数表!O24</f>
        <v>0</v>
      </c>
      <c r="E24" s="77">
        <f t="shared" si="0"/>
        <v>0</v>
      </c>
      <c r="F24" s="76">
        <f>分析係数表!C27</f>
        <v>0.10562310030395139</v>
      </c>
      <c r="G24" s="77">
        <f t="shared" si="1"/>
        <v>0</v>
      </c>
      <c r="H24" s="77">
        <v>2.12508515720404E-4</v>
      </c>
      <c r="I24" s="77">
        <f t="shared" si="2"/>
        <v>2.12508515720404E-4</v>
      </c>
      <c r="J24" s="76">
        <f>分析係数表!G27</f>
        <v>0.17127071823204421</v>
      </c>
      <c r="K24" s="78">
        <f t="shared" si="3"/>
        <v>3.6396486117859252E-5</v>
      </c>
      <c r="L24" s="79"/>
      <c r="M24" s="80"/>
      <c r="N24" s="81">
        <f>分析係数表!H27</f>
        <v>1.1162768172792872E-2</v>
      </c>
      <c r="O24" s="82">
        <f t="shared" si="4"/>
        <v>8.913338245945826E-2</v>
      </c>
      <c r="P24" s="76">
        <f>分析係数表!C27</f>
        <v>0.10562310030395139</v>
      </c>
      <c r="Q24" s="82">
        <f t="shared" si="5"/>
        <v>9.4145441959458207E-3</v>
      </c>
      <c r="R24" s="83">
        <v>9.5294513820954139E-3</v>
      </c>
      <c r="S24" s="84">
        <f t="shared" si="6"/>
        <v>9.7419598978158179E-3</v>
      </c>
      <c r="T24" s="85">
        <f>分析係数表!F27</f>
        <v>0.32320441988950277</v>
      </c>
      <c r="U24" s="86">
        <f t="shared" si="7"/>
        <v>3.1486444973603612E-3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投入係数表!O25</f>
        <v>0</v>
      </c>
      <c r="E25" s="77">
        <f t="shared" si="0"/>
        <v>0</v>
      </c>
      <c r="F25" s="76">
        <f>分析係数表!C28</f>
        <v>0.18610473607344047</v>
      </c>
      <c r="G25" s="77">
        <f t="shared" si="1"/>
        <v>0</v>
      </c>
      <c r="H25" s="77">
        <v>5.3727213144360063E-3</v>
      </c>
      <c r="I25" s="77">
        <f t="shared" si="2"/>
        <v>5.3727213144360063E-3</v>
      </c>
      <c r="J25" s="76">
        <f>分析係数表!G28</f>
        <v>0.12463295269168026</v>
      </c>
      <c r="K25" s="78">
        <f t="shared" si="3"/>
        <v>6.6961812140768498E-4</v>
      </c>
      <c r="L25" s="79"/>
      <c r="M25" s="80"/>
      <c r="N25" s="81">
        <f>分析係数表!H28</f>
        <v>2.0436825027846384E-2</v>
      </c>
      <c r="O25" s="82">
        <f t="shared" si="4"/>
        <v>0.16318562862425762</v>
      </c>
      <c r="P25" s="76">
        <f>分析係数表!C28</f>
        <v>0.18610473607344047</v>
      </c>
      <c r="Q25" s="82">
        <f t="shared" si="5"/>
        <v>3.0369618346095938E-2</v>
      </c>
      <c r="R25" s="83">
        <v>3.4563349972266524E-2</v>
      </c>
      <c r="S25" s="84">
        <f t="shared" si="6"/>
        <v>3.9936071286702533E-2</v>
      </c>
      <c r="T25" s="85">
        <f>分析係数表!F28</f>
        <v>0.20978792822185971</v>
      </c>
      <c r="U25" s="86">
        <f t="shared" si="7"/>
        <v>8.378105656557824E-3</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投入係数表!O26</f>
        <v>3.3333333333333333E-2</v>
      </c>
      <c r="E26" s="77">
        <f t="shared" si="0"/>
        <v>3.3333333333333335</v>
      </c>
      <c r="F26" s="76">
        <f>分析係数表!C29</f>
        <v>0.55770782889426962</v>
      </c>
      <c r="G26" s="77">
        <f t="shared" si="1"/>
        <v>1.8590260963142322</v>
      </c>
      <c r="H26" s="77">
        <v>2.0050111532420245</v>
      </c>
      <c r="I26" s="77">
        <f t="shared" si="2"/>
        <v>2.0050111532420245</v>
      </c>
      <c r="J26" s="76">
        <f>分析係数表!G29</f>
        <v>0.26290655653071759</v>
      </c>
      <c r="K26" s="78">
        <f t="shared" si="3"/>
        <v>0.52713057810454356</v>
      </c>
      <c r="L26" s="79"/>
      <c r="M26" s="80"/>
      <c r="N26" s="81">
        <f>分析係数表!H29</f>
        <v>1.0048912780279917E-2</v>
      </c>
      <c r="O26" s="82">
        <f t="shared" si="4"/>
        <v>8.0239379003633787E-2</v>
      </c>
      <c r="P26" s="76">
        <f>分析係数表!C29</f>
        <v>0.55770782889426962</v>
      </c>
      <c r="Q26" s="82">
        <f t="shared" si="5"/>
        <v>4.475012985594104E-2</v>
      </c>
      <c r="R26" s="83">
        <v>6.4536899502103021E-2</v>
      </c>
      <c r="S26" s="84">
        <f t="shared" si="6"/>
        <v>2.0695480527441275</v>
      </c>
      <c r="T26" s="85">
        <f>分析係数表!F29</f>
        <v>0.49535363964894163</v>
      </c>
      <c r="U26" s="86">
        <f t="shared" si="7"/>
        <v>1.0251581603551834</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投入係数表!O27</f>
        <v>2.8985507246376812E-3</v>
      </c>
      <c r="E27" s="77">
        <f t="shared" si="0"/>
        <v>0.28985507246376813</v>
      </c>
      <c r="F27" s="76">
        <f>分析係数表!C30</f>
        <v>1</v>
      </c>
      <c r="G27" s="77">
        <f t="shared" si="1"/>
        <v>0.28985507246376813</v>
      </c>
      <c r="H27" s="77">
        <v>0.33736466193913017</v>
      </c>
      <c r="I27" s="77">
        <f t="shared" si="2"/>
        <v>0.33736466193913017</v>
      </c>
      <c r="J27" s="76">
        <f>分析係数表!G30</f>
        <v>0.34435136970794655</v>
      </c>
      <c r="K27" s="78">
        <f t="shared" si="3"/>
        <v>0.11617198342979781</v>
      </c>
      <c r="L27" s="79"/>
      <c r="M27" s="80"/>
      <c r="N27" s="81">
        <f>分析係数表!H30</f>
        <v>0</v>
      </c>
      <c r="O27" s="82">
        <f t="shared" si="4"/>
        <v>0</v>
      </c>
      <c r="P27" s="76">
        <f>分析係数表!C30</f>
        <v>1</v>
      </c>
      <c r="Q27" s="82">
        <f t="shared" si="5"/>
        <v>0</v>
      </c>
      <c r="R27" s="83">
        <v>2.2196145995383738E-2</v>
      </c>
      <c r="S27" s="84">
        <f t="shared" si="6"/>
        <v>0.35956080793451389</v>
      </c>
      <c r="T27" s="85">
        <f>分析係数表!F30</f>
        <v>0.43672175684853975</v>
      </c>
      <c r="U27" s="86">
        <f t="shared" si="7"/>
        <v>0.15702802773504129</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投入係数表!O28</f>
        <v>3.6956521739130437E-2</v>
      </c>
      <c r="E28" s="77">
        <f t="shared" si="0"/>
        <v>3.6956521739130435</v>
      </c>
      <c r="F28" s="76">
        <f>分析係数表!C31</f>
        <v>0.21403057579654239</v>
      </c>
      <c r="G28" s="77">
        <f t="shared" si="1"/>
        <v>0.79098256272635226</v>
      </c>
      <c r="H28" s="77">
        <v>0.86777624591527225</v>
      </c>
      <c r="I28" s="77">
        <f t="shared" si="2"/>
        <v>0.86777624591527225</v>
      </c>
      <c r="J28" s="76">
        <f>分析係数表!G31</f>
        <v>7.0431893687707636E-2</v>
      </c>
      <c r="K28" s="78">
        <f t="shared" si="3"/>
        <v>6.1119124297022494E-2</v>
      </c>
      <c r="L28" s="79"/>
      <c r="M28" s="80"/>
      <c r="N28" s="81">
        <f>分析係数表!H31</f>
        <v>2.2373964840912391E-2</v>
      </c>
      <c r="O28" s="82">
        <f t="shared" si="4"/>
        <v>0.17865346072134367</v>
      </c>
      <c r="P28" s="76">
        <f>分析係数表!C31</f>
        <v>0.21403057579654239</v>
      </c>
      <c r="Q28" s="82">
        <f t="shared" si="5"/>
        <v>3.823730306623415E-2</v>
      </c>
      <c r="R28" s="83">
        <v>5.1452589426268479E-2</v>
      </c>
      <c r="S28" s="84">
        <f t="shared" si="6"/>
        <v>0.91922883534154076</v>
      </c>
      <c r="T28" s="85">
        <f>分析係数表!F31</f>
        <v>0.34418604651162793</v>
      </c>
      <c r="U28" s="86">
        <f t="shared" si="7"/>
        <v>0.31638573867569314</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投入係数表!O29</f>
        <v>7.246376811594203E-4</v>
      </c>
      <c r="E29" s="77">
        <f t="shared" si="0"/>
        <v>7.2463768115942032E-2</v>
      </c>
      <c r="F29" s="76">
        <f>分析係数表!C32</f>
        <v>0.43391812865497081</v>
      </c>
      <c r="G29" s="77">
        <f t="shared" si="1"/>
        <v>3.1443342656157308E-2</v>
      </c>
      <c r="H29" s="77">
        <v>3.9042446186307894E-2</v>
      </c>
      <c r="I29" s="77">
        <f t="shared" si="2"/>
        <v>3.9042446186307894E-2</v>
      </c>
      <c r="J29" s="76">
        <f>分析係数表!G32</f>
        <v>0.14171122994652408</v>
      </c>
      <c r="K29" s="78">
        <f t="shared" si="3"/>
        <v>5.5327530691826696E-3</v>
      </c>
      <c r="L29" s="79"/>
      <c r="M29" s="80"/>
      <c r="N29" s="81">
        <f>分析係数表!H32</f>
        <v>6.3683471354545017E-3</v>
      </c>
      <c r="O29" s="82">
        <f t="shared" si="4"/>
        <v>5.0850498019170333E-2</v>
      </c>
      <c r="P29" s="76">
        <f>分析係数表!C32</f>
        <v>0.43391812865497081</v>
      </c>
      <c r="Q29" s="82">
        <f t="shared" si="5"/>
        <v>2.2064952941651689E-2</v>
      </c>
      <c r="R29" s="83">
        <v>2.8168612920551058E-2</v>
      </c>
      <c r="S29" s="84">
        <f t="shared" si="6"/>
        <v>6.7211059106858956E-2</v>
      </c>
      <c r="T29" s="85">
        <f>分析係数表!F32</f>
        <v>0.48395721925133689</v>
      </c>
      <c r="U29" s="86">
        <f t="shared" si="7"/>
        <v>3.2527277268292701E-2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投入係数表!O30</f>
        <v>0</v>
      </c>
      <c r="E30" s="77">
        <f t="shared" si="0"/>
        <v>0</v>
      </c>
      <c r="F30" s="76">
        <f>分析係数表!C33</f>
        <v>0.95657568238213397</v>
      </c>
      <c r="G30" s="77">
        <f t="shared" si="1"/>
        <v>0</v>
      </c>
      <c r="H30" s="77">
        <v>2.680411213337569E-2</v>
      </c>
      <c r="I30" s="77">
        <f t="shared" si="2"/>
        <v>2.680411213337569E-2</v>
      </c>
      <c r="J30" s="76">
        <f>分析係数表!G33</f>
        <v>0.50647668393782386</v>
      </c>
      <c r="K30" s="78">
        <f t="shared" si="3"/>
        <v>1.3575657829209709E-2</v>
      </c>
      <c r="L30" s="79"/>
      <c r="M30" s="80"/>
      <c r="N30" s="81">
        <f>分析係数表!H33</f>
        <v>9.6856990653300401E-4</v>
      </c>
      <c r="O30" s="82">
        <f t="shared" si="4"/>
        <v>7.7339160485430155E-3</v>
      </c>
      <c r="P30" s="76">
        <f>分析係数表!C33</f>
        <v>0.95657568238213397</v>
      </c>
      <c r="Q30" s="82">
        <f t="shared" si="5"/>
        <v>7.3980760216211718E-3</v>
      </c>
      <c r="R30" s="83">
        <v>2.3440658206737155E-2</v>
      </c>
      <c r="S30" s="84">
        <f t="shared" si="6"/>
        <v>5.0244770340112849E-2</v>
      </c>
      <c r="T30" s="85">
        <f>分析係数表!F33</f>
        <v>0.6295336787564767</v>
      </c>
      <c r="U30" s="86">
        <f t="shared" si="7"/>
        <v>3.1630775110485551E-2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投入係数表!O31</f>
        <v>3.9855072463768113E-2</v>
      </c>
      <c r="E31" s="77">
        <f t="shared" si="0"/>
        <v>3.9855072463768111</v>
      </c>
      <c r="F31" s="76">
        <f>分析係数表!C34</f>
        <v>0.33608845585417924</v>
      </c>
      <c r="G31" s="77">
        <f t="shared" si="1"/>
        <v>1.3394829762304243</v>
      </c>
      <c r="H31" s="77">
        <v>1.4744032097828388</v>
      </c>
      <c r="I31" s="77">
        <f t="shared" si="2"/>
        <v>1.4744032097828388</v>
      </c>
      <c r="J31" s="76">
        <f>分析係数表!G34</f>
        <v>0.42501734562394688</v>
      </c>
      <c r="K31" s="78">
        <f t="shared" si="3"/>
        <v>0.62664693860132947</v>
      </c>
      <c r="L31" s="79"/>
      <c r="M31" s="80"/>
      <c r="N31" s="81">
        <f>分析係数表!H34</f>
        <v>0.15935396387234249</v>
      </c>
      <c r="O31" s="82">
        <f t="shared" si="4"/>
        <v>1.2724225378865397</v>
      </c>
      <c r="P31" s="76">
        <f>分析係数表!C34</f>
        <v>0.33608845585417924</v>
      </c>
      <c r="Q31" s="82">
        <f t="shared" si="5"/>
        <v>0.42764652595234298</v>
      </c>
      <c r="R31" s="83">
        <v>0.46358837331896208</v>
      </c>
      <c r="S31" s="84">
        <f t="shared" si="6"/>
        <v>1.9379915831018009</v>
      </c>
      <c r="T31" s="85">
        <f>分析係数表!F34</f>
        <v>0.69035583308553872</v>
      </c>
      <c r="U31" s="86">
        <f t="shared" si="7"/>
        <v>1.3379037938650058</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投入係数表!O32</f>
        <v>7.246376811594203E-3</v>
      </c>
      <c r="E32" s="77">
        <f t="shared" si="0"/>
        <v>0.72463768115942029</v>
      </c>
      <c r="F32" s="76">
        <f>分析係数表!C35</f>
        <v>1</v>
      </c>
      <c r="G32" s="77">
        <f t="shared" si="1"/>
        <v>0.72463768115942029</v>
      </c>
      <c r="H32" s="77">
        <v>0.90707452929166299</v>
      </c>
      <c r="I32" s="77">
        <f t="shared" si="2"/>
        <v>0.90707452929166299</v>
      </c>
      <c r="J32" s="76">
        <f>分析係数表!G35</f>
        <v>0.31379772270596118</v>
      </c>
      <c r="K32" s="78">
        <f t="shared" si="3"/>
        <v>0.28463792161630552</v>
      </c>
      <c r="L32" s="79"/>
      <c r="M32" s="80"/>
      <c r="N32" s="81">
        <f>分析係数表!H35</f>
        <v>5.9518620756453096E-2</v>
      </c>
      <c r="O32" s="82">
        <f t="shared" si="4"/>
        <v>0.47524914118296829</v>
      </c>
      <c r="P32" s="76">
        <f>分析係数表!C35</f>
        <v>1</v>
      </c>
      <c r="Q32" s="82">
        <f t="shared" si="5"/>
        <v>0.47524914118296829</v>
      </c>
      <c r="R32" s="83">
        <v>0.61994395267197833</v>
      </c>
      <c r="S32" s="84">
        <f t="shared" si="6"/>
        <v>1.5270184819636414</v>
      </c>
      <c r="T32" s="85">
        <f>分析係数表!F35</f>
        <v>0.62804197365483372</v>
      </c>
      <c r="U32" s="86">
        <f t="shared" si="7"/>
        <v>0.95903170121985348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投入係数表!O33</f>
        <v>7.246376811594203E-4</v>
      </c>
      <c r="E33" s="77">
        <f t="shared" si="0"/>
        <v>7.2463768115942032E-2</v>
      </c>
      <c r="F33" s="76">
        <f>分析係数表!C36</f>
        <v>0.74699570815450644</v>
      </c>
      <c r="G33" s="77">
        <f t="shared" si="1"/>
        <v>5.4130123779312062E-2</v>
      </c>
      <c r="H33" s="77">
        <v>0.13183457188748482</v>
      </c>
      <c r="I33" s="77">
        <f t="shared" si="2"/>
        <v>0.13183457188748482</v>
      </c>
      <c r="J33" s="76">
        <f>分析係数表!G36</f>
        <v>2.1798365122615803E-2</v>
      </c>
      <c r="K33" s="78">
        <f t="shared" si="3"/>
        <v>2.873778133787135E-3</v>
      </c>
      <c r="L33" s="79"/>
      <c r="M33" s="80"/>
      <c r="N33" s="81">
        <f>分析係数表!H36</f>
        <v>0.18814470434403602</v>
      </c>
      <c r="O33" s="82">
        <f t="shared" si="4"/>
        <v>1.5023131924294808</v>
      </c>
      <c r="P33" s="76">
        <f>分析係数表!C36</f>
        <v>0.74699570815450644</v>
      </c>
      <c r="Q33" s="82">
        <f t="shared" si="5"/>
        <v>1.1222215070487174</v>
      </c>
      <c r="R33" s="83">
        <v>1.1711885931291024</v>
      </c>
      <c r="S33" s="84">
        <f t="shared" si="6"/>
        <v>1.3030231650165871</v>
      </c>
      <c r="T33" s="85">
        <f>分析係数表!F36</f>
        <v>0.88068263301305039</v>
      </c>
      <c r="U33" s="86">
        <f t="shared" si="7"/>
        <v>1.1475498718438064</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投入係数表!O34</f>
        <v>2.753623188405797E-2</v>
      </c>
      <c r="E34" s="77">
        <f t="shared" si="0"/>
        <v>2.7536231884057969</v>
      </c>
      <c r="F34" s="76">
        <f>分析係数表!C37</f>
        <v>0.40712235846595357</v>
      </c>
      <c r="G34" s="77">
        <f t="shared" si="1"/>
        <v>1.1210615667903068</v>
      </c>
      <c r="H34" s="77">
        <v>1.2511609885611708</v>
      </c>
      <c r="I34" s="77">
        <f t="shared" si="2"/>
        <v>1.2511609885611708</v>
      </c>
      <c r="J34" s="76">
        <f>分析係数表!G37</f>
        <v>0.32196035893896063</v>
      </c>
      <c r="K34" s="78">
        <f t="shared" si="3"/>
        <v>0.40282424096757935</v>
      </c>
      <c r="L34" s="79"/>
      <c r="M34" s="80"/>
      <c r="N34" s="81">
        <f>分析係数表!H37</f>
        <v>4.8815923289263402E-2</v>
      </c>
      <c r="O34" s="82">
        <f t="shared" si="4"/>
        <v>0.38978936884656801</v>
      </c>
      <c r="P34" s="76">
        <f>分析係数表!C37</f>
        <v>0.40712235846595357</v>
      </c>
      <c r="Q34" s="82">
        <f t="shared" si="5"/>
        <v>0.15869196714977027</v>
      </c>
      <c r="R34" s="83">
        <v>0.1879054600583801</v>
      </c>
      <c r="S34" s="84">
        <f t="shared" si="6"/>
        <v>1.4390664486195508</v>
      </c>
      <c r="T34" s="85">
        <f>分析係数表!F37</f>
        <v>0.65447194556749833</v>
      </c>
      <c r="U34" s="86">
        <f t="shared" si="7"/>
        <v>0.94182861842894783</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投入係数表!O35</f>
        <v>2.1739130434782609E-3</v>
      </c>
      <c r="E35" s="77">
        <f t="shared" si="0"/>
        <v>0.21739130434782608</v>
      </c>
      <c r="F35" s="76">
        <f>分析係数表!C38</f>
        <v>1.4508928571428603E-2</v>
      </c>
      <c r="G35" s="77">
        <f t="shared" si="1"/>
        <v>3.154114906832305E-3</v>
      </c>
      <c r="H35" s="77">
        <v>5.8719303935332373E-3</v>
      </c>
      <c r="I35" s="77">
        <f t="shared" si="2"/>
        <v>5.8719303935332373E-3</v>
      </c>
      <c r="J35" s="76">
        <f>分析係数表!G38</f>
        <v>0.30833333333333335</v>
      </c>
      <c r="K35" s="78">
        <f t="shared" si="3"/>
        <v>1.810511871339415E-3</v>
      </c>
      <c r="L35" s="79"/>
      <c r="M35" s="80"/>
      <c r="N35" s="81">
        <f>分析係数表!H38</f>
        <v>4.2859218364085426E-2</v>
      </c>
      <c r="O35" s="82">
        <f t="shared" si="4"/>
        <v>0.34222578514802843</v>
      </c>
      <c r="P35" s="76">
        <f>分析係数表!C38</f>
        <v>1.4508928571428603E-2</v>
      </c>
      <c r="Q35" s="82">
        <f t="shared" si="5"/>
        <v>4.9653294720138162E-3</v>
      </c>
      <c r="R35" s="83">
        <v>6.3744903086722709E-3</v>
      </c>
      <c r="S35" s="84">
        <f t="shared" si="6"/>
        <v>1.2246420702205508E-2</v>
      </c>
      <c r="T35" s="85">
        <f>分析係数表!F38</f>
        <v>0.5083333333333333</v>
      </c>
      <c r="U35" s="86">
        <f t="shared" si="7"/>
        <v>6.2252638569544666E-3</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投入係数表!O36</f>
        <v>0</v>
      </c>
      <c r="E36" s="77">
        <f t="shared" si="0"/>
        <v>0</v>
      </c>
      <c r="F36" s="76">
        <f>分析係数表!C39</f>
        <v>1</v>
      </c>
      <c r="G36" s="77">
        <f t="shared" si="1"/>
        <v>0</v>
      </c>
      <c r="H36" s="77">
        <v>2.5309156806041191E-2</v>
      </c>
      <c r="I36" s="77">
        <f t="shared" si="2"/>
        <v>2.5309156806041191E-2</v>
      </c>
      <c r="J36" s="76">
        <f>分析係数表!G39</f>
        <v>0.34035980374341268</v>
      </c>
      <c r="K36" s="78">
        <f t="shared" si="3"/>
        <v>8.6142196434154366E-3</v>
      </c>
      <c r="L36" s="79"/>
      <c r="M36" s="80"/>
      <c r="N36" s="81">
        <f>分析係数表!H39</f>
        <v>3.825851130805366E-3</v>
      </c>
      <c r="O36" s="82">
        <f t="shared" si="4"/>
        <v>3.0548968391744914E-2</v>
      </c>
      <c r="P36" s="76">
        <f>分析係数表!C39</f>
        <v>1</v>
      </c>
      <c r="Q36" s="82">
        <f t="shared" si="5"/>
        <v>3.0548968391744914E-2</v>
      </c>
      <c r="R36" s="83">
        <v>3.9152610545492586E-2</v>
      </c>
      <c r="S36" s="84">
        <f t="shared" si="6"/>
        <v>6.4461767351533777E-2</v>
      </c>
      <c r="T36" s="85">
        <f>分析係数表!F39</f>
        <v>0.69125931310194444</v>
      </c>
      <c r="U36" s="86">
        <f t="shared" si="7"/>
        <v>4.4559797020758588E-2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投入係数表!O37</f>
        <v>0</v>
      </c>
      <c r="E37" s="77">
        <f t="shared" si="0"/>
        <v>0</v>
      </c>
      <c r="F37" s="76">
        <f>分析係数表!C40</f>
        <v>0.85193465176268268</v>
      </c>
      <c r="G37" s="77">
        <f t="shared" si="1"/>
        <v>0</v>
      </c>
      <c r="H37" s="77">
        <v>1.1643183389689398E-3</v>
      </c>
      <c r="I37" s="77">
        <f t="shared" si="2"/>
        <v>1.1643183389689398E-3</v>
      </c>
      <c r="J37" s="76">
        <f>分析係数表!G40</f>
        <v>0.54260669636442016</v>
      </c>
      <c r="K37" s="78">
        <f t="shared" si="3"/>
        <v>6.3176692742444559E-4</v>
      </c>
      <c r="L37" s="79"/>
      <c r="M37" s="80"/>
      <c r="N37" s="81">
        <f>分析係数表!H40</f>
        <v>3.0340452322146352E-2</v>
      </c>
      <c r="O37" s="82">
        <f t="shared" si="4"/>
        <v>0.24226492022060997</v>
      </c>
      <c r="P37" s="76">
        <f>分析係数表!C40</f>
        <v>0.85193465176268268</v>
      </c>
      <c r="Q37" s="82">
        <f t="shared" si="5"/>
        <v>0.20639388044245946</v>
      </c>
      <c r="R37" s="83">
        <v>0.20679489750575858</v>
      </c>
      <c r="S37" s="84">
        <f t="shared" si="6"/>
        <v>0.20795921584472751</v>
      </c>
      <c r="T37" s="85">
        <f>分析係数表!F40</f>
        <v>0.72424198879149304</v>
      </c>
      <c r="U37" s="86">
        <f t="shared" si="7"/>
        <v>0.15061279607090483</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投入係数表!O38</f>
        <v>0</v>
      </c>
      <c r="E38" s="77">
        <f t="shared" si="0"/>
        <v>0</v>
      </c>
      <c r="F38" s="76">
        <f>分析係数表!C41</f>
        <v>0.80146471371504657</v>
      </c>
      <c r="G38" s="77">
        <f t="shared" si="1"/>
        <v>0</v>
      </c>
      <c r="H38" s="77">
        <v>4.3426726111581247E-3</v>
      </c>
      <c r="I38" s="77">
        <f t="shared" si="2"/>
        <v>4.3426726111581247E-3</v>
      </c>
      <c r="J38" s="76">
        <f>分析係数表!G41</f>
        <v>0.44658927872701187</v>
      </c>
      <c r="K38" s="78">
        <f t="shared" si="3"/>
        <v>1.9393910291646561E-3</v>
      </c>
      <c r="L38" s="79"/>
      <c r="M38" s="80"/>
      <c r="N38" s="81">
        <f>分析係数表!H41</f>
        <v>5.2181703714465594E-2</v>
      </c>
      <c r="O38" s="82">
        <f t="shared" si="4"/>
        <v>0.41666472711525498</v>
      </c>
      <c r="P38" s="76">
        <f>分析係数表!C41</f>
        <v>0.80146471371504657</v>
      </c>
      <c r="Q38" s="82">
        <f t="shared" si="5"/>
        <v>0.33394207623258582</v>
      </c>
      <c r="R38" s="83">
        <v>0.34039976080870776</v>
      </c>
      <c r="S38" s="84">
        <f t="shared" si="6"/>
        <v>0.34474243341986588</v>
      </c>
      <c r="T38" s="85">
        <f>分析係数表!F41</f>
        <v>0.54349810877787919</v>
      </c>
      <c r="U38" s="86">
        <f t="shared" si="7"/>
        <v>0.18736686057918103</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投入係数表!O39</f>
        <v>0</v>
      </c>
      <c r="E39" s="77">
        <f>$C$17*D39</f>
        <v>0</v>
      </c>
      <c r="F39" s="76">
        <f>分析係数表!C42</f>
        <v>0.73057644110275688</v>
      </c>
      <c r="G39" s="77">
        <f>E39*F39</f>
        <v>0</v>
      </c>
      <c r="H39" s="77">
        <v>6.6186410203168582E-3</v>
      </c>
      <c r="I39" s="77">
        <f>C39+H39</f>
        <v>6.6186410203168582E-3</v>
      </c>
      <c r="J39" s="76">
        <f>分析係数表!G42</f>
        <v>0.48211243611584326</v>
      </c>
      <c r="K39" s="78">
        <f>I39*J39</f>
        <v>3.1909291460812108E-3</v>
      </c>
      <c r="L39" s="79"/>
      <c r="M39" s="80"/>
      <c r="N39" s="81">
        <f>分析係数表!H42</f>
        <v>1.2567194537265727E-2</v>
      </c>
      <c r="O39" s="82">
        <f t="shared" si="4"/>
        <v>0.10034756072984563</v>
      </c>
      <c r="P39" s="76">
        <f>分析係数表!C42</f>
        <v>0.73057644110275688</v>
      </c>
      <c r="Q39" s="82">
        <f>O39*P39</f>
        <v>7.3311563791353382E-2</v>
      </c>
      <c r="R39" s="83">
        <v>7.7471603904168879E-2</v>
      </c>
      <c r="S39" s="84">
        <f>I39+R39</f>
        <v>8.4090244924485733E-2</v>
      </c>
      <c r="T39" s="85">
        <f>分析係数表!F42</f>
        <v>0.53492333901192501</v>
      </c>
      <c r="U39" s="86">
        <f>S39*T39</f>
        <v>4.4981834593336489E-2</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投入係数表!O40</f>
        <v>1.2318840579710146E-2</v>
      </c>
      <c r="E40" s="77">
        <f>$C$17*D40</f>
        <v>1.2318840579710146</v>
      </c>
      <c r="F40" s="76">
        <f>分析係数表!C43</f>
        <v>0.26262335230137579</v>
      </c>
      <c r="G40" s="77">
        <f>E40*F40</f>
        <v>0.3235215209509702</v>
      </c>
      <c r="H40" s="77">
        <v>0.50395465649148574</v>
      </c>
      <c r="I40" s="77">
        <f>C40+H40</f>
        <v>0.50395465649148574</v>
      </c>
      <c r="J40" s="76">
        <f>分析係数表!G43</f>
        <v>0.38144329896907214</v>
      </c>
      <c r="K40" s="78">
        <f>I40*J40</f>
        <v>0.19223012670293785</v>
      </c>
      <c r="L40" s="79"/>
      <c r="M40" s="80"/>
      <c r="N40" s="81">
        <f>分析係数表!H43</f>
        <v>3.4626374158554893E-2</v>
      </c>
      <c r="O40" s="82">
        <f t="shared" si="4"/>
        <v>0.27648749873541284</v>
      </c>
      <c r="P40" s="76">
        <f>分析係数表!C43</f>
        <v>0.26262335230137579</v>
      </c>
      <c r="Q40" s="82">
        <f>O40*P40</f>
        <v>7.2612073787316517E-2</v>
      </c>
      <c r="R40" s="83">
        <v>0.13661168650682384</v>
      </c>
      <c r="S40" s="84">
        <f>I40+R40</f>
        <v>0.64056634299830961</v>
      </c>
      <c r="T40" s="85">
        <f>分析係数表!F43</f>
        <v>0.61984536082474229</v>
      </c>
      <c r="U40" s="86">
        <f>S40*T40</f>
        <v>0.39705207600797288</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投入係数表!O41</f>
        <v>0</v>
      </c>
      <c r="E41" s="77">
        <f>$C$17*D41</f>
        <v>0</v>
      </c>
      <c r="F41" s="76">
        <f>分析係数表!C44</f>
        <v>0.55951749734888656</v>
      </c>
      <c r="G41" s="77">
        <f>E41*F41</f>
        <v>0</v>
      </c>
      <c r="H41" s="77">
        <v>1.7242941850852391E-3</v>
      </c>
      <c r="I41" s="77">
        <f>C41+H41</f>
        <v>1.7242941850852391E-3</v>
      </c>
      <c r="J41" s="76">
        <f>分析係数表!G44</f>
        <v>0.2661290322580645</v>
      </c>
      <c r="K41" s="78">
        <f>I41*J41</f>
        <v>4.5888474280494267E-4</v>
      </c>
      <c r="L41" s="79"/>
      <c r="M41" s="80"/>
      <c r="N41" s="81">
        <f>分析係数表!H44</f>
        <v>0.11419439198024117</v>
      </c>
      <c r="O41" s="82">
        <f t="shared" si="4"/>
        <v>0.91182870212322154</v>
      </c>
      <c r="P41" s="76">
        <f>分析係数表!C44</f>
        <v>0.55951749734888656</v>
      </c>
      <c r="Q41" s="82">
        <f>O41*P41</f>
        <v>0.51018411342286829</v>
      </c>
      <c r="R41" s="83">
        <v>0.51888126555379133</v>
      </c>
      <c r="S41" s="84">
        <f>I41+R41</f>
        <v>0.52060555973887657</v>
      </c>
      <c r="T41" s="85">
        <f>分析係数表!F44</f>
        <v>0.54608294930875578</v>
      </c>
      <c r="U41" s="86">
        <f>S41*T41</f>
        <v>0.28429381948874138</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投入係数表!O42</f>
        <v>0</v>
      </c>
      <c r="E42" s="77">
        <f>$C$17*D42</f>
        <v>0</v>
      </c>
      <c r="F42" s="76">
        <f>分析係数表!C45</f>
        <v>1</v>
      </c>
      <c r="G42" s="77">
        <f>E42*F42</f>
        <v>0</v>
      </c>
      <c r="H42" s="77">
        <v>6.6783077931323737E-2</v>
      </c>
      <c r="I42" s="77">
        <f>C42+H42</f>
        <v>6.6783077931323737E-2</v>
      </c>
      <c r="J42" s="76">
        <f>分析係数表!G45</f>
        <v>0</v>
      </c>
      <c r="K42" s="78">
        <f>I42*J42</f>
        <v>0</v>
      </c>
      <c r="L42" s="79"/>
      <c r="M42" s="80"/>
      <c r="N42" s="81">
        <f>分析係数表!H45</f>
        <v>0</v>
      </c>
      <c r="O42" s="82">
        <f t="shared" si="4"/>
        <v>0</v>
      </c>
      <c r="P42" s="76">
        <f>分析係数表!C45</f>
        <v>1</v>
      </c>
      <c r="Q42" s="82">
        <f>O42*P42</f>
        <v>0</v>
      </c>
      <c r="R42" s="83">
        <v>3.8052736384221221E-2</v>
      </c>
      <c r="S42" s="84">
        <f>I42+R42</f>
        <v>0.10483581431554495</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5.0724637681159417E-3</v>
      </c>
      <c r="E43" s="77">
        <f>$C$17*D43</f>
        <v>0.50724637681159412</v>
      </c>
      <c r="F43" s="76">
        <f>分析係数表!C46</f>
        <v>0.22811405702851428</v>
      </c>
      <c r="G43" s="77">
        <f>E43*F43</f>
        <v>0.11571002892750723</v>
      </c>
      <c r="H43" s="77">
        <v>0.13294580069380257</v>
      </c>
      <c r="I43" s="77">
        <f>C43+H43</f>
        <v>0.13294580069380257</v>
      </c>
      <c r="J43" s="76">
        <f>分析係数表!G46</f>
        <v>8.7527352297592995E-3</v>
      </c>
      <c r="K43" s="78">
        <f>I43*J43</f>
        <v>1.1636393933812041E-3</v>
      </c>
      <c r="L43" s="79"/>
      <c r="M43" s="80"/>
      <c r="N43" s="81">
        <f>分析係数表!H46</f>
        <v>2.1817037144655917E-2</v>
      </c>
      <c r="O43" s="82">
        <f t="shared" si="4"/>
        <v>0.17420645899343143</v>
      </c>
      <c r="P43" s="76">
        <f>分析係数表!C46</f>
        <v>0.22811405702851428</v>
      </c>
      <c r="Q43" s="82">
        <f>O43*P43</f>
        <v>3.9738942121563155E-2</v>
      </c>
      <c r="R43" s="83">
        <v>4.5193844416812498E-2</v>
      </c>
      <c r="S43" s="84">
        <f>I43+R43</f>
        <v>0.17813964511061509</v>
      </c>
      <c r="T43" s="85">
        <f>分析係数表!F46</f>
        <v>0.3172866520787746</v>
      </c>
      <c r="U43" s="86">
        <f>S43*T43</f>
        <v>5.652133159964811E-2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投入係数表!O44</f>
        <v>0.77101449275362322</v>
      </c>
      <c r="E44" s="91">
        <f>SUM(E5:E43)</f>
        <v>77.101449275362313</v>
      </c>
      <c r="F44" s="92">
        <f>分析係数表!C47</f>
        <v>0.33433390508862204</v>
      </c>
      <c r="G44" s="91">
        <f>SUM(G5:G43)</f>
        <v>10.166619934628805</v>
      </c>
      <c r="H44" s="91">
        <f>SUM(H5:H43)</f>
        <v>11.636923693716231</v>
      </c>
      <c r="I44" s="91">
        <f>SUM(I5:I43)</f>
        <v>111.63692369371621</v>
      </c>
      <c r="J44" s="92">
        <f>分析係数表!G47</f>
        <v>0.20055399257397419</v>
      </c>
      <c r="K44" s="93">
        <f>SUM(K5:K43)</f>
        <v>12.735058411990808</v>
      </c>
      <c r="L44" s="94">
        <f>最終需要_まとめ!$L$33</f>
        <v>0.627</v>
      </c>
      <c r="M44" s="91">
        <f>K44*L44</f>
        <v>7.9848816243182368</v>
      </c>
      <c r="N44" s="95">
        <f>分析係数表!H47</f>
        <v>1</v>
      </c>
      <c r="O44" s="96">
        <f>SUM(O5:O43)</f>
        <v>7.9848816243182377</v>
      </c>
      <c r="P44" s="92">
        <f>分析係数表!C47</f>
        <v>0.33433390508862204</v>
      </c>
      <c r="Q44" s="96">
        <f>SUM(Q5:Q43)</f>
        <v>3.7832542601320069</v>
      </c>
      <c r="R44" s="91">
        <f>SUM(R5:R43)</f>
        <v>4.3286195723154606</v>
      </c>
      <c r="S44" s="97">
        <f>SUM(S5:S43)</f>
        <v>115.9655432660317</v>
      </c>
      <c r="T44" s="98">
        <f>分析係数表!F47</f>
        <v>0.41739236800258844</v>
      </c>
      <c r="U44" s="99">
        <f>SUM(U5:U43)</f>
        <v>30.54084446553718</v>
      </c>
      <c r="V44" s="100">
        <f>分析係数表!D47</f>
        <v>5.2767398089435869E-2</v>
      </c>
      <c r="W44" s="164">
        <f>SUM(W5:W43)</f>
        <v>3</v>
      </c>
      <c r="X44" s="92">
        <f>分析係数表!E47</f>
        <v>4.5266401770882245E-2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0.21389195148842333</v>
      </c>
      <c r="G5" s="77">
        <f t="shared" ref="G5:G38" si="1">E5*F5</f>
        <v>0</v>
      </c>
      <c r="H5" s="77">
        <f t="array" ref="H5:H43">MMULT(逆行列係数!C5:AO43,'14'!G5:G43)</f>
        <v>2.8988422988948285E-4</v>
      </c>
      <c r="I5" s="77">
        <f t="shared" ref="I5:I38" si="2">C5+H5</f>
        <v>2.8988422988948285E-4</v>
      </c>
      <c r="J5" s="76">
        <f>分析係数表!G8</f>
        <v>0.12113720642768851</v>
      </c>
      <c r="K5" s="78">
        <f t="shared" ref="K5:K38" si="3">I5*J5</f>
        <v>3.5115765796253794E-5</v>
      </c>
      <c r="L5" s="79" t="s">
        <v>183</v>
      </c>
      <c r="M5" s="80" t="s">
        <v>183</v>
      </c>
      <c r="N5" s="81">
        <f>分析係数表!H8</f>
        <v>1.1235410915782847E-2</v>
      </c>
      <c r="O5" s="82">
        <f t="shared" ref="O5:O43" si="4">$M$44*N5</f>
        <v>0.22497336058820186</v>
      </c>
      <c r="P5" s="76">
        <f>分析係数表!C8</f>
        <v>0.21389195148842333</v>
      </c>
      <c r="Q5" s="82">
        <f t="shared" ref="Q5:Q38" si="5">O5*P5</f>
        <v>4.8119991129119237E-2</v>
      </c>
      <c r="R5" s="83">
        <f t="array" ref="R5:R43">MMULT(逆行列係数!C5:AO43,'14'!Q5:Q43)</f>
        <v>5.9088571271174548E-2</v>
      </c>
      <c r="S5" s="84">
        <f t="shared" ref="S5:S38" si="6">I5+R5</f>
        <v>5.9378455501064027E-2</v>
      </c>
      <c r="T5" s="85">
        <f>分析係数表!F8</f>
        <v>0.44993819530284301</v>
      </c>
      <c r="U5" s="86">
        <f t="shared" ref="U5:U38" si="7">S5*T5</f>
        <v>2.6716635108018919E-2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投入係数表!P6</f>
        <v>0</v>
      </c>
      <c r="E6" s="77">
        <f t="shared" si="0"/>
        <v>0</v>
      </c>
      <c r="F6" s="76">
        <f>分析係数表!C9</f>
        <v>0.54651162790697683</v>
      </c>
      <c r="G6" s="77">
        <f t="shared" si="1"/>
        <v>0</v>
      </c>
      <c r="H6" s="77">
        <v>1.0934156674413008E-4</v>
      </c>
      <c r="I6" s="77">
        <f t="shared" si="2"/>
        <v>1.0934156674413008E-4</v>
      </c>
      <c r="J6" s="76">
        <f>分析係数表!G9</f>
        <v>0.23529411764705882</v>
      </c>
      <c r="K6" s="78">
        <f t="shared" si="3"/>
        <v>2.5727427469207078E-5</v>
      </c>
      <c r="L6" s="79"/>
      <c r="M6" s="80"/>
      <c r="N6" s="81">
        <f>分析係数表!H9</f>
        <v>6.0535619158312755E-4</v>
      </c>
      <c r="O6" s="82">
        <f t="shared" si="4"/>
        <v>1.2121409514450532E-2</v>
      </c>
      <c r="P6" s="76">
        <f>分析係数表!C9</f>
        <v>0.54651162790697683</v>
      </c>
      <c r="Q6" s="82">
        <f t="shared" si="5"/>
        <v>6.6244912462694776E-3</v>
      </c>
      <c r="R6" s="83">
        <v>7.8581260221105877E-3</v>
      </c>
      <c r="S6" s="84">
        <f t="shared" si="6"/>
        <v>7.9674675888547174E-3</v>
      </c>
      <c r="T6" s="85">
        <f>分析係数表!F9</f>
        <v>0.68627450980392157</v>
      </c>
      <c r="U6" s="86">
        <f t="shared" si="7"/>
        <v>5.4678699139199044E-3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2.2788249887166996E-2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投入係数表!P8</f>
        <v>3.2064985036340317E-4</v>
      </c>
      <c r="E8" s="77">
        <f t="shared" si="0"/>
        <v>3.2064985036340317E-2</v>
      </c>
      <c r="F8" s="76">
        <f>分析係数表!C11</f>
        <v>1.3168724279835398E-2</v>
      </c>
      <c r="G8" s="77">
        <f t="shared" si="1"/>
        <v>4.2225494698061345E-4</v>
      </c>
      <c r="H8" s="77">
        <v>7.9768653236487758E-3</v>
      </c>
      <c r="I8" s="77">
        <f t="shared" si="2"/>
        <v>7.9768653236487758E-3</v>
      </c>
      <c r="J8" s="76">
        <f>分析係数表!G11</f>
        <v>0.35416666666666669</v>
      </c>
      <c r="K8" s="78">
        <f t="shared" si="3"/>
        <v>2.8251398021256081E-3</v>
      </c>
      <c r="L8" s="79"/>
      <c r="M8" s="80"/>
      <c r="N8" s="81">
        <f>分析係数表!H11</f>
        <v>-2.4214247663325099E-5</v>
      </c>
      <c r="O8" s="82">
        <f t="shared" si="4"/>
        <v>-4.8485638057802117E-4</v>
      </c>
      <c r="P8" s="76">
        <f>分析係数表!C11</f>
        <v>1.3168724279835398E-2</v>
      </c>
      <c r="Q8" s="82">
        <f t="shared" si="5"/>
        <v>-6.3849399911508993E-6</v>
      </c>
      <c r="R8" s="83">
        <v>7.4140723912509377E-4</v>
      </c>
      <c r="S8" s="84">
        <f t="shared" si="6"/>
        <v>8.71827256277387E-3</v>
      </c>
      <c r="T8" s="85">
        <f>分析係数表!F11</f>
        <v>0.60416666666666663</v>
      </c>
      <c r="U8" s="86">
        <f t="shared" si="7"/>
        <v>5.2672896733425463E-3</v>
      </c>
      <c r="V8" s="87">
        <f>分析係数表!D11</f>
        <v>0</v>
      </c>
      <c r="W8" s="88">
        <f t="shared" si="8"/>
        <v>0</v>
      </c>
      <c r="X8" s="76">
        <f>分析係数表!E11</f>
        <v>0</v>
      </c>
      <c r="Y8" s="89">
        <f t="shared" si="9"/>
        <v>0</v>
      </c>
    </row>
    <row r="9" spans="1:25" x14ac:dyDescent="0.2">
      <c r="A9" s="6" t="s">
        <v>222</v>
      </c>
      <c r="B9" s="5" t="s">
        <v>190</v>
      </c>
      <c r="C9" s="90"/>
      <c r="D9" s="76">
        <f>投入係数表!P9</f>
        <v>0</v>
      </c>
      <c r="E9" s="77">
        <f t="shared" si="0"/>
        <v>0</v>
      </c>
      <c r="F9" s="76">
        <f>分析係数表!C12</f>
        <v>7.2568503462812406E-2</v>
      </c>
      <c r="G9" s="77">
        <f t="shared" si="1"/>
        <v>0</v>
      </c>
      <c r="H9" s="77">
        <v>2.032327186636884E-4</v>
      </c>
      <c r="I9" s="77">
        <f t="shared" si="2"/>
        <v>2.032327186636884E-4</v>
      </c>
      <c r="J9" s="76">
        <f>分析係数表!G12</f>
        <v>0.12569832402234637</v>
      </c>
      <c r="K9" s="78">
        <f t="shared" si="3"/>
        <v>2.5546012122530667E-5</v>
      </c>
      <c r="L9" s="79"/>
      <c r="M9" s="80"/>
      <c r="N9" s="81">
        <f>分析係数表!H12</f>
        <v>9.0779214489805804E-2</v>
      </c>
      <c r="O9" s="82">
        <f t="shared" si="4"/>
        <v>1.8177265707870016</v>
      </c>
      <c r="P9" s="76">
        <f>分析係数表!C12</f>
        <v>7.2568503462812406E-2</v>
      </c>
      <c r="Q9" s="82">
        <f t="shared" si="5"/>
        <v>0.13190969694660265</v>
      </c>
      <c r="R9" s="83">
        <v>0.14511498213982793</v>
      </c>
      <c r="S9" s="84">
        <f t="shared" si="6"/>
        <v>0.14531821485849161</v>
      </c>
      <c r="T9" s="85">
        <f>分析係数表!F12</f>
        <v>0.41017347838870921</v>
      </c>
      <c r="U9" s="86">
        <f t="shared" si="7"/>
        <v>5.9605677661745314E-2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投入係数表!P10</f>
        <v>1.2825994014536127E-3</v>
      </c>
      <c r="E10" s="77">
        <f t="shared" si="0"/>
        <v>0.12825994014536127</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0.28655012092161053</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投入係数表!P11</f>
        <v>3.7409149209063704E-3</v>
      </c>
      <c r="E11" s="77">
        <f t="shared" si="0"/>
        <v>0.37409149209063702</v>
      </c>
      <c r="F11" s="76">
        <f>分析係数表!C14</f>
        <v>0.25830608585592241</v>
      </c>
      <c r="G11" s="77">
        <f t="shared" si="1"/>
        <v>9.6630109073934212E-2</v>
      </c>
      <c r="H11" s="77">
        <v>0.21753123356172802</v>
      </c>
      <c r="I11" s="77">
        <f t="shared" si="2"/>
        <v>0.21753123356172802</v>
      </c>
      <c r="J11" s="76">
        <f>分析係数表!G14</f>
        <v>0.15742383910085772</v>
      </c>
      <c r="K11" s="78">
        <f t="shared" si="3"/>
        <v>3.4244601911632574E-2</v>
      </c>
      <c r="L11" s="79"/>
      <c r="M11" s="80"/>
      <c r="N11" s="81">
        <f>分析係数表!H14</f>
        <v>1.1380696401762796E-3</v>
      </c>
      <c r="O11" s="82">
        <f t="shared" si="4"/>
        <v>2.2788249887166996E-2</v>
      </c>
      <c r="P11" s="76">
        <f>分析係数表!C14</f>
        <v>0.25830608585592241</v>
      </c>
      <c r="Q11" s="82">
        <f t="shared" si="5"/>
        <v>5.8863436318607725E-3</v>
      </c>
      <c r="R11" s="83">
        <v>5.5392897311116164E-2</v>
      </c>
      <c r="S11" s="84">
        <f t="shared" si="6"/>
        <v>0.27292413087284417</v>
      </c>
      <c r="T11" s="85">
        <f>分析係数表!F14</f>
        <v>0.28778467908902694</v>
      </c>
      <c r="U11" s="86">
        <f t="shared" si="7"/>
        <v>7.8543383418893054E-2</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投入係数表!P12</f>
        <v>9.0850790936297561E-3</v>
      </c>
      <c r="E12" s="77">
        <f t="shared" si="0"/>
        <v>0.90850790936297565</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0.16727545129941734</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投入係数表!P13</f>
        <v>3.0996152201795638E-3</v>
      </c>
      <c r="E13" s="77">
        <f t="shared" si="0"/>
        <v>0.3099615220179564</v>
      </c>
      <c r="F13" s="76">
        <f>分析係数表!C16</f>
        <v>7.6144637788473357E-2</v>
      </c>
      <c r="G13" s="77">
        <f t="shared" si="1"/>
        <v>2.3601907822421199E-2</v>
      </c>
      <c r="H13" s="77">
        <v>3.9488865258090561E-2</v>
      </c>
      <c r="I13" s="77">
        <f t="shared" si="2"/>
        <v>3.9488865258090561E-2</v>
      </c>
      <c r="J13" s="76">
        <f>分析係数表!G16</f>
        <v>3.3088235294117647E-2</v>
      </c>
      <c r="K13" s="78">
        <f t="shared" si="3"/>
        <v>1.3066168651574082E-3</v>
      </c>
      <c r="L13" s="79"/>
      <c r="M13" s="80"/>
      <c r="N13" s="81">
        <f>分析係数表!H16</f>
        <v>1.665940239236767E-2</v>
      </c>
      <c r="O13" s="82">
        <f t="shared" si="4"/>
        <v>0.33358118983767859</v>
      </c>
      <c r="P13" s="76">
        <f>分析係数表!C16</f>
        <v>7.6144637788473357E-2</v>
      </c>
      <c r="Q13" s="82">
        <f t="shared" si="5"/>
        <v>2.5400418873238007E-2</v>
      </c>
      <c r="R13" s="83">
        <v>2.851722512898346E-2</v>
      </c>
      <c r="S13" s="84">
        <f t="shared" si="6"/>
        <v>6.8006090387074017E-2</v>
      </c>
      <c r="T13" s="85">
        <f>分析係数表!F16</f>
        <v>0.28823529411764703</v>
      </c>
      <c r="U13" s="86">
        <f t="shared" si="7"/>
        <v>1.9601755464509568E-2</v>
      </c>
      <c r="V13" s="87">
        <f>分析係数表!D16</f>
        <v>0</v>
      </c>
      <c r="W13" s="88">
        <f t="shared" si="8"/>
        <v>0</v>
      </c>
      <c r="X13" s="76">
        <f>分析係数表!E16</f>
        <v>0</v>
      </c>
      <c r="Y13" s="89">
        <f t="shared" si="9"/>
        <v>0</v>
      </c>
    </row>
    <row r="14" spans="1:25" x14ac:dyDescent="0.2">
      <c r="A14" s="6" t="s">
        <v>2</v>
      </c>
      <c r="B14" s="5" t="s">
        <v>364</v>
      </c>
      <c r="C14" s="90"/>
      <c r="D14" s="76">
        <f>投入係数表!P14</f>
        <v>5.0235143223599831E-3</v>
      </c>
      <c r="E14" s="77">
        <f t="shared" si="0"/>
        <v>0.50235143223599832</v>
      </c>
      <c r="F14" s="76">
        <f>分析係数表!C17</f>
        <v>0.18071519795657731</v>
      </c>
      <c r="G14" s="77">
        <f t="shared" si="1"/>
        <v>9.0782538520298564E-2</v>
      </c>
      <c r="H14" s="77">
        <v>0.11225539523160279</v>
      </c>
      <c r="I14" s="77">
        <f t="shared" si="2"/>
        <v>0.11225539523160279</v>
      </c>
      <c r="J14" s="76">
        <f>分析係数表!G17</f>
        <v>0.21222205415217063</v>
      </c>
      <c r="K14" s="78">
        <f t="shared" si="3"/>
        <v>2.3823070565714522E-2</v>
      </c>
      <c r="L14" s="79"/>
      <c r="M14" s="80"/>
      <c r="N14" s="81">
        <f>分析係数表!H17</f>
        <v>2.9299239672623371E-3</v>
      </c>
      <c r="O14" s="82">
        <f t="shared" si="4"/>
        <v>5.8667622049940568E-2</v>
      </c>
      <c r="P14" s="76">
        <f>分析係数表!C17</f>
        <v>0.18071519795657731</v>
      </c>
      <c r="Q14" s="82">
        <f t="shared" si="5"/>
        <v>1.060213093239667E-2</v>
      </c>
      <c r="R14" s="83">
        <v>2.3402437415392319E-2</v>
      </c>
      <c r="S14" s="84">
        <f t="shared" si="6"/>
        <v>0.1356578326469951</v>
      </c>
      <c r="T14" s="85">
        <f>分析係数表!F17</f>
        <v>0.32203902586598093</v>
      </c>
      <c r="U14" s="86">
        <f t="shared" si="7"/>
        <v>4.3687116276728569E-2</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投入係数表!P15</f>
        <v>3.6340316374519027E-3</v>
      </c>
      <c r="E15" s="77">
        <f t="shared" si="0"/>
        <v>0.36340316374519027</v>
      </c>
      <c r="F15" s="76">
        <f>分析係数表!C18</f>
        <v>9.139072847682117E-2</v>
      </c>
      <c r="G15" s="77">
        <f t="shared" si="1"/>
        <v>3.3211679865454466E-2</v>
      </c>
      <c r="H15" s="77">
        <v>4.0107494115901074E-2</v>
      </c>
      <c r="I15" s="77">
        <f t="shared" si="2"/>
        <v>4.0107494115901074E-2</v>
      </c>
      <c r="J15" s="76">
        <f>分析係数表!G18</f>
        <v>0.21513002364066194</v>
      </c>
      <c r="K15" s="78">
        <f t="shared" si="3"/>
        <v>8.6283261573215086E-3</v>
      </c>
      <c r="L15" s="79"/>
      <c r="M15" s="80"/>
      <c r="N15" s="81">
        <f>分析係数表!H18</f>
        <v>4.3585645793985182E-4</v>
      </c>
      <c r="O15" s="82">
        <f t="shared" si="4"/>
        <v>8.7274148504043816E-3</v>
      </c>
      <c r="P15" s="76">
        <f>分析係数表!C18</f>
        <v>9.139072847682117E-2</v>
      </c>
      <c r="Q15" s="82">
        <f t="shared" si="5"/>
        <v>7.9760480089788365E-4</v>
      </c>
      <c r="R15" s="83">
        <v>1.9678725924463462E-3</v>
      </c>
      <c r="S15" s="84">
        <f t="shared" si="6"/>
        <v>4.2075366708347418E-2</v>
      </c>
      <c r="T15" s="85">
        <f>分析係数表!F18</f>
        <v>0.45390070921985815</v>
      </c>
      <c r="U15" s="86">
        <f t="shared" si="7"/>
        <v>1.9098038789604501E-2</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投入係数表!P16</f>
        <v>0.23589140658401025</v>
      </c>
      <c r="E16" s="77">
        <f t="shared" si="0"/>
        <v>23.589140658401025</v>
      </c>
      <c r="F16" s="76">
        <f>分析係数表!C19</f>
        <v>0.19965169797238458</v>
      </c>
      <c r="G16" s="77">
        <f t="shared" si="1"/>
        <v>4.7096119861591781</v>
      </c>
      <c r="H16" s="77">
        <v>5.4301726929531311</v>
      </c>
      <c r="I16" s="77">
        <f t="shared" si="2"/>
        <v>5.4301726929531311</v>
      </c>
      <c r="J16" s="76">
        <f>分析係数表!G19</f>
        <v>5.7581303674503731E-2</v>
      </c>
      <c r="K16" s="78">
        <f t="shared" si="3"/>
        <v>0.31267642283793196</v>
      </c>
      <c r="L16" s="79"/>
      <c r="M16" s="80"/>
      <c r="N16" s="81">
        <f>分析係数表!H19</f>
        <v>-1.210712383166255E-4</v>
      </c>
      <c r="O16" s="82">
        <f t="shared" si="4"/>
        <v>-2.4242819028901059E-3</v>
      </c>
      <c r="P16" s="76">
        <f>分析係数表!C19</f>
        <v>0.19965169797238458</v>
      </c>
      <c r="Q16" s="82">
        <f t="shared" si="5"/>
        <v>-4.8401199827573319E-4</v>
      </c>
      <c r="R16" s="83">
        <v>4.6222485964438542E-3</v>
      </c>
      <c r="S16" s="84">
        <f t="shared" si="6"/>
        <v>5.4347949415495753</v>
      </c>
      <c r="T16" s="85">
        <f>分析係数表!F19</f>
        <v>0.23947627762917079</v>
      </c>
      <c r="U16" s="86">
        <f t="shared" si="7"/>
        <v>1.3015044622801391</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投入係数表!P17</f>
        <v>6.8298418127404878E-2</v>
      </c>
      <c r="E17" s="77">
        <f t="shared" si="0"/>
        <v>6.8298418127404874</v>
      </c>
      <c r="F17" s="76">
        <f>分析係数表!C20</f>
        <v>7.086614173228345E-2</v>
      </c>
      <c r="G17" s="77">
        <f t="shared" si="1"/>
        <v>0.4840045379107431</v>
      </c>
      <c r="H17" s="77">
        <v>0.51769534912204873</v>
      </c>
      <c r="I17" s="77">
        <f t="shared" si="2"/>
        <v>0.51769534912204873</v>
      </c>
      <c r="J17" s="76">
        <f>分析係数表!G20</f>
        <v>0.1</v>
      </c>
      <c r="K17" s="78">
        <f t="shared" si="3"/>
        <v>5.1769534912204873E-2</v>
      </c>
      <c r="L17" s="79"/>
      <c r="M17" s="80"/>
      <c r="N17" s="81">
        <f>分析係数表!H20</f>
        <v>5.5692769625647731E-4</v>
      </c>
      <c r="O17" s="82">
        <f t="shared" si="4"/>
        <v>1.1151696753294488E-2</v>
      </c>
      <c r="P17" s="76">
        <f>分析係数表!C20</f>
        <v>7.086614173228345E-2</v>
      </c>
      <c r="Q17" s="82">
        <f t="shared" si="5"/>
        <v>7.9027772267441243E-4</v>
      </c>
      <c r="R17" s="83">
        <v>2.6266423472272654E-3</v>
      </c>
      <c r="S17" s="84">
        <f t="shared" si="6"/>
        <v>0.52032199146927605</v>
      </c>
      <c r="T17" s="85">
        <f>分析係数表!F20</f>
        <v>0.22318840579710145</v>
      </c>
      <c r="U17" s="86">
        <f t="shared" si="7"/>
        <v>0.11612983577720074</v>
      </c>
      <c r="V17" s="87">
        <f>分析係数表!D20</f>
        <v>2.9710144927536233E-2</v>
      </c>
      <c r="W17" s="88">
        <f t="shared" si="8"/>
        <v>0</v>
      </c>
      <c r="X17" s="76">
        <f>分析係数表!E20</f>
        <v>3.1884057971014491E-2</v>
      </c>
      <c r="Y17" s="89">
        <f t="shared" si="9"/>
        <v>0</v>
      </c>
    </row>
    <row r="18" spans="1:25" x14ac:dyDescent="0.2">
      <c r="A18" s="6" t="s">
        <v>6</v>
      </c>
      <c r="B18" s="5" t="s">
        <v>34</v>
      </c>
      <c r="C18" s="75">
        <f>最終需要_まとめ!C19</f>
        <v>100</v>
      </c>
      <c r="D18" s="76">
        <f>投入係数表!P18</f>
        <v>7.3428815733219327E-2</v>
      </c>
      <c r="E18" s="77">
        <f t="shared" si="0"/>
        <v>7.3428815733219324</v>
      </c>
      <c r="F18" s="76">
        <f>分析係数表!C21</f>
        <v>0.37411764705882355</v>
      </c>
      <c r="G18" s="77">
        <f t="shared" si="1"/>
        <v>2.7471015768427938</v>
      </c>
      <c r="H18" s="77">
        <v>2.8507849307850699</v>
      </c>
      <c r="I18" s="77">
        <f t="shared" si="2"/>
        <v>102.85078493078507</v>
      </c>
      <c r="J18" s="76">
        <f>分析係数表!G21</f>
        <v>0.28505771697306542</v>
      </c>
      <c r="K18" s="78">
        <f t="shared" si="3"/>
        <v>29.31840994125735</v>
      </c>
      <c r="L18" s="79"/>
      <c r="M18" s="80"/>
      <c r="N18" s="81">
        <f>分析係数表!H21</f>
        <v>9.2014141120635377E-4</v>
      </c>
      <c r="O18" s="82">
        <f t="shared" si="4"/>
        <v>1.8424542461964805E-2</v>
      </c>
      <c r="P18" s="76">
        <f>分析係数表!C21</f>
        <v>0.37411764705882355</v>
      </c>
      <c r="Q18" s="82">
        <f t="shared" si="5"/>
        <v>6.8929464740056573E-3</v>
      </c>
      <c r="R18" s="83">
        <v>1.860715264130678E-2</v>
      </c>
      <c r="S18" s="84">
        <f t="shared" si="6"/>
        <v>102.86939208342638</v>
      </c>
      <c r="T18" s="85">
        <f>分析係数表!F21</f>
        <v>0.42400598546387347</v>
      </c>
      <c r="U18" s="86">
        <f t="shared" si="7"/>
        <v>43.617237964402783</v>
      </c>
      <c r="V18" s="87">
        <f>分析係数表!D21</f>
        <v>5.8251389482684907E-2</v>
      </c>
      <c r="W18" s="88">
        <f t="shared" si="8"/>
        <v>6</v>
      </c>
      <c r="X18" s="76">
        <f>分析係数表!E21</f>
        <v>5.2159042325780246E-2</v>
      </c>
      <c r="Y18" s="89">
        <f t="shared" si="9"/>
        <v>5</v>
      </c>
    </row>
    <row r="19" spans="1:25" x14ac:dyDescent="0.2">
      <c r="A19" s="6" t="s">
        <v>7</v>
      </c>
      <c r="B19" s="5" t="s">
        <v>268</v>
      </c>
      <c r="C19" s="90"/>
      <c r="D19" s="76">
        <f>投入係数表!P19</f>
        <v>1.175716117999145E-3</v>
      </c>
      <c r="E19" s="77">
        <f t="shared" si="0"/>
        <v>0.1175716117999145</v>
      </c>
      <c r="F19" s="76">
        <f>分析係数表!C22</f>
        <v>3.7067545304777627E-2</v>
      </c>
      <c r="G19" s="77">
        <f t="shared" si="1"/>
        <v>4.3580910469490589E-3</v>
      </c>
      <c r="H19" s="77">
        <v>5.0792623296633871E-3</v>
      </c>
      <c r="I19" s="77">
        <f t="shared" si="2"/>
        <v>5.0792623296633871E-3</v>
      </c>
      <c r="J19" s="76">
        <f>分析係数表!G22</f>
        <v>0.19478402607986961</v>
      </c>
      <c r="K19" s="78">
        <f t="shared" si="3"/>
        <v>9.8935916608765251E-4</v>
      </c>
      <c r="L19" s="79"/>
      <c r="M19" s="80"/>
      <c r="N19" s="81">
        <f>分析係数表!H22</f>
        <v>4.8428495326650198E-5</v>
      </c>
      <c r="O19" s="82">
        <f t="shared" si="4"/>
        <v>9.6971276115604234E-4</v>
      </c>
      <c r="P19" s="76">
        <f>分析係数表!C22</f>
        <v>3.7067545304777627E-2</v>
      </c>
      <c r="Q19" s="82">
        <f t="shared" si="5"/>
        <v>3.5944871706772608E-5</v>
      </c>
      <c r="R19" s="83">
        <v>3.7798253309642601E-4</v>
      </c>
      <c r="S19" s="84">
        <f t="shared" si="6"/>
        <v>5.4572448627598132E-3</v>
      </c>
      <c r="T19" s="85">
        <f>分析係数表!F22</f>
        <v>0.40994295028524858</v>
      </c>
      <c r="U19" s="86">
        <f t="shared" si="7"/>
        <v>2.2371590594687744E-3</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投入係数表!P20</f>
        <v>5.3441641727233866E-4</v>
      </c>
      <c r="E20" s="77">
        <f t="shared" si="0"/>
        <v>5.3441641727233868E-2</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4.8485638057802117E-4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投入係数表!P21</f>
        <v>0</v>
      </c>
      <c r="E21" s="77">
        <f t="shared" si="0"/>
        <v>0</v>
      </c>
      <c r="F21" s="76">
        <f>分析係数表!C24</f>
        <v>1</v>
      </c>
      <c r="G21" s="77">
        <f t="shared" si="1"/>
        <v>0</v>
      </c>
      <c r="H21" s="77">
        <v>1.9965932033018309E-2</v>
      </c>
      <c r="I21" s="77">
        <f t="shared" si="2"/>
        <v>1.9965932033018309E-2</v>
      </c>
      <c r="J21" s="76">
        <f>分析係数表!G24</f>
        <v>0.20825654257279763</v>
      </c>
      <c r="K21" s="78">
        <f t="shared" si="3"/>
        <v>4.1580359744398613E-3</v>
      </c>
      <c r="L21" s="79"/>
      <c r="M21" s="80"/>
      <c r="N21" s="81">
        <f>分析係数表!H24</f>
        <v>3.389994672865514E-4</v>
      </c>
      <c r="O21" s="82">
        <f t="shared" si="4"/>
        <v>6.7879893280922967E-3</v>
      </c>
      <c r="P21" s="76">
        <f>分析係数表!C24</f>
        <v>1</v>
      </c>
      <c r="Q21" s="82">
        <f t="shared" si="5"/>
        <v>6.7879893280922967E-3</v>
      </c>
      <c r="R21" s="83">
        <v>3.0475240628301838E-2</v>
      </c>
      <c r="S21" s="84">
        <f t="shared" si="6"/>
        <v>5.0441172661320144E-2</v>
      </c>
      <c r="T21" s="85">
        <f>分析係数表!F24</f>
        <v>0.38665683744931811</v>
      </c>
      <c r="U21" s="86">
        <f t="shared" si="7"/>
        <v>1.9503424298461053E-2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投入係数表!P22</f>
        <v>2.7789653698161608E-3</v>
      </c>
      <c r="E22" s="77">
        <f t="shared" si="0"/>
        <v>0.27789653698161609</v>
      </c>
      <c r="F22" s="76">
        <f>分析係数表!C25</f>
        <v>9.7637180238234755E-3</v>
      </c>
      <c r="G22" s="77">
        <f t="shared" si="1"/>
        <v>2.7133034268855319E-3</v>
      </c>
      <c r="H22" s="77">
        <v>3.1373522819390766E-3</v>
      </c>
      <c r="I22" s="77">
        <f t="shared" si="2"/>
        <v>3.1373522819390766E-3</v>
      </c>
      <c r="J22" s="76">
        <f>分析係数表!G25</f>
        <v>0.19639934533551553</v>
      </c>
      <c r="K22" s="78">
        <f t="shared" si="3"/>
        <v>6.1617393425972039E-4</v>
      </c>
      <c r="L22" s="79"/>
      <c r="M22" s="80"/>
      <c r="N22" s="81">
        <f>分析係数表!H25</f>
        <v>5.0849920092982707E-4</v>
      </c>
      <c r="O22" s="82">
        <f t="shared" si="4"/>
        <v>1.0181983992138445E-2</v>
      </c>
      <c r="P22" s="76">
        <f>分析係数表!C25</f>
        <v>9.7637180238234755E-3</v>
      </c>
      <c r="Q22" s="82">
        <f t="shared" si="5"/>
        <v>9.9414020622324236E-5</v>
      </c>
      <c r="R22" s="83">
        <v>6.3925766508040574E-4</v>
      </c>
      <c r="S22" s="84">
        <f t="shared" si="6"/>
        <v>3.7766099470194821E-3</v>
      </c>
      <c r="T22" s="85">
        <f>分析係数表!F25</f>
        <v>0.34206219312602293</v>
      </c>
      <c r="U22" s="86">
        <f t="shared" si="7"/>
        <v>1.2918354810590373E-3</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投入係数表!P23</f>
        <v>8.5506626763574172E-4</v>
      </c>
      <c r="E23" s="77">
        <f t="shared" si="0"/>
        <v>8.5506626763574178E-2</v>
      </c>
      <c r="F23" s="76">
        <f>分析係数表!C26</f>
        <v>0.93036400633054483</v>
      </c>
      <c r="G23" s="77">
        <f t="shared" si="1"/>
        <v>7.9552287843569464E-2</v>
      </c>
      <c r="H23" s="77">
        <v>0.10568483130823608</v>
      </c>
      <c r="I23" s="77">
        <f t="shared" si="2"/>
        <v>0.10568483130823608</v>
      </c>
      <c r="J23" s="76">
        <f>分析係数表!G26</f>
        <v>0.19645328719723185</v>
      </c>
      <c r="K23" s="78">
        <f t="shared" si="3"/>
        <v>2.0762132517387902E-2</v>
      </c>
      <c r="L23" s="79"/>
      <c r="M23" s="80"/>
      <c r="N23" s="81">
        <f>分析係数表!H26</f>
        <v>1.0557411981209745E-2</v>
      </c>
      <c r="O23" s="82">
        <f t="shared" si="4"/>
        <v>0.21139738193201726</v>
      </c>
      <c r="P23" s="76">
        <f>分析係数表!C26</f>
        <v>0.93036400633054483</v>
      </c>
      <c r="Q23" s="82">
        <f t="shared" si="5"/>
        <v>0.19667651518205992</v>
      </c>
      <c r="R23" s="83">
        <v>0.23036915423056969</v>
      </c>
      <c r="S23" s="84">
        <f t="shared" si="6"/>
        <v>0.33605398553880578</v>
      </c>
      <c r="T23" s="85">
        <f>分析係数表!F26</f>
        <v>0.33070934256055362</v>
      </c>
      <c r="U23" s="86">
        <f t="shared" si="7"/>
        <v>0.11113619262239226</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投入係数表!P24</f>
        <v>0</v>
      </c>
      <c r="E24" s="77">
        <f t="shared" si="0"/>
        <v>0</v>
      </c>
      <c r="F24" s="76">
        <f>分析係数表!C27</f>
        <v>0.10562310030395139</v>
      </c>
      <c r="G24" s="77">
        <f t="shared" si="1"/>
        <v>0</v>
      </c>
      <c r="H24" s="77">
        <v>3.1014941100203141E-4</v>
      </c>
      <c r="I24" s="77">
        <f t="shared" si="2"/>
        <v>3.1014941100203141E-4</v>
      </c>
      <c r="J24" s="76">
        <f>分析係数表!G27</f>
        <v>0.17127071823204421</v>
      </c>
      <c r="K24" s="78">
        <f t="shared" si="3"/>
        <v>5.3119512381563391E-5</v>
      </c>
      <c r="L24" s="79"/>
      <c r="M24" s="80"/>
      <c r="N24" s="81">
        <f>分析係数表!H27</f>
        <v>1.1162768172792872E-2</v>
      </c>
      <c r="O24" s="82">
        <f t="shared" si="4"/>
        <v>0.2235187914464678</v>
      </c>
      <c r="P24" s="76">
        <f>分析係数表!C27</f>
        <v>0.10562310030395139</v>
      </c>
      <c r="Q24" s="82">
        <f t="shared" si="5"/>
        <v>2.360874772876826E-2</v>
      </c>
      <c r="R24" s="83">
        <v>2.3896899200954939E-2</v>
      </c>
      <c r="S24" s="84">
        <f t="shared" si="6"/>
        <v>2.420704861195697E-2</v>
      </c>
      <c r="T24" s="85">
        <f>分析係数表!F27</f>
        <v>0.32320441988950277</v>
      </c>
      <c r="U24" s="86">
        <f t="shared" si="7"/>
        <v>7.823825103864545E-3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投入係数表!P25</f>
        <v>0</v>
      </c>
      <c r="E25" s="77">
        <f t="shared" si="0"/>
        <v>0</v>
      </c>
      <c r="F25" s="76">
        <f>分析係数表!C28</f>
        <v>0.18610473607344047</v>
      </c>
      <c r="G25" s="77">
        <f t="shared" si="1"/>
        <v>0</v>
      </c>
      <c r="H25" s="77">
        <v>7.8946206996024296E-3</v>
      </c>
      <c r="I25" s="77">
        <f t="shared" si="2"/>
        <v>7.8946206996024296E-3</v>
      </c>
      <c r="J25" s="76">
        <f>分析係数表!G28</f>
        <v>0.12463295269168026</v>
      </c>
      <c r="K25" s="78">
        <f t="shared" si="3"/>
        <v>9.8392988817230928E-4</v>
      </c>
      <c r="L25" s="79"/>
      <c r="M25" s="80"/>
      <c r="N25" s="81">
        <f>分析係数表!H28</f>
        <v>2.0436825027846384E-2</v>
      </c>
      <c r="O25" s="82">
        <f t="shared" si="4"/>
        <v>0.40921878520784988</v>
      </c>
      <c r="P25" s="76">
        <f>分析係数表!C28</f>
        <v>0.18610473607344047</v>
      </c>
      <c r="Q25" s="82">
        <f t="shared" si="5"/>
        <v>7.6157554017400819E-2</v>
      </c>
      <c r="R25" s="83">
        <v>8.6674128154580476E-2</v>
      </c>
      <c r="S25" s="84">
        <f t="shared" si="6"/>
        <v>9.4568748854182899E-2</v>
      </c>
      <c r="T25" s="85">
        <f>分析係数表!F28</f>
        <v>0.20978792822185971</v>
      </c>
      <c r="U25" s="86">
        <f t="shared" si="7"/>
        <v>1.9839381896652401E-2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投入係数表!P26</f>
        <v>2.9927319367250961E-3</v>
      </c>
      <c r="E26" s="77">
        <f t="shared" si="0"/>
        <v>0.2992731936725096</v>
      </c>
      <c r="F26" s="76">
        <f>分析係数表!C29</f>
        <v>0.55770782889426962</v>
      </c>
      <c r="G26" s="77">
        <f t="shared" si="1"/>
        <v>0.16690700308934958</v>
      </c>
      <c r="H26" s="77">
        <v>0.24933260384214825</v>
      </c>
      <c r="I26" s="77">
        <f t="shared" si="2"/>
        <v>0.24933260384214825</v>
      </c>
      <c r="J26" s="76">
        <f>分析係数表!G29</f>
        <v>0.26290655653071759</v>
      </c>
      <c r="K26" s="78">
        <f t="shared" si="3"/>
        <v>6.5551176306976766E-2</v>
      </c>
      <c r="L26" s="79"/>
      <c r="M26" s="80"/>
      <c r="N26" s="81">
        <f>分析係数表!H29</f>
        <v>1.0048912780279917E-2</v>
      </c>
      <c r="O26" s="82">
        <f t="shared" si="4"/>
        <v>0.20121539793987883</v>
      </c>
      <c r="P26" s="76">
        <f>分析係数表!C29</f>
        <v>0.55770782889426962</v>
      </c>
      <c r="Q26" s="82">
        <f t="shared" si="5"/>
        <v>0.11221940272514631</v>
      </c>
      <c r="R26" s="83">
        <v>0.16183846480832734</v>
      </c>
      <c r="S26" s="84">
        <f t="shared" si="6"/>
        <v>0.41117106865047559</v>
      </c>
      <c r="T26" s="85">
        <f>分析係数表!F29</f>
        <v>0.49535363964894163</v>
      </c>
      <c r="U26" s="86">
        <f t="shared" si="7"/>
        <v>0.20367508537435794</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投入係数表!P27</f>
        <v>3.7409149209063704E-3</v>
      </c>
      <c r="E27" s="77">
        <f t="shared" si="0"/>
        <v>0.37409149209063702</v>
      </c>
      <c r="F27" s="76">
        <f>分析係数表!C30</f>
        <v>1</v>
      </c>
      <c r="G27" s="77">
        <f t="shared" si="1"/>
        <v>0.37409149209063702</v>
      </c>
      <c r="H27" s="77">
        <v>0.44203721732941426</v>
      </c>
      <c r="I27" s="77">
        <f t="shared" si="2"/>
        <v>0.44203721732941426</v>
      </c>
      <c r="J27" s="76">
        <f>分析係数表!G30</f>
        <v>0.34435136970794655</v>
      </c>
      <c r="K27" s="78">
        <f t="shared" si="3"/>
        <v>0.15221612124927306</v>
      </c>
      <c r="L27" s="79"/>
      <c r="M27" s="80"/>
      <c r="N27" s="81">
        <f>分析係数表!H30</f>
        <v>0</v>
      </c>
      <c r="O27" s="82">
        <f t="shared" si="4"/>
        <v>0</v>
      </c>
      <c r="P27" s="76">
        <f>分析係数表!C30</f>
        <v>1</v>
      </c>
      <c r="Q27" s="82">
        <f t="shared" si="5"/>
        <v>0</v>
      </c>
      <c r="R27" s="83">
        <v>5.5661028346075871E-2</v>
      </c>
      <c r="S27" s="84">
        <f t="shared" si="6"/>
        <v>0.49769824567549015</v>
      </c>
      <c r="T27" s="85">
        <f>分析係数表!F30</f>
        <v>0.43672175684853975</v>
      </c>
      <c r="U27" s="86">
        <f t="shared" si="7"/>
        <v>0.2173556522318362</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投入係数表!P28</f>
        <v>2.4048738777255236E-2</v>
      </c>
      <c r="E28" s="77">
        <f t="shared" si="0"/>
        <v>2.4048738777255236</v>
      </c>
      <c r="F28" s="76">
        <f>分析係数表!C31</f>
        <v>0.21403057579654239</v>
      </c>
      <c r="G28" s="77">
        <f t="shared" si="1"/>
        <v>0.51471654076765749</v>
      </c>
      <c r="H28" s="77">
        <v>0.62101297404496891</v>
      </c>
      <c r="I28" s="77">
        <f t="shared" si="2"/>
        <v>0.62101297404496891</v>
      </c>
      <c r="J28" s="76">
        <f>分析係数表!G31</f>
        <v>7.0431893687707636E-2</v>
      </c>
      <c r="K28" s="78">
        <f t="shared" si="3"/>
        <v>4.373911976662239E-2</v>
      </c>
      <c r="L28" s="79"/>
      <c r="M28" s="80"/>
      <c r="N28" s="81">
        <f>分析係数表!H31</f>
        <v>2.2373964840912391E-2</v>
      </c>
      <c r="O28" s="82">
        <f t="shared" si="4"/>
        <v>0.44800729565409159</v>
      </c>
      <c r="P28" s="76">
        <f>分析係数表!C31</f>
        <v>0.21403057579654239</v>
      </c>
      <c r="Q28" s="82">
        <f t="shared" si="5"/>
        <v>9.5887259449897025E-2</v>
      </c>
      <c r="R28" s="83">
        <v>0.12902708601439897</v>
      </c>
      <c r="S28" s="84">
        <f t="shared" si="6"/>
        <v>0.75004006005936785</v>
      </c>
      <c r="T28" s="85">
        <f>分析係数表!F31</f>
        <v>0.34418604651162793</v>
      </c>
      <c r="U28" s="86">
        <f t="shared" si="7"/>
        <v>0.2581533229971778</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投入係数表!P29</f>
        <v>6.4129970072680635E-4</v>
      </c>
      <c r="E29" s="77">
        <f t="shared" si="0"/>
        <v>6.4129970072680634E-2</v>
      </c>
      <c r="F29" s="76">
        <f>分析係数表!C32</f>
        <v>0.43391812865497081</v>
      </c>
      <c r="G29" s="77">
        <f t="shared" si="1"/>
        <v>2.7827156604636864E-2</v>
      </c>
      <c r="H29" s="77">
        <v>3.775906301106649E-2</v>
      </c>
      <c r="I29" s="77">
        <f t="shared" si="2"/>
        <v>3.775906301106649E-2</v>
      </c>
      <c r="J29" s="76">
        <f>分析係数表!G32</f>
        <v>0.14171122994652408</v>
      </c>
      <c r="K29" s="78">
        <f t="shared" si="3"/>
        <v>5.3508832609265354E-3</v>
      </c>
      <c r="L29" s="79"/>
      <c r="M29" s="80"/>
      <c r="N29" s="81">
        <f>分析係数表!H32</f>
        <v>6.3683471354545017E-3</v>
      </c>
      <c r="O29" s="82">
        <f t="shared" si="4"/>
        <v>0.1275172280920196</v>
      </c>
      <c r="P29" s="76">
        <f>分析係数表!C32</f>
        <v>0.43391812865497081</v>
      </c>
      <c r="Q29" s="82">
        <f t="shared" si="5"/>
        <v>5.533203698495822E-2</v>
      </c>
      <c r="R29" s="83">
        <v>7.0638117201360803E-2</v>
      </c>
      <c r="S29" s="84">
        <f t="shared" si="6"/>
        <v>0.10839718021242729</v>
      </c>
      <c r="T29" s="85">
        <f>分析係数表!F32</f>
        <v>0.48395721925133689</v>
      </c>
      <c r="U29" s="86">
        <f t="shared" si="7"/>
        <v>5.2459597910292352E-2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投入係数表!P30</f>
        <v>1.0688328345446772E-4</v>
      </c>
      <c r="E30" s="77">
        <f t="shared" si="0"/>
        <v>1.0688328345446772E-2</v>
      </c>
      <c r="F30" s="76">
        <f>分析係数表!C33</f>
        <v>0.95657568238213397</v>
      </c>
      <c r="G30" s="77">
        <f t="shared" si="1"/>
        <v>1.0224194980570051E-2</v>
      </c>
      <c r="H30" s="77">
        <v>3.438020744173529E-2</v>
      </c>
      <c r="I30" s="77">
        <f t="shared" si="2"/>
        <v>3.438020744173529E-2</v>
      </c>
      <c r="J30" s="76">
        <f>分析係数表!G33</f>
        <v>0.50647668393782386</v>
      </c>
      <c r="K30" s="78">
        <f t="shared" si="3"/>
        <v>1.7412773458184583E-2</v>
      </c>
      <c r="L30" s="79"/>
      <c r="M30" s="80"/>
      <c r="N30" s="81">
        <f>分析係数表!H33</f>
        <v>9.6856990653300401E-4</v>
      </c>
      <c r="O30" s="82">
        <f t="shared" si="4"/>
        <v>1.9394255223120847E-2</v>
      </c>
      <c r="P30" s="76">
        <f>分析係数表!C33</f>
        <v>0.95657568238213397</v>
      </c>
      <c r="Q30" s="82">
        <f t="shared" si="5"/>
        <v>1.8552072924350089E-2</v>
      </c>
      <c r="R30" s="83">
        <v>5.878187777135839E-2</v>
      </c>
      <c r="S30" s="84">
        <f t="shared" si="6"/>
        <v>9.3162085213093687E-2</v>
      </c>
      <c r="T30" s="85">
        <f>分析係数表!F33</f>
        <v>0.6295336787564767</v>
      </c>
      <c r="U30" s="86">
        <f t="shared" si="7"/>
        <v>5.8648670224823229E-2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投入係数表!P31</f>
        <v>4.6280461735784525E-2</v>
      </c>
      <c r="E31" s="77">
        <f t="shared" si="0"/>
        <v>4.6280461735784524</v>
      </c>
      <c r="F31" s="76">
        <f>分析係数表!C34</f>
        <v>0.33608845585417924</v>
      </c>
      <c r="G31" s="77">
        <f t="shared" si="1"/>
        <v>1.5554328920998248</v>
      </c>
      <c r="H31" s="77">
        <v>1.7060130342675279</v>
      </c>
      <c r="I31" s="77">
        <f t="shared" si="2"/>
        <v>1.7060130342675279</v>
      </c>
      <c r="J31" s="76">
        <f>分析係数表!G34</f>
        <v>0.42501734562394688</v>
      </c>
      <c r="K31" s="78">
        <f t="shared" si="3"/>
        <v>0.72508513142424025</v>
      </c>
      <c r="L31" s="79"/>
      <c r="M31" s="80"/>
      <c r="N31" s="81">
        <f>分析係数表!H34</f>
        <v>0.15935396387234249</v>
      </c>
      <c r="O31" s="82">
        <f t="shared" si="4"/>
        <v>3.190839840583958</v>
      </c>
      <c r="P31" s="76">
        <f>分析係数表!C34</f>
        <v>0.33608845585417924</v>
      </c>
      <c r="Q31" s="82">
        <f t="shared" si="5"/>
        <v>1.0724044348998578</v>
      </c>
      <c r="R31" s="83">
        <v>1.1625354056323352</v>
      </c>
      <c r="S31" s="84">
        <f t="shared" si="6"/>
        <v>2.8685484398998629</v>
      </c>
      <c r="T31" s="85">
        <f>分析係数表!F34</f>
        <v>0.69035583308553872</v>
      </c>
      <c r="U31" s="86">
        <f t="shared" si="7"/>
        <v>1.9803191479732922</v>
      </c>
      <c r="V31" s="87">
        <f>分析係数表!D34</f>
        <v>0.20794925166022402</v>
      </c>
      <c r="W31" s="88">
        <f t="shared" si="8"/>
        <v>1</v>
      </c>
      <c r="X31" s="76">
        <f>分析係数表!E34</f>
        <v>0.15720091188423035</v>
      </c>
      <c r="Y31" s="89">
        <f t="shared" si="9"/>
        <v>0</v>
      </c>
    </row>
    <row r="32" spans="1:25" x14ac:dyDescent="0.2">
      <c r="A32" s="6" t="s">
        <v>20</v>
      </c>
      <c r="B32" s="5" t="s">
        <v>37</v>
      </c>
      <c r="C32" s="90"/>
      <c r="D32" s="76">
        <f>投入係数表!P32</f>
        <v>1.122274476271911E-2</v>
      </c>
      <c r="E32" s="77">
        <f t="shared" si="0"/>
        <v>1.122274476271911</v>
      </c>
      <c r="F32" s="76">
        <f>分析係数表!C35</f>
        <v>1</v>
      </c>
      <c r="G32" s="77">
        <f t="shared" si="1"/>
        <v>1.122274476271911</v>
      </c>
      <c r="H32" s="77">
        <v>1.345912455721243</v>
      </c>
      <c r="I32" s="77">
        <f t="shared" si="2"/>
        <v>1.345912455721243</v>
      </c>
      <c r="J32" s="76">
        <f>分析係数表!G35</f>
        <v>0.31379772270596118</v>
      </c>
      <c r="K32" s="78">
        <f t="shared" si="3"/>
        <v>0.42234426356691385</v>
      </c>
      <c r="L32" s="79"/>
      <c r="M32" s="80"/>
      <c r="N32" s="81">
        <f>分析係数表!H35</f>
        <v>5.9518620756453096E-2</v>
      </c>
      <c r="O32" s="82">
        <f t="shared" si="4"/>
        <v>1.1917769834607761</v>
      </c>
      <c r="P32" s="76">
        <f>分析係数表!C35</f>
        <v>1</v>
      </c>
      <c r="Q32" s="82">
        <f t="shared" si="5"/>
        <v>1.1917769834607761</v>
      </c>
      <c r="R32" s="83">
        <v>1.5546265522775842</v>
      </c>
      <c r="S32" s="84">
        <f t="shared" si="6"/>
        <v>2.9005390079988271</v>
      </c>
      <c r="T32" s="85">
        <f>分析係数表!F35</f>
        <v>0.62804197365483372</v>
      </c>
      <c r="U32" s="86">
        <f t="shared" si="7"/>
        <v>1.8216602432464168</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投入係数表!P33</f>
        <v>3.2064985036340315E-3</v>
      </c>
      <c r="E33" s="77">
        <f t="shared" si="0"/>
        <v>0.32064985036340315</v>
      </c>
      <c r="F33" s="76">
        <f>分析係数表!C36</f>
        <v>0.74699570815450644</v>
      </c>
      <c r="G33" s="77">
        <f t="shared" si="1"/>
        <v>0.23952406204184687</v>
      </c>
      <c r="H33" s="77">
        <v>0.3326762324014077</v>
      </c>
      <c r="I33" s="77">
        <f t="shared" si="2"/>
        <v>0.3326762324014077</v>
      </c>
      <c r="J33" s="76">
        <f>分析係数表!G36</f>
        <v>2.1798365122615803E-2</v>
      </c>
      <c r="K33" s="78">
        <f t="shared" si="3"/>
        <v>7.2517979815020749E-3</v>
      </c>
      <c r="L33" s="79"/>
      <c r="M33" s="80"/>
      <c r="N33" s="81">
        <f>分析係数表!H36</f>
        <v>0.18814470434403602</v>
      </c>
      <c r="O33" s="82">
        <f t="shared" si="4"/>
        <v>3.7673340770912245</v>
      </c>
      <c r="P33" s="76">
        <f>分析係数表!C36</f>
        <v>0.74699570815450644</v>
      </c>
      <c r="Q33" s="82">
        <f t="shared" si="5"/>
        <v>2.8141823867713631</v>
      </c>
      <c r="R33" s="83">
        <v>2.9369766037003697</v>
      </c>
      <c r="S33" s="84">
        <f t="shared" si="6"/>
        <v>3.2696528361017774</v>
      </c>
      <c r="T33" s="85">
        <f>分析係数表!F36</f>
        <v>0.88068263301305039</v>
      </c>
      <c r="U33" s="86">
        <f t="shared" si="7"/>
        <v>2.8795264687367008</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投入係数表!P34</f>
        <v>2.0414707139803336E-2</v>
      </c>
      <c r="E34" s="77">
        <f t="shared" si="0"/>
        <v>2.0414707139803334</v>
      </c>
      <c r="F34" s="76">
        <f>分析係数表!C37</f>
        <v>0.40712235846595357</v>
      </c>
      <c r="G34" s="77">
        <f t="shared" si="1"/>
        <v>0.83112837181484744</v>
      </c>
      <c r="H34" s="77">
        <v>0.97487452004725084</v>
      </c>
      <c r="I34" s="77">
        <f t="shared" si="2"/>
        <v>0.97487452004725084</v>
      </c>
      <c r="J34" s="76">
        <f>分析係数表!G37</f>
        <v>0.32196035893896063</v>
      </c>
      <c r="K34" s="78">
        <f t="shared" si="3"/>
        <v>0.31387095039485985</v>
      </c>
      <c r="L34" s="79"/>
      <c r="M34" s="80"/>
      <c r="N34" s="81">
        <f>分析係数表!H37</f>
        <v>4.8815923289263402E-2</v>
      </c>
      <c r="O34" s="82">
        <f t="shared" si="4"/>
        <v>0.97747046324529074</v>
      </c>
      <c r="P34" s="76">
        <f>分析係数表!C37</f>
        <v>0.40712235846595357</v>
      </c>
      <c r="Q34" s="82">
        <f t="shared" si="5"/>
        <v>0.39795008032723095</v>
      </c>
      <c r="R34" s="83">
        <v>0.47120843144873648</v>
      </c>
      <c r="S34" s="84">
        <f t="shared" si="6"/>
        <v>1.4460829514959874</v>
      </c>
      <c r="T34" s="85">
        <f>分析係数表!F37</f>
        <v>0.65447194556749833</v>
      </c>
      <c r="U34" s="86">
        <f t="shared" si="7"/>
        <v>0.94642072271756916</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投入係数表!P35</f>
        <v>5.9854638734501923E-3</v>
      </c>
      <c r="E35" s="77">
        <f t="shared" si="0"/>
        <v>0.59854638734501919</v>
      </c>
      <c r="F35" s="76">
        <f>分析係数表!C38</f>
        <v>1.4508928571428603E-2</v>
      </c>
      <c r="G35" s="77">
        <f t="shared" si="1"/>
        <v>8.6842667806755203E-3</v>
      </c>
      <c r="H35" s="77">
        <v>1.2262690646732913E-2</v>
      </c>
      <c r="I35" s="77">
        <f t="shared" si="2"/>
        <v>1.2262690646732913E-2</v>
      </c>
      <c r="J35" s="76">
        <f>分析係数表!G38</f>
        <v>0.30833333333333335</v>
      </c>
      <c r="K35" s="78">
        <f t="shared" si="3"/>
        <v>3.7809962827426483E-3</v>
      </c>
      <c r="L35" s="79"/>
      <c r="M35" s="80"/>
      <c r="N35" s="81">
        <f>分析係数表!H38</f>
        <v>4.2859218364085426E-2</v>
      </c>
      <c r="O35" s="82">
        <f t="shared" si="4"/>
        <v>0.8581957936230975</v>
      </c>
      <c r="P35" s="76">
        <f>分析係数表!C38</f>
        <v>1.4508928571428603E-2</v>
      </c>
      <c r="Q35" s="82">
        <f t="shared" si="5"/>
        <v>1.2451501469978005E-2</v>
      </c>
      <c r="R35" s="83">
        <v>1.5985238420966653E-2</v>
      </c>
      <c r="S35" s="84">
        <f t="shared" si="6"/>
        <v>2.8247929067699566E-2</v>
      </c>
      <c r="T35" s="85">
        <f>分析係数表!F38</f>
        <v>0.5083333333333333</v>
      </c>
      <c r="U35" s="86">
        <f t="shared" si="7"/>
        <v>1.4359363942747278E-2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投入係数表!P36</f>
        <v>0</v>
      </c>
      <c r="E36" s="77">
        <f t="shared" si="0"/>
        <v>0</v>
      </c>
      <c r="F36" s="76">
        <f>分析係数表!C39</f>
        <v>1</v>
      </c>
      <c r="G36" s="77">
        <f t="shared" si="1"/>
        <v>0</v>
      </c>
      <c r="H36" s="77">
        <v>2.2070595688806569E-2</v>
      </c>
      <c r="I36" s="77">
        <f t="shared" si="2"/>
        <v>2.2070595688806569E-2</v>
      </c>
      <c r="J36" s="76">
        <f>分析係数表!G39</f>
        <v>0.34035980374341268</v>
      </c>
      <c r="K36" s="78">
        <f t="shared" si="3"/>
        <v>7.5119436171424137E-3</v>
      </c>
      <c r="L36" s="79"/>
      <c r="M36" s="80"/>
      <c r="N36" s="81">
        <f>分析係数表!H39</f>
        <v>3.825851130805366E-3</v>
      </c>
      <c r="O36" s="82">
        <f t="shared" si="4"/>
        <v>7.6607308131327351E-2</v>
      </c>
      <c r="P36" s="76">
        <f>分析係数表!C39</f>
        <v>1</v>
      </c>
      <c r="Q36" s="82">
        <f t="shared" si="5"/>
        <v>7.6607308131327351E-2</v>
      </c>
      <c r="R36" s="83">
        <v>9.8182565831418156E-2</v>
      </c>
      <c r="S36" s="84">
        <f t="shared" si="6"/>
        <v>0.12025316152022472</v>
      </c>
      <c r="T36" s="85">
        <f>分析係数表!F39</f>
        <v>0.69125931310194444</v>
      </c>
      <c r="U36" s="86">
        <f t="shared" si="7"/>
        <v>8.3126117830807714E-2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投入係数表!P37</f>
        <v>3.2064985036340317E-4</v>
      </c>
      <c r="E37" s="77">
        <f t="shared" si="0"/>
        <v>3.2064985036340317E-2</v>
      </c>
      <c r="F37" s="76">
        <f>分析係数表!C40</f>
        <v>0.85193465176268268</v>
      </c>
      <c r="G37" s="77">
        <f t="shared" si="1"/>
        <v>2.7317271860710219E-2</v>
      </c>
      <c r="H37" s="77">
        <v>2.9276343125841667E-2</v>
      </c>
      <c r="I37" s="77">
        <f t="shared" si="2"/>
        <v>2.9276343125841667E-2</v>
      </c>
      <c r="J37" s="76">
        <f>分析係数表!G40</f>
        <v>0.54260669636442016</v>
      </c>
      <c r="K37" s="78">
        <f t="shared" si="3"/>
        <v>1.5885539825144148E-2</v>
      </c>
      <c r="L37" s="79"/>
      <c r="M37" s="80"/>
      <c r="N37" s="81">
        <f>分析係数表!H40</f>
        <v>3.0340452322146352E-2</v>
      </c>
      <c r="O37" s="82">
        <f t="shared" si="4"/>
        <v>0.60752504486426062</v>
      </c>
      <c r="P37" s="76">
        <f>分析係数表!C40</f>
        <v>0.85193465176268268</v>
      </c>
      <c r="Q37" s="82">
        <f t="shared" si="5"/>
        <v>0.51757163753354207</v>
      </c>
      <c r="R37" s="83">
        <v>0.51857726356124056</v>
      </c>
      <c r="S37" s="84">
        <f t="shared" si="6"/>
        <v>0.54785360668708227</v>
      </c>
      <c r="T37" s="85">
        <f>分析係数表!F40</f>
        <v>0.72424198879149304</v>
      </c>
      <c r="U37" s="86">
        <f t="shared" si="7"/>
        <v>0.39677858567364488</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投入係数表!P38</f>
        <v>0</v>
      </c>
      <c r="E38" s="77">
        <f t="shared" si="0"/>
        <v>0</v>
      </c>
      <c r="F38" s="76">
        <f>分析係数表!C41</f>
        <v>0.80146471371504657</v>
      </c>
      <c r="G38" s="77">
        <f t="shared" si="1"/>
        <v>0</v>
      </c>
      <c r="H38" s="77">
        <v>3.4638905518877975E-3</v>
      </c>
      <c r="I38" s="77">
        <f t="shared" si="2"/>
        <v>3.4638905518877975E-3</v>
      </c>
      <c r="J38" s="76">
        <f>分析係数表!G41</f>
        <v>0.44658927872701187</v>
      </c>
      <c r="K38" s="78">
        <f t="shared" si="3"/>
        <v>1.5469363831568826E-3</v>
      </c>
      <c r="L38" s="79"/>
      <c r="M38" s="80"/>
      <c r="N38" s="81">
        <f>分析係数表!H41</f>
        <v>5.2181703714465594E-2</v>
      </c>
      <c r="O38" s="82">
        <f t="shared" si="4"/>
        <v>1.0448655001456357</v>
      </c>
      <c r="P38" s="76">
        <f>分析係数表!C41</f>
        <v>0.80146471371504657</v>
      </c>
      <c r="Q38" s="82">
        <f t="shared" si="5"/>
        <v>0.8374228289449509</v>
      </c>
      <c r="R38" s="83">
        <v>0.85361669270473584</v>
      </c>
      <c r="S38" s="84">
        <f t="shared" si="6"/>
        <v>0.85708058325662362</v>
      </c>
      <c r="T38" s="85">
        <f>分析係数表!F41</f>
        <v>0.54349810877787919</v>
      </c>
      <c r="U38" s="86">
        <f t="shared" si="7"/>
        <v>0.46582167607021657</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投入係数表!P39</f>
        <v>7.4818298418127403E-4</v>
      </c>
      <c r="E39" s="77">
        <f>$C$18*D39</f>
        <v>7.4818298418127399E-2</v>
      </c>
      <c r="F39" s="76">
        <f>分析係数表!C42</f>
        <v>0.73057644110275688</v>
      </c>
      <c r="G39" s="77">
        <f>E39*F39</f>
        <v>5.466048618767954E-2</v>
      </c>
      <c r="H39" s="77">
        <v>6.5382220158167859E-2</v>
      </c>
      <c r="I39" s="77">
        <f>C39+H39</f>
        <v>6.5382220158167859E-2</v>
      </c>
      <c r="J39" s="76">
        <f>分析係数表!G42</f>
        <v>0.48211243611584326</v>
      </c>
      <c r="K39" s="78">
        <f>I39*J39</f>
        <v>3.1521581439116701E-2</v>
      </c>
      <c r="L39" s="79"/>
      <c r="M39" s="80"/>
      <c r="N39" s="81">
        <f>分析係数表!H42</f>
        <v>1.2567194537265727E-2</v>
      </c>
      <c r="O39" s="82">
        <f t="shared" si="4"/>
        <v>0.25164046151999303</v>
      </c>
      <c r="P39" s="76">
        <f>分析係数表!C42</f>
        <v>0.73057644110275688</v>
      </c>
      <c r="Q39" s="82">
        <f>O39*P39</f>
        <v>0.18384259281473175</v>
      </c>
      <c r="R39" s="83">
        <v>0.19427467911874119</v>
      </c>
      <c r="S39" s="84">
        <f>I39+R39</f>
        <v>0.25965689927690905</v>
      </c>
      <c r="T39" s="85">
        <f>分析係数表!F42</f>
        <v>0.53492333901192501</v>
      </c>
      <c r="U39" s="86">
        <f>S39*T39</f>
        <v>0.13889653555868728</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投入係数表!P40</f>
        <v>2.5758871312526722E-2</v>
      </c>
      <c r="E40" s="77">
        <f>$C$18*D40</f>
        <v>2.5758871312526721</v>
      </c>
      <c r="F40" s="76">
        <f>分析係数表!C43</f>
        <v>0.26262335230137579</v>
      </c>
      <c r="G40" s="77">
        <f>E40*F40</f>
        <v>0.67648811355955074</v>
      </c>
      <c r="H40" s="77">
        <v>0.8859948578748279</v>
      </c>
      <c r="I40" s="77">
        <f>C40+H40</f>
        <v>0.8859948578748279</v>
      </c>
      <c r="J40" s="76">
        <f>分析係数表!G43</f>
        <v>0.38144329896907214</v>
      </c>
      <c r="K40" s="78">
        <f>I40*J40</f>
        <v>0.33795680145740858</v>
      </c>
      <c r="L40" s="79"/>
      <c r="M40" s="80"/>
      <c r="N40" s="81">
        <f>分析係数表!H43</f>
        <v>3.4626374158554893E-2</v>
      </c>
      <c r="O40" s="82">
        <f t="shared" si="4"/>
        <v>0.69334462422657039</v>
      </c>
      <c r="P40" s="76">
        <f>分析係数表!C43</f>
        <v>0.26262335230137579</v>
      </c>
      <c r="Q40" s="82">
        <f>O40*P40</f>
        <v>0.18208848951451961</v>
      </c>
      <c r="R40" s="83">
        <v>0.34257960623628042</v>
      </c>
      <c r="S40" s="84">
        <f>I40+R40</f>
        <v>1.2285744641111083</v>
      </c>
      <c r="T40" s="85">
        <f>分析係数表!F43</f>
        <v>0.61984536082474229</v>
      </c>
      <c r="U40" s="86">
        <f>S40*T40</f>
        <v>0.76152618200701427</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投入係数表!P41</f>
        <v>1.0688328345446772E-4</v>
      </c>
      <c r="E41" s="77">
        <f>$C$18*D41</f>
        <v>1.0688328345446772E-2</v>
      </c>
      <c r="F41" s="76">
        <f>分析係数表!C44</f>
        <v>0.55951749734888656</v>
      </c>
      <c r="G41" s="77">
        <f>E41*F41</f>
        <v>5.9803067266875438E-3</v>
      </c>
      <c r="H41" s="77">
        <v>8.2318396525733004E-3</v>
      </c>
      <c r="I41" s="77">
        <f>C41+H41</f>
        <v>8.2318396525733004E-3</v>
      </c>
      <c r="J41" s="76">
        <f>分析係数表!G44</f>
        <v>0.2661290322580645</v>
      </c>
      <c r="K41" s="78">
        <f>I41*J41</f>
        <v>2.1907315204428945E-3</v>
      </c>
      <c r="L41" s="79"/>
      <c r="M41" s="80"/>
      <c r="N41" s="81">
        <f>分析係数表!H44</f>
        <v>0.11419439198024117</v>
      </c>
      <c r="O41" s="82">
        <f t="shared" si="4"/>
        <v>2.2865826908059481</v>
      </c>
      <c r="P41" s="76">
        <f>分析係数表!C44</f>
        <v>0.55951749734888656</v>
      </c>
      <c r="Q41" s="82">
        <f>O41*P41</f>
        <v>1.2793830246410269</v>
      </c>
      <c r="R41" s="83">
        <v>1.3011927762704369</v>
      </c>
      <c r="S41" s="84">
        <f>I41+R41</f>
        <v>1.3094246159230103</v>
      </c>
      <c r="T41" s="85">
        <f>分析係数表!F44</f>
        <v>0.54608294930875578</v>
      </c>
      <c r="U41" s="86">
        <f>S41*T41</f>
        <v>0.71505445616072227</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投入係数表!P42</f>
        <v>2.2445489525438223E-3</v>
      </c>
      <c r="E42" s="77">
        <f>$C$18*D42</f>
        <v>0.22445489525438223</v>
      </c>
      <c r="F42" s="76">
        <f>分析係数表!C45</f>
        <v>1</v>
      </c>
      <c r="G42" s="77">
        <f>E42*F42</f>
        <v>0.22445489525438223</v>
      </c>
      <c r="H42" s="77">
        <v>0.30609693120281284</v>
      </c>
      <c r="I42" s="77">
        <f>C42+H42</f>
        <v>0.30609693120281284</v>
      </c>
      <c r="J42" s="76">
        <f>分析係数表!G45</f>
        <v>0</v>
      </c>
      <c r="K42" s="78">
        <f>I42*J42</f>
        <v>0</v>
      </c>
      <c r="L42" s="79"/>
      <c r="M42" s="80"/>
      <c r="N42" s="81">
        <f>分析係数表!H45</f>
        <v>0</v>
      </c>
      <c r="O42" s="82">
        <f t="shared" si="4"/>
        <v>0</v>
      </c>
      <c r="P42" s="76">
        <f>分析係数表!C45</f>
        <v>1</v>
      </c>
      <c r="Q42" s="82">
        <f>O42*P42</f>
        <v>0</v>
      </c>
      <c r="R42" s="83">
        <v>9.5424423635003766E-2</v>
      </c>
      <c r="S42" s="84">
        <f>I42+R42</f>
        <v>0.40152135483781659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4.1684480547242407E-3</v>
      </c>
      <c r="E43" s="77">
        <f>$C$18*D43</f>
        <v>0.41684480547242408</v>
      </c>
      <c r="F43" s="76">
        <f>分析係数表!C46</f>
        <v>0.22811405702851428</v>
      </c>
      <c r="G43" s="77">
        <f>E43*F43</f>
        <v>9.5088159727576491E-2</v>
      </c>
      <c r="H43" s="77">
        <v>0.11593404861821383</v>
      </c>
      <c r="I43" s="77">
        <f>C43+H43</f>
        <v>0.11593404861821383</v>
      </c>
      <c r="J43" s="76">
        <f>分析係数表!G46</f>
        <v>8.7527352297592995E-3</v>
      </c>
      <c r="K43" s="78">
        <f>I43*J43</f>
        <v>1.0147400316692676E-3</v>
      </c>
      <c r="L43" s="79"/>
      <c r="M43" s="80"/>
      <c r="N43" s="81">
        <f>分析係数表!H46</f>
        <v>2.1817037144655917E-2</v>
      </c>
      <c r="O43" s="82">
        <f t="shared" si="4"/>
        <v>0.43685559890079717</v>
      </c>
      <c r="P43" s="76">
        <f>分析係数表!C46</f>
        <v>0.22811405702851428</v>
      </c>
      <c r="Q43" s="82">
        <f>O43*P43</f>
        <v>9.9652903000882212E-2</v>
      </c>
      <c r="R43" s="83">
        <v>0.11333210079243101</v>
      </c>
      <c r="S43" s="84">
        <f>I43+R43</f>
        <v>0.22926614941064483</v>
      </c>
      <c r="T43" s="85">
        <f>分析係数表!F46</f>
        <v>0.3172866520787746</v>
      </c>
      <c r="U43" s="86">
        <f>S43*T43</f>
        <v>7.2743088981495618E-2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投入係数表!P44</f>
        <v>0.56113723813595551</v>
      </c>
      <c r="E44" s="91">
        <f>SUM(E5:E43)</f>
        <v>56.113723813595541</v>
      </c>
      <c r="F44" s="92">
        <f>分析係数表!C47</f>
        <v>0.33433390508862204</v>
      </c>
      <c r="G44" s="91">
        <f>SUM(G5:G43)</f>
        <v>14.20678996331775</v>
      </c>
      <c r="H44" s="91">
        <f>SUM(H5:H43)</f>
        <v>16.55139915855661</v>
      </c>
      <c r="I44" s="91">
        <f>SUM(I5:I43)</f>
        <v>116.55139915855662</v>
      </c>
      <c r="J44" s="92">
        <f>分析係数表!G47</f>
        <v>0.20055399257397419</v>
      </c>
      <c r="K44" s="93">
        <f>SUM(K5:K43)</f>
        <v>31.935564282473877</v>
      </c>
      <c r="L44" s="94">
        <f>最終需要_まとめ!$L$33</f>
        <v>0.627</v>
      </c>
      <c r="M44" s="91">
        <f>K44*L44</f>
        <v>20.023598805111121</v>
      </c>
      <c r="N44" s="95">
        <f>分析係数表!H47</f>
        <v>1</v>
      </c>
      <c r="O44" s="96">
        <f>SUM(O5:O43)</f>
        <v>20.023598805111124</v>
      </c>
      <c r="P44" s="92">
        <f>分析係数表!C47</f>
        <v>0.33433390508862204</v>
      </c>
      <c r="Q44" s="96">
        <f>SUM(Q5:Q43)</f>
        <v>9.4872246135619864</v>
      </c>
      <c r="R44" s="91">
        <f>SUM(R5:R43)</f>
        <v>10.854831138889537</v>
      </c>
      <c r="S44" s="97">
        <f>SUM(S5:S43)</f>
        <v>127.40623029744614</v>
      </c>
      <c r="T44" s="98">
        <f>分析係数表!F47</f>
        <v>0.41739236800258844</v>
      </c>
      <c r="U44" s="99">
        <f>SUM(U5:U43)</f>
        <v>56.521216764866587</v>
      </c>
      <c r="V44" s="100">
        <f>分析係数表!D47</f>
        <v>5.2767398089435869E-2</v>
      </c>
      <c r="W44" s="101">
        <f>SUM(W5:W43)</f>
        <v>7</v>
      </c>
      <c r="X44" s="92">
        <f>分析係数表!E47</f>
        <v>4.5266401770882245E-2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0.21389195148842333</v>
      </c>
      <c r="G5" s="77">
        <f t="shared" ref="G5:G38" si="1">E5*F5</f>
        <v>0</v>
      </c>
      <c r="H5" s="77">
        <f t="array" ref="H5:H43">MMULT(逆行列係数!C5:AO43,'15'!G5:G43)</f>
        <v>2.6560571475710363E-4</v>
      </c>
      <c r="I5" s="77">
        <f t="shared" ref="I5:I38" si="2">C5+H5</f>
        <v>2.6560571475710363E-4</v>
      </c>
      <c r="J5" s="76">
        <f>分析係数表!G8</f>
        <v>0.12113720642768851</v>
      </c>
      <c r="K5" s="78">
        <f t="shared" ref="K5:K38" si="3">I5*J5</f>
        <v>3.2174734296905013E-5</v>
      </c>
      <c r="L5" s="79" t="s">
        <v>183</v>
      </c>
      <c r="M5" s="80" t="s">
        <v>183</v>
      </c>
      <c r="N5" s="81">
        <f>分析係数表!H8</f>
        <v>1.1235410915782847E-2</v>
      </c>
      <c r="O5" s="82">
        <f t="shared" ref="O5:O43" si="4">$M$44*N5</f>
        <v>0.16093255155214931</v>
      </c>
      <c r="P5" s="76">
        <f>分析係数表!C8</f>
        <v>0.21389195148842333</v>
      </c>
      <c r="Q5" s="82">
        <f t="shared" ref="Q5:Q38" si="5">O5*P5</f>
        <v>3.4422177509500503E-2</v>
      </c>
      <c r="R5" s="83">
        <f t="array" ref="R5:R43">MMULT(逆行列係数!C5:AO43,'15'!Q5:Q43)</f>
        <v>4.2268446883572196E-2</v>
      </c>
      <c r="S5" s="84">
        <f t="shared" ref="S5:S38" si="6">I5+R5</f>
        <v>4.2534052598329299E-2</v>
      </c>
      <c r="T5" s="85">
        <f>分析係数表!F8</f>
        <v>0.44993819530284301</v>
      </c>
      <c r="U5" s="86">
        <f t="shared" ref="U5:U38" si="7">S5*T5</f>
        <v>1.9137694865008485E-2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投入係数表!Q6</f>
        <v>0</v>
      </c>
      <c r="E6" s="77">
        <f t="shared" si="0"/>
        <v>0</v>
      </c>
      <c r="F6" s="76">
        <f>分析係数表!C9</f>
        <v>0.54651162790697683</v>
      </c>
      <c r="G6" s="77">
        <f t="shared" si="1"/>
        <v>0</v>
      </c>
      <c r="H6" s="77">
        <v>8.8425528857633421E-5</v>
      </c>
      <c r="I6" s="77">
        <f t="shared" si="2"/>
        <v>8.8425528857633421E-5</v>
      </c>
      <c r="J6" s="76">
        <f>分析係数表!G9</f>
        <v>0.23529411764705882</v>
      </c>
      <c r="K6" s="78">
        <f t="shared" si="3"/>
        <v>2.0806006790031394E-5</v>
      </c>
      <c r="L6" s="79"/>
      <c r="M6" s="80"/>
      <c r="N6" s="81">
        <f>分析係数表!H9</f>
        <v>6.0535619158312755E-4</v>
      </c>
      <c r="O6" s="82">
        <f t="shared" si="4"/>
        <v>8.670934889663218E-3</v>
      </c>
      <c r="P6" s="76">
        <f>分析係数表!C9</f>
        <v>0.54651162790697683</v>
      </c>
      <c r="Q6" s="82">
        <f t="shared" si="5"/>
        <v>4.7387667420252478E-3</v>
      </c>
      <c r="R6" s="83">
        <v>5.6212356336331412E-3</v>
      </c>
      <c r="S6" s="84">
        <f t="shared" si="6"/>
        <v>5.7096611624907747E-3</v>
      </c>
      <c r="T6" s="85">
        <f>分析係数表!F9</f>
        <v>0.68627450980392157</v>
      </c>
      <c r="U6" s="86">
        <f t="shared" si="7"/>
        <v>3.9183949154348455E-3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1.6301357592566845E-2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1.3168724279835398E-2</v>
      </c>
      <c r="G8" s="77">
        <f t="shared" si="1"/>
        <v>0</v>
      </c>
      <c r="H8" s="77">
        <v>4.244926599212503E-3</v>
      </c>
      <c r="I8" s="77">
        <f t="shared" si="2"/>
        <v>4.244926599212503E-3</v>
      </c>
      <c r="J8" s="76">
        <f>分析係数表!G11</f>
        <v>0.35416666666666669</v>
      </c>
      <c r="K8" s="78">
        <f t="shared" si="3"/>
        <v>1.5034115038877614E-3</v>
      </c>
      <c r="L8" s="79"/>
      <c r="M8" s="80"/>
      <c r="N8" s="81">
        <f>分析係数表!H11</f>
        <v>-2.4214247663325099E-5</v>
      </c>
      <c r="O8" s="82">
        <f t="shared" si="4"/>
        <v>-3.4683739558652866E-4</v>
      </c>
      <c r="P8" s="76">
        <f>分析係数表!C11</f>
        <v>1.3168724279835398E-2</v>
      </c>
      <c r="Q8" s="82">
        <f t="shared" si="5"/>
        <v>-4.5674060324151948E-6</v>
      </c>
      <c r="R8" s="83">
        <v>5.3035860965795203E-4</v>
      </c>
      <c r="S8" s="84">
        <f t="shared" si="6"/>
        <v>4.7752852088704546E-3</v>
      </c>
      <c r="T8" s="85">
        <f>分析係数表!F11</f>
        <v>0.60416666666666663</v>
      </c>
      <c r="U8" s="86">
        <f t="shared" si="7"/>
        <v>2.8850681470258994E-3</v>
      </c>
      <c r="V8" s="87">
        <f>分析係数表!D11</f>
        <v>0</v>
      </c>
      <c r="W8" s="167">
        <f t="shared" si="8"/>
        <v>0</v>
      </c>
      <c r="X8" s="76">
        <f>分析係数表!E11</f>
        <v>0</v>
      </c>
      <c r="Y8" s="166">
        <f t="shared" si="9"/>
        <v>0</v>
      </c>
    </row>
    <row r="9" spans="1:25" x14ac:dyDescent="0.2">
      <c r="A9" s="6" t="s">
        <v>222</v>
      </c>
      <c r="B9" s="5" t="s">
        <v>190</v>
      </c>
      <c r="C9" s="90"/>
      <c r="D9" s="76">
        <f>投入係数表!Q9</f>
        <v>0</v>
      </c>
      <c r="E9" s="77">
        <f t="shared" si="0"/>
        <v>0</v>
      </c>
      <c r="F9" s="76">
        <f>分析係数表!C12</f>
        <v>7.2568503462812406E-2</v>
      </c>
      <c r="G9" s="77">
        <f t="shared" si="1"/>
        <v>0</v>
      </c>
      <c r="H9" s="77">
        <v>1.5811788251048083E-4</v>
      </c>
      <c r="I9" s="77">
        <f t="shared" si="2"/>
        <v>1.5811788251048083E-4</v>
      </c>
      <c r="J9" s="76">
        <f>分析係数表!G12</f>
        <v>0.12569832402234637</v>
      </c>
      <c r="K9" s="78">
        <f t="shared" si="3"/>
        <v>1.9875152829529714E-5</v>
      </c>
      <c r="L9" s="79"/>
      <c r="M9" s="80"/>
      <c r="N9" s="81">
        <f>分析係数表!H12</f>
        <v>9.0779214489805804E-2</v>
      </c>
      <c r="O9" s="82">
        <f t="shared" si="4"/>
        <v>1.300293396053896</v>
      </c>
      <c r="P9" s="76">
        <f>分析係数表!C12</f>
        <v>7.2568503462812406E-2</v>
      </c>
      <c r="Q9" s="82">
        <f t="shared" si="5"/>
        <v>9.4360345814209254E-2</v>
      </c>
      <c r="R9" s="83">
        <v>0.10380662085123252</v>
      </c>
      <c r="S9" s="84">
        <f t="shared" si="6"/>
        <v>0.103964738733743</v>
      </c>
      <c r="T9" s="85">
        <f>分析係数表!F12</f>
        <v>0.41017347838870921</v>
      </c>
      <c r="U9" s="86">
        <f t="shared" si="7"/>
        <v>4.2643578516192736E-2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投入係数表!Q10</f>
        <v>8.1499592502037486E-4</v>
      </c>
      <c r="E10" s="77">
        <f t="shared" si="0"/>
        <v>8.1499592502037491E-2</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0.20498090079163844</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投入係数表!Q11</f>
        <v>8.1499592502037486E-4</v>
      </c>
      <c r="E11" s="77">
        <f t="shared" si="0"/>
        <v>8.1499592502037491E-2</v>
      </c>
      <c r="F11" s="76">
        <f>分析係数表!C14</f>
        <v>0.25830608585592241</v>
      </c>
      <c r="G11" s="77">
        <f t="shared" si="1"/>
        <v>2.1051840738053985E-2</v>
      </c>
      <c r="H11" s="77">
        <v>0.17969855313848507</v>
      </c>
      <c r="I11" s="77">
        <f t="shared" si="2"/>
        <v>0.17969855313848507</v>
      </c>
      <c r="J11" s="76">
        <f>分析係数表!G14</f>
        <v>0.15742383910085772</v>
      </c>
      <c r="K11" s="78">
        <f t="shared" si="3"/>
        <v>2.8288836115929805E-2</v>
      </c>
      <c r="L11" s="79"/>
      <c r="M11" s="80"/>
      <c r="N11" s="81">
        <f>分析係数表!H14</f>
        <v>1.1380696401762796E-3</v>
      </c>
      <c r="O11" s="82">
        <f t="shared" si="4"/>
        <v>1.6301357592566845E-2</v>
      </c>
      <c r="P11" s="76">
        <f>分析係数表!C14</f>
        <v>0.25830608585592241</v>
      </c>
      <c r="Q11" s="82">
        <f t="shared" si="5"/>
        <v>4.2107398738736642E-3</v>
      </c>
      <c r="R11" s="83">
        <v>3.9624781702316862E-2</v>
      </c>
      <c r="S11" s="84">
        <f t="shared" si="6"/>
        <v>0.21932333484080194</v>
      </c>
      <c r="T11" s="85">
        <f>分析係数表!F14</f>
        <v>0.28778467908902694</v>
      </c>
      <c r="U11" s="86">
        <f t="shared" si="7"/>
        <v>6.3117895533895393E-2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投入係数表!Q12</f>
        <v>4.8899755501222494E-3</v>
      </c>
      <c r="E12" s="77">
        <f t="shared" si="0"/>
        <v>0.48899755501222492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0.11965890147735241</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投入係数表!Q13</f>
        <v>1.6299918500407497E-3</v>
      </c>
      <c r="E13" s="77">
        <f t="shared" si="0"/>
        <v>0.16299918500407498</v>
      </c>
      <c r="F13" s="76">
        <f>分析係数表!C16</f>
        <v>7.6144637788473357E-2</v>
      </c>
      <c r="G13" s="77">
        <f t="shared" si="1"/>
        <v>1.2411513901951648E-2</v>
      </c>
      <c r="H13" s="77">
        <v>2.2131481865944515E-2</v>
      </c>
      <c r="I13" s="77">
        <f t="shared" si="2"/>
        <v>2.2131481865944515E-2</v>
      </c>
      <c r="J13" s="76">
        <f>分析係数表!G16</f>
        <v>3.3088235294117647E-2</v>
      </c>
      <c r="K13" s="78">
        <f t="shared" si="3"/>
        <v>7.3229167938787E-4</v>
      </c>
      <c r="L13" s="79"/>
      <c r="M13" s="80"/>
      <c r="N13" s="81">
        <f>分析係数表!H16</f>
        <v>1.665940239236767E-2</v>
      </c>
      <c r="O13" s="82">
        <f t="shared" si="4"/>
        <v>0.23862412816353173</v>
      </c>
      <c r="P13" s="76">
        <f>分析係数表!C16</f>
        <v>7.6144637788473357E-2</v>
      </c>
      <c r="Q13" s="82">
        <f t="shared" si="5"/>
        <v>1.8169947806602367E-2</v>
      </c>
      <c r="R13" s="83">
        <v>2.0399525486908043E-2</v>
      </c>
      <c r="S13" s="84">
        <f t="shared" si="6"/>
        <v>4.2531007352852562E-2</v>
      </c>
      <c r="T13" s="85">
        <f>分析係数表!F16</f>
        <v>0.28823529411764703</v>
      </c>
      <c r="U13" s="86">
        <f t="shared" si="7"/>
        <v>1.2258937413469267E-2</v>
      </c>
      <c r="V13" s="87">
        <f>分析係数表!D16</f>
        <v>0</v>
      </c>
      <c r="W13" s="167">
        <f t="shared" si="8"/>
        <v>0</v>
      </c>
      <c r="X13" s="76">
        <f>分析係数表!E16</f>
        <v>0</v>
      </c>
      <c r="Y13" s="166">
        <f t="shared" si="9"/>
        <v>0</v>
      </c>
    </row>
    <row r="14" spans="1:25" x14ac:dyDescent="0.2">
      <c r="A14" s="6" t="s">
        <v>2</v>
      </c>
      <c r="B14" s="5" t="s">
        <v>364</v>
      </c>
      <c r="C14" s="90"/>
      <c r="D14" s="76">
        <f>投入係数表!Q14</f>
        <v>1.3854930725346373E-2</v>
      </c>
      <c r="E14" s="77">
        <f t="shared" si="0"/>
        <v>1.3854930725346373</v>
      </c>
      <c r="F14" s="76">
        <f>分析係数表!C17</f>
        <v>0.18071519795657731</v>
      </c>
      <c r="G14" s="77">
        <f t="shared" si="1"/>
        <v>0.25037965487056352</v>
      </c>
      <c r="H14" s="77">
        <v>0.30059366026170775</v>
      </c>
      <c r="I14" s="77">
        <f t="shared" si="2"/>
        <v>0.30059366026170775</v>
      </c>
      <c r="J14" s="76">
        <f>分析係数表!G17</f>
        <v>0.21222205415217063</v>
      </c>
      <c r="K14" s="78">
        <f t="shared" si="3"/>
        <v>6.3792604045859319E-2</v>
      </c>
      <c r="L14" s="79"/>
      <c r="M14" s="80"/>
      <c r="N14" s="81">
        <f>分析係数表!H17</f>
        <v>2.9299239672623371E-3</v>
      </c>
      <c r="O14" s="82">
        <f t="shared" si="4"/>
        <v>4.196732486596997E-2</v>
      </c>
      <c r="P14" s="76">
        <f>分析係数表!C17</f>
        <v>0.18071519795657731</v>
      </c>
      <c r="Q14" s="82">
        <f t="shared" si="5"/>
        <v>7.5841334208617524E-3</v>
      </c>
      <c r="R14" s="83">
        <v>1.6740710793276391E-2</v>
      </c>
      <c r="S14" s="84">
        <f t="shared" si="6"/>
        <v>0.31733437105498413</v>
      </c>
      <c r="T14" s="85">
        <f>分析係数表!F17</f>
        <v>0.32203902586598093</v>
      </c>
      <c r="U14" s="86">
        <f t="shared" si="7"/>
        <v>0.10219405172834083</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投入係数表!Q15</f>
        <v>6.5199674001629989E-3</v>
      </c>
      <c r="E15" s="77">
        <f t="shared" si="0"/>
        <v>0.65199674001629992</v>
      </c>
      <c r="F15" s="76">
        <f>分析係数表!C18</f>
        <v>9.139072847682117E-2</v>
      </c>
      <c r="G15" s="77">
        <f t="shared" si="1"/>
        <v>5.9586457034602233E-2</v>
      </c>
      <c r="H15" s="77">
        <v>6.6787678928960217E-2</v>
      </c>
      <c r="I15" s="77">
        <f t="shared" si="2"/>
        <v>6.6787678928960217E-2</v>
      </c>
      <c r="J15" s="76">
        <f>分析係数表!G18</f>
        <v>0.21513002364066194</v>
      </c>
      <c r="K15" s="78">
        <f t="shared" si="3"/>
        <v>1.4368034946892152E-2</v>
      </c>
      <c r="L15" s="79"/>
      <c r="M15" s="80"/>
      <c r="N15" s="81">
        <f>分析係数表!H18</f>
        <v>4.3585645793985182E-4</v>
      </c>
      <c r="O15" s="82">
        <f t="shared" si="4"/>
        <v>6.2430731205575163E-3</v>
      </c>
      <c r="P15" s="76">
        <f>分析係数表!C18</f>
        <v>9.139072847682117E-2</v>
      </c>
      <c r="Q15" s="82">
        <f t="shared" si="5"/>
        <v>5.7055900042181265E-4</v>
      </c>
      <c r="R15" s="83">
        <v>1.4076989231254855E-3</v>
      </c>
      <c r="S15" s="84">
        <f t="shared" si="6"/>
        <v>6.8195377852085709E-2</v>
      </c>
      <c r="T15" s="85">
        <f>分析係数表!F18</f>
        <v>0.45390070921985815</v>
      </c>
      <c r="U15" s="86">
        <f t="shared" si="7"/>
        <v>3.0953930372577911E-2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投入係数表!Q16</f>
        <v>0.11980440097799511</v>
      </c>
      <c r="E16" s="77">
        <f t="shared" si="0"/>
        <v>11.98044009779951</v>
      </c>
      <c r="F16" s="76">
        <f>分析係数表!C19</f>
        <v>0.19965169797238458</v>
      </c>
      <c r="G16" s="77">
        <f t="shared" si="1"/>
        <v>2.3919152079821133</v>
      </c>
      <c r="H16" s="77">
        <v>2.805053439596906</v>
      </c>
      <c r="I16" s="77">
        <f t="shared" si="2"/>
        <v>2.805053439596906</v>
      </c>
      <c r="J16" s="76">
        <f>分析係数表!G19</f>
        <v>5.7581303674503731E-2</v>
      </c>
      <c r="K16" s="78">
        <f t="shared" si="3"/>
        <v>0.16151863392864066</v>
      </c>
      <c r="L16" s="79"/>
      <c r="M16" s="80"/>
      <c r="N16" s="81">
        <f>分析係数表!H19</f>
        <v>-1.210712383166255E-4</v>
      </c>
      <c r="O16" s="82">
        <f t="shared" si="4"/>
        <v>-1.7341869779326433E-3</v>
      </c>
      <c r="P16" s="76">
        <f>分析係数表!C19</f>
        <v>0.19965169797238458</v>
      </c>
      <c r="Q16" s="82">
        <f t="shared" si="5"/>
        <v>-3.4623337474585044E-4</v>
      </c>
      <c r="R16" s="83">
        <v>3.3064815255867269E-3</v>
      </c>
      <c r="S16" s="84">
        <f t="shared" si="6"/>
        <v>2.8083599211224928</v>
      </c>
      <c r="T16" s="85">
        <f>分析係数表!F19</f>
        <v>0.23947627762917079</v>
      </c>
      <c r="U16" s="86">
        <f t="shared" si="7"/>
        <v>0.67253558015336623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投入係数表!Q17</f>
        <v>3.9119804400977995E-2</v>
      </c>
      <c r="E17" s="77">
        <f t="shared" si="0"/>
        <v>3.9119804400977993</v>
      </c>
      <c r="F17" s="76">
        <f>分析係数表!C20</f>
        <v>7.086614173228345E-2</v>
      </c>
      <c r="G17" s="77">
        <f t="shared" si="1"/>
        <v>0.27722696032189126</v>
      </c>
      <c r="H17" s="77">
        <v>0.31076244867410685</v>
      </c>
      <c r="I17" s="77">
        <f t="shared" si="2"/>
        <v>0.31076244867410685</v>
      </c>
      <c r="J17" s="76">
        <f>分析係数表!G20</f>
        <v>0.1</v>
      </c>
      <c r="K17" s="78">
        <f t="shared" si="3"/>
        <v>3.1076244867410688E-2</v>
      </c>
      <c r="L17" s="79"/>
      <c r="M17" s="80"/>
      <c r="N17" s="81">
        <f>分析係数表!H20</f>
        <v>5.5692769625647731E-4</v>
      </c>
      <c r="O17" s="82">
        <f t="shared" si="4"/>
        <v>7.9772600984901586E-3</v>
      </c>
      <c r="P17" s="76">
        <f>分析係数表!C20</f>
        <v>7.086614173228345E-2</v>
      </c>
      <c r="Q17" s="82">
        <f t="shared" si="5"/>
        <v>5.6531764477489306E-4</v>
      </c>
      <c r="R17" s="83">
        <v>1.878943595139497E-3</v>
      </c>
      <c r="S17" s="84">
        <f t="shared" si="6"/>
        <v>0.31264139226924637</v>
      </c>
      <c r="T17" s="85">
        <f>分析係数表!F20</f>
        <v>0.22318840579710145</v>
      </c>
      <c r="U17" s="86">
        <f t="shared" si="7"/>
        <v>6.9777933926759336E-2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投入係数表!Q18</f>
        <v>3.7489812550937245E-2</v>
      </c>
      <c r="E18" s="77">
        <f t="shared" si="0"/>
        <v>3.7489812550937245</v>
      </c>
      <c r="F18" s="76">
        <f>分析係数表!C21</f>
        <v>0.37411764705882355</v>
      </c>
      <c r="G18" s="77">
        <f t="shared" si="1"/>
        <v>1.4025600460232994</v>
      </c>
      <c r="H18" s="77">
        <v>1.4988677893458773</v>
      </c>
      <c r="I18" s="77">
        <f t="shared" si="2"/>
        <v>1.4988677893458773</v>
      </c>
      <c r="J18" s="76">
        <f>分析係数表!G21</f>
        <v>0.28505771697306542</v>
      </c>
      <c r="K18" s="78">
        <f t="shared" si="3"/>
        <v>0.42726383007540131</v>
      </c>
      <c r="L18" s="79"/>
      <c r="M18" s="80"/>
      <c r="N18" s="81">
        <f>分析係数表!H21</f>
        <v>9.2014141120635377E-4</v>
      </c>
      <c r="O18" s="82">
        <f t="shared" si="4"/>
        <v>1.3179821032288088E-2</v>
      </c>
      <c r="P18" s="76">
        <f>分析係数表!C21</f>
        <v>0.37411764705882355</v>
      </c>
      <c r="Q18" s="82">
        <f t="shared" si="5"/>
        <v>4.9308036332560146E-3</v>
      </c>
      <c r="R18" s="83">
        <v>1.3310449485470565E-2</v>
      </c>
      <c r="S18" s="84">
        <f t="shared" si="6"/>
        <v>1.5121782388313478</v>
      </c>
      <c r="T18" s="85">
        <f>分析係数表!F21</f>
        <v>0.42400598546387347</v>
      </c>
      <c r="U18" s="86">
        <f t="shared" si="7"/>
        <v>0.64117262435271027</v>
      </c>
      <c r="V18" s="87">
        <f>分析係数表!D21</f>
        <v>5.8251389482684907E-2</v>
      </c>
      <c r="W18" s="167">
        <f t="shared" si="8"/>
        <v>0</v>
      </c>
      <c r="X18" s="76">
        <f>分析係数表!E21</f>
        <v>5.2159042325780246E-2</v>
      </c>
      <c r="Y18" s="166">
        <f t="shared" si="9"/>
        <v>0</v>
      </c>
    </row>
    <row r="19" spans="1:25" x14ac:dyDescent="0.2">
      <c r="A19" s="6" t="s">
        <v>7</v>
      </c>
      <c r="B19" s="5" t="s">
        <v>268</v>
      </c>
      <c r="C19" s="75">
        <f>最終需要_まとめ!C20</f>
        <v>100</v>
      </c>
      <c r="D19" s="76">
        <f>投入係数表!Q19</f>
        <v>0.16462917685411574</v>
      </c>
      <c r="E19" s="77">
        <f t="shared" si="0"/>
        <v>16.462917685411576</v>
      </c>
      <c r="F19" s="76">
        <f>分析係数表!C22</f>
        <v>3.7067545304777627E-2</v>
      </c>
      <c r="G19" s="77">
        <f t="shared" si="1"/>
        <v>0.61023994715281837</v>
      </c>
      <c r="H19" s="77">
        <v>0.61608530341444112</v>
      </c>
      <c r="I19" s="77">
        <f t="shared" si="2"/>
        <v>100.61608530341444</v>
      </c>
      <c r="J19" s="76">
        <f>分析係数表!G22</f>
        <v>0.19478402607986961</v>
      </c>
      <c r="K19" s="78">
        <f t="shared" si="3"/>
        <v>19.598406183794662</v>
      </c>
      <c r="L19" s="79"/>
      <c r="M19" s="80"/>
      <c r="N19" s="81">
        <f>分析係数表!H22</f>
        <v>4.8428495326650198E-5</v>
      </c>
      <c r="O19" s="82">
        <f t="shared" si="4"/>
        <v>6.9367479117305733E-4</v>
      </c>
      <c r="P19" s="76">
        <f>分析係数表!C22</f>
        <v>3.7067545304777627E-2</v>
      </c>
      <c r="Q19" s="82">
        <f t="shared" si="5"/>
        <v>2.5712821748589463E-5</v>
      </c>
      <c r="R19" s="83">
        <v>2.7038620632376597E-4</v>
      </c>
      <c r="S19" s="84">
        <f t="shared" si="6"/>
        <v>100.61635568962076</v>
      </c>
      <c r="T19" s="85">
        <f>分析係数表!F22</f>
        <v>0.40994295028524858</v>
      </c>
      <c r="U19" s="86">
        <f t="shared" si="7"/>
        <v>41.246965698353094</v>
      </c>
      <c r="V19" s="87">
        <f>分析係数表!D22</f>
        <v>4.2379788101059496E-2</v>
      </c>
      <c r="W19" s="167">
        <f t="shared" si="8"/>
        <v>4</v>
      </c>
      <c r="X19" s="76">
        <f>分析係数表!E22</f>
        <v>3.5859820700896494E-2</v>
      </c>
      <c r="Y19" s="166">
        <f t="shared" si="9"/>
        <v>4</v>
      </c>
    </row>
    <row r="20" spans="1:25" x14ac:dyDescent="0.2">
      <c r="A20" s="6" t="s">
        <v>8</v>
      </c>
      <c r="B20" s="5" t="s">
        <v>269</v>
      </c>
      <c r="C20" s="90"/>
      <c r="D20" s="76">
        <f>投入係数表!Q20</f>
        <v>4.8899755501222494E-3</v>
      </c>
      <c r="E20" s="77">
        <f t="shared" si="0"/>
        <v>0.48899755501222492</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3.4683739558652866E-4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投入係数表!Q21</f>
        <v>2.4449877750611247E-3</v>
      </c>
      <c r="E21" s="77">
        <f t="shared" si="0"/>
        <v>0.24449877750611246</v>
      </c>
      <c r="F21" s="76">
        <f>分析係数表!C24</f>
        <v>1</v>
      </c>
      <c r="G21" s="77">
        <f t="shared" si="1"/>
        <v>0.24449877750611246</v>
      </c>
      <c r="H21" s="77">
        <v>0.3016224333681875</v>
      </c>
      <c r="I21" s="77">
        <f t="shared" si="2"/>
        <v>0.3016224333681875</v>
      </c>
      <c r="J21" s="76">
        <f>分析係数表!G24</f>
        <v>0.20825654257279763</v>
      </c>
      <c r="K21" s="78">
        <f t="shared" si="3"/>
        <v>6.2814845135652761E-2</v>
      </c>
      <c r="L21" s="79"/>
      <c r="M21" s="80"/>
      <c r="N21" s="81">
        <f>分析係数表!H24</f>
        <v>3.389994672865514E-4</v>
      </c>
      <c r="O21" s="82">
        <f t="shared" si="4"/>
        <v>4.855723538211401E-3</v>
      </c>
      <c r="P21" s="76">
        <f>分析係数表!C24</f>
        <v>1</v>
      </c>
      <c r="Q21" s="82">
        <f t="shared" si="5"/>
        <v>4.855723538211401E-3</v>
      </c>
      <c r="R21" s="83">
        <v>2.1800173232312654E-2</v>
      </c>
      <c r="S21" s="84">
        <f t="shared" si="6"/>
        <v>0.32342260660050015</v>
      </c>
      <c r="T21" s="85">
        <f>分析係数表!F24</f>
        <v>0.38665683744931811</v>
      </c>
      <c r="U21" s="86">
        <f t="shared" si="7"/>
        <v>0.12505356222776434</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投入係数表!Q22</f>
        <v>8.1499592502037484E-3</v>
      </c>
      <c r="E22" s="77">
        <f t="shared" si="0"/>
        <v>0.81499592502037488</v>
      </c>
      <c r="F22" s="76">
        <f>分析係数表!C25</f>
        <v>9.7637180238234755E-3</v>
      </c>
      <c r="G22" s="77">
        <f t="shared" si="1"/>
        <v>7.9573904024641193E-3</v>
      </c>
      <c r="H22" s="77">
        <v>1.2534501560851886E-2</v>
      </c>
      <c r="I22" s="77">
        <f t="shared" si="2"/>
        <v>1.2534501560851886E-2</v>
      </c>
      <c r="J22" s="76">
        <f>分析係数表!G25</f>
        <v>0.19639934533551553</v>
      </c>
      <c r="K22" s="78">
        <f t="shared" si="3"/>
        <v>2.461767900658308E-3</v>
      </c>
      <c r="L22" s="79"/>
      <c r="M22" s="80"/>
      <c r="N22" s="81">
        <f>分析係数表!H25</f>
        <v>5.0849920092982707E-4</v>
      </c>
      <c r="O22" s="82">
        <f t="shared" si="4"/>
        <v>7.2835853073171019E-3</v>
      </c>
      <c r="P22" s="76">
        <f>分析係数表!C25</f>
        <v>9.7637180238234755E-3</v>
      </c>
      <c r="Q22" s="82">
        <f t="shared" si="5"/>
        <v>7.1114873143107834E-5</v>
      </c>
      <c r="R22" s="83">
        <v>4.5728688441903486E-4</v>
      </c>
      <c r="S22" s="84">
        <f t="shared" si="6"/>
        <v>1.2991788445270921E-2</v>
      </c>
      <c r="T22" s="85">
        <f>分析係数表!F25</f>
        <v>0.34206219312602293</v>
      </c>
      <c r="U22" s="86">
        <f t="shared" si="7"/>
        <v>4.4439996482186954E-3</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投入係数表!Q23</f>
        <v>2.4449877750611249E-2</v>
      </c>
      <c r="E23" s="77">
        <f t="shared" si="0"/>
        <v>2.4449877750611249</v>
      </c>
      <c r="F23" s="76">
        <f>分析係数表!C26</f>
        <v>0.93036400633054483</v>
      </c>
      <c r="G23" s="77">
        <f t="shared" si="1"/>
        <v>2.2747286218350733</v>
      </c>
      <c r="H23" s="77">
        <v>2.5954607670531611</v>
      </c>
      <c r="I23" s="77">
        <f t="shared" si="2"/>
        <v>2.5954607670531611</v>
      </c>
      <c r="J23" s="76">
        <f>分析係数表!G26</f>
        <v>0.19645328719723185</v>
      </c>
      <c r="K23" s="78">
        <f t="shared" si="3"/>
        <v>0.50988679947904236</v>
      </c>
      <c r="L23" s="79"/>
      <c r="M23" s="80"/>
      <c r="N23" s="81">
        <f>分析係数表!H26</f>
        <v>1.0557411981209745E-2</v>
      </c>
      <c r="O23" s="82">
        <f t="shared" si="4"/>
        <v>0.15122110447572651</v>
      </c>
      <c r="P23" s="76">
        <f>分析係数表!C26</f>
        <v>0.93036400633054483</v>
      </c>
      <c r="Q23" s="82">
        <f t="shared" si="5"/>
        <v>0.14069067260176679</v>
      </c>
      <c r="R23" s="83">
        <v>0.16479238116150724</v>
      </c>
      <c r="S23" s="84">
        <f t="shared" si="6"/>
        <v>2.7602531482146682</v>
      </c>
      <c r="T23" s="85">
        <f>分析係数表!F26</f>
        <v>0.33070934256055362</v>
      </c>
      <c r="U23" s="86">
        <f t="shared" si="7"/>
        <v>0.91284150394677133</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投入係数表!Q24</f>
        <v>8.1499592502037486E-4</v>
      </c>
      <c r="E24" s="77">
        <f t="shared" si="0"/>
        <v>8.1499592502037491E-2</v>
      </c>
      <c r="F24" s="76">
        <f>分析係数表!C27</f>
        <v>0.10562310030395139</v>
      </c>
      <c r="G24" s="77">
        <f t="shared" si="1"/>
        <v>8.6082396335738706E-3</v>
      </c>
      <c r="H24" s="77">
        <v>9.0015502554113211E-3</v>
      </c>
      <c r="I24" s="77">
        <f t="shared" si="2"/>
        <v>9.0015502554113211E-3</v>
      </c>
      <c r="J24" s="76">
        <f>分析係数表!G27</f>
        <v>0.17127071823204421</v>
      </c>
      <c r="K24" s="78">
        <f t="shared" si="3"/>
        <v>1.5417019774461378E-3</v>
      </c>
      <c r="L24" s="79"/>
      <c r="M24" s="80"/>
      <c r="N24" s="81">
        <f>分析係数表!H27</f>
        <v>1.1162768172792872E-2</v>
      </c>
      <c r="O24" s="82">
        <f t="shared" si="4"/>
        <v>0.15989203936538973</v>
      </c>
      <c r="P24" s="76">
        <f>分析係数表!C27</f>
        <v>0.10562310030395139</v>
      </c>
      <c r="Q24" s="82">
        <f t="shared" si="5"/>
        <v>1.6888292911693904E-2</v>
      </c>
      <c r="R24" s="83">
        <v>1.7094419323866732E-2</v>
      </c>
      <c r="S24" s="84">
        <f t="shared" si="6"/>
        <v>2.6095969579278053E-2</v>
      </c>
      <c r="T24" s="85">
        <f>分析係数表!F27</f>
        <v>0.32320441988950277</v>
      </c>
      <c r="U24" s="86">
        <f t="shared" si="7"/>
        <v>8.4343327093246746E-3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投入係数表!Q25</f>
        <v>0</v>
      </c>
      <c r="E25" s="77">
        <f t="shared" si="0"/>
        <v>0</v>
      </c>
      <c r="F25" s="76">
        <f>分析係数表!C28</f>
        <v>0.18610473607344047</v>
      </c>
      <c r="G25" s="77">
        <f t="shared" si="1"/>
        <v>0</v>
      </c>
      <c r="H25" s="77">
        <v>9.6116847236002688E-3</v>
      </c>
      <c r="I25" s="77">
        <f t="shared" si="2"/>
        <v>9.6116847236002688E-3</v>
      </c>
      <c r="J25" s="76">
        <f>分析係数表!G28</f>
        <v>0.12463295269168026</v>
      </c>
      <c r="K25" s="78">
        <f t="shared" si="3"/>
        <v>1.1979326474438183E-3</v>
      </c>
      <c r="L25" s="79"/>
      <c r="M25" s="80"/>
      <c r="N25" s="81">
        <f>分析係数表!H28</f>
        <v>2.0436825027846384E-2</v>
      </c>
      <c r="O25" s="82">
        <f t="shared" si="4"/>
        <v>0.29273076187503017</v>
      </c>
      <c r="P25" s="76">
        <f>分析係数表!C28</f>
        <v>0.18610473607344047</v>
      </c>
      <c r="Q25" s="82">
        <f t="shared" si="5"/>
        <v>5.447858117932964E-2</v>
      </c>
      <c r="R25" s="83">
        <v>6.2001512361308957E-2</v>
      </c>
      <c r="S25" s="84">
        <f t="shared" si="6"/>
        <v>7.1613197084909222E-2</v>
      </c>
      <c r="T25" s="85">
        <f>分析係数表!F28</f>
        <v>0.20978792822185971</v>
      </c>
      <c r="U25" s="86">
        <f t="shared" si="7"/>
        <v>1.502358424978683E-2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投入係数表!Q26</f>
        <v>1.6299918500407497E-3</v>
      </c>
      <c r="E26" s="77">
        <f t="shared" si="0"/>
        <v>0.16299918500407498</v>
      </c>
      <c r="F26" s="76">
        <f>分析係数表!C29</f>
        <v>0.55770782889426962</v>
      </c>
      <c r="G26" s="77">
        <f t="shared" si="1"/>
        <v>9.0905921580158047E-2</v>
      </c>
      <c r="H26" s="77">
        <v>0.15958994926582784</v>
      </c>
      <c r="I26" s="77">
        <f t="shared" si="2"/>
        <v>0.15958994926582784</v>
      </c>
      <c r="J26" s="76">
        <f>分析係数表!G29</f>
        <v>0.26290655653071759</v>
      </c>
      <c r="K26" s="78">
        <f t="shared" si="3"/>
        <v>4.1957244018390717E-2</v>
      </c>
      <c r="L26" s="79"/>
      <c r="M26" s="80"/>
      <c r="N26" s="81">
        <f>分析係数表!H29</f>
        <v>1.0048912780279917E-2</v>
      </c>
      <c r="O26" s="82">
        <f t="shared" si="4"/>
        <v>0.14393751916840941</v>
      </c>
      <c r="P26" s="76">
        <f>分析係数表!C29</f>
        <v>0.55770782889426962</v>
      </c>
      <c r="Q26" s="82">
        <f t="shared" si="5"/>
        <v>8.0275081311840926E-2</v>
      </c>
      <c r="R26" s="83">
        <v>0.11576960495585321</v>
      </c>
      <c r="S26" s="84">
        <f t="shared" si="6"/>
        <v>0.27535955422168107</v>
      </c>
      <c r="T26" s="85">
        <f>分析係数表!F29</f>
        <v>0.49535363964894163</v>
      </c>
      <c r="U26" s="86">
        <f t="shared" si="7"/>
        <v>0.13640035739581982</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投入係数表!Q27</f>
        <v>1.6299918500407497E-3</v>
      </c>
      <c r="E27" s="77">
        <f t="shared" si="0"/>
        <v>0.16299918500407498</v>
      </c>
      <c r="F27" s="76">
        <f>分析係数表!C30</f>
        <v>1</v>
      </c>
      <c r="G27" s="77">
        <f t="shared" si="1"/>
        <v>0.16299918500407498</v>
      </c>
      <c r="H27" s="77">
        <v>0.2137080867083489</v>
      </c>
      <c r="I27" s="77">
        <f t="shared" si="2"/>
        <v>0.2137080867083489</v>
      </c>
      <c r="J27" s="76">
        <f>分析係数表!G30</f>
        <v>0.34435136970794655</v>
      </c>
      <c r="K27" s="78">
        <f t="shared" si="3"/>
        <v>7.3590672375684549E-2</v>
      </c>
      <c r="L27" s="79"/>
      <c r="M27" s="80"/>
      <c r="N27" s="81">
        <f>分析係数表!H30</f>
        <v>0</v>
      </c>
      <c r="O27" s="82">
        <f t="shared" si="4"/>
        <v>0</v>
      </c>
      <c r="P27" s="76">
        <f>分析係数表!C30</f>
        <v>1</v>
      </c>
      <c r="Q27" s="82">
        <f t="shared" si="5"/>
        <v>0</v>
      </c>
      <c r="R27" s="83">
        <v>3.9816586685331584E-2</v>
      </c>
      <c r="S27" s="84">
        <f t="shared" si="6"/>
        <v>0.25352467339368046</v>
      </c>
      <c r="T27" s="85">
        <f>分析係数表!F30</f>
        <v>0.43672175684853975</v>
      </c>
      <c r="U27" s="86">
        <f t="shared" si="7"/>
        <v>0.11071974076894037</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投入係数表!Q28</f>
        <v>1.3854930725346373E-2</v>
      </c>
      <c r="E28" s="77">
        <f t="shared" si="0"/>
        <v>1.3854930725346373</v>
      </c>
      <c r="F28" s="76">
        <f>分析係数表!C31</f>
        <v>0.21403057579654239</v>
      </c>
      <c r="G28" s="77">
        <f t="shared" si="1"/>
        <v>0.29653788007670906</v>
      </c>
      <c r="H28" s="77">
        <v>0.37058432630208898</v>
      </c>
      <c r="I28" s="77">
        <f t="shared" si="2"/>
        <v>0.37058432630208898</v>
      </c>
      <c r="J28" s="76">
        <f>分析係数表!G31</f>
        <v>7.0431893687707636E-2</v>
      </c>
      <c r="K28" s="78">
        <f t="shared" si="3"/>
        <v>2.6100955872439487E-2</v>
      </c>
      <c r="L28" s="79"/>
      <c r="M28" s="80"/>
      <c r="N28" s="81">
        <f>分析係数表!H31</f>
        <v>2.2373964840912391E-2</v>
      </c>
      <c r="O28" s="82">
        <f t="shared" si="4"/>
        <v>0.32047775352195246</v>
      </c>
      <c r="P28" s="76">
        <f>分析係数表!C31</f>
        <v>0.21403057579654239</v>
      </c>
      <c r="Q28" s="82">
        <f t="shared" si="5"/>
        <v>6.8592038116285878E-2</v>
      </c>
      <c r="R28" s="83">
        <v>9.2298297528853351E-2</v>
      </c>
      <c r="S28" s="84">
        <f t="shared" si="6"/>
        <v>0.46288262383094236</v>
      </c>
      <c r="T28" s="85">
        <f>分析係数表!F31</f>
        <v>0.34418604651162793</v>
      </c>
      <c r="U28" s="86">
        <f t="shared" si="7"/>
        <v>0.1593177402953011</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投入係数表!Q29</f>
        <v>8.1499592502037486E-4</v>
      </c>
      <c r="E29" s="77">
        <f t="shared" si="0"/>
        <v>8.1499592502037491E-2</v>
      </c>
      <c r="F29" s="76">
        <f>分析係数表!C32</f>
        <v>0.43391812865497081</v>
      </c>
      <c r="G29" s="77">
        <f t="shared" si="1"/>
        <v>3.5364150664626802E-2</v>
      </c>
      <c r="H29" s="77">
        <v>4.4392352569143444E-2</v>
      </c>
      <c r="I29" s="77">
        <f t="shared" si="2"/>
        <v>4.4392352569143444E-2</v>
      </c>
      <c r="J29" s="76">
        <f>分析係数表!G32</f>
        <v>0.14171122994652408</v>
      </c>
      <c r="K29" s="78">
        <f t="shared" si="3"/>
        <v>6.2908948827930557E-3</v>
      </c>
      <c r="L29" s="79"/>
      <c r="M29" s="80"/>
      <c r="N29" s="81">
        <f>分析係数表!H32</f>
        <v>6.3683471354545017E-3</v>
      </c>
      <c r="O29" s="82">
        <f t="shared" si="4"/>
        <v>9.1218235039257051E-2</v>
      </c>
      <c r="P29" s="76">
        <f>分析係数表!C32</f>
        <v>0.43391812865497081</v>
      </c>
      <c r="Q29" s="82">
        <f t="shared" si="5"/>
        <v>3.9581245847443706E-2</v>
      </c>
      <c r="R29" s="83">
        <v>5.053030460287717E-2</v>
      </c>
      <c r="S29" s="84">
        <f t="shared" si="6"/>
        <v>9.4922657172020614E-2</v>
      </c>
      <c r="T29" s="85">
        <f>分析係数表!F32</f>
        <v>0.48395721925133689</v>
      </c>
      <c r="U29" s="86">
        <f t="shared" si="7"/>
        <v>4.5938505208919067E-2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投入係数表!Q30</f>
        <v>0</v>
      </c>
      <c r="E30" s="77">
        <f t="shared" si="0"/>
        <v>0</v>
      </c>
      <c r="F30" s="76">
        <f>分析係数表!C33</f>
        <v>0.95657568238213397</v>
      </c>
      <c r="G30" s="77">
        <f t="shared" si="1"/>
        <v>0</v>
      </c>
      <c r="H30" s="77">
        <v>1.9119554299527226E-2</v>
      </c>
      <c r="I30" s="77">
        <f t="shared" si="2"/>
        <v>1.9119554299527226E-2</v>
      </c>
      <c r="J30" s="76">
        <f>分析係数表!G33</f>
        <v>0.50647668393782386</v>
      </c>
      <c r="K30" s="78">
        <f t="shared" si="3"/>
        <v>9.6836084599937131E-3</v>
      </c>
      <c r="L30" s="79"/>
      <c r="M30" s="80"/>
      <c r="N30" s="81">
        <f>分析係数表!H33</f>
        <v>9.6856990653300401E-4</v>
      </c>
      <c r="O30" s="82">
        <f t="shared" si="4"/>
        <v>1.3873495823461146E-2</v>
      </c>
      <c r="P30" s="76">
        <f>分析係数表!C33</f>
        <v>0.95657568238213397</v>
      </c>
      <c r="Q30" s="82">
        <f t="shared" si="5"/>
        <v>1.3271048734353032E-2</v>
      </c>
      <c r="R30" s="83">
        <v>4.2049056608471073E-2</v>
      </c>
      <c r="S30" s="84">
        <f t="shared" si="6"/>
        <v>6.11686109079983E-2</v>
      </c>
      <c r="T30" s="85">
        <f>分析係数表!F33</f>
        <v>0.6295336787564767</v>
      </c>
      <c r="U30" s="86">
        <f t="shared" si="7"/>
        <v>3.8507700649335716E-2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投入係数表!Q31</f>
        <v>4.5639771801140996E-2</v>
      </c>
      <c r="E31" s="77">
        <f t="shared" si="0"/>
        <v>4.5639771801141</v>
      </c>
      <c r="F31" s="76">
        <f>分析係数表!C34</f>
        <v>0.33608845585417924</v>
      </c>
      <c r="G31" s="77">
        <f t="shared" si="1"/>
        <v>1.5339000430182592</v>
      </c>
      <c r="H31" s="77">
        <v>1.6980708568311864</v>
      </c>
      <c r="I31" s="77">
        <f t="shared" si="2"/>
        <v>1.6980708568311864</v>
      </c>
      <c r="J31" s="76">
        <f>分析係数表!G34</f>
        <v>0.42501734562394688</v>
      </c>
      <c r="K31" s="78">
        <f t="shared" si="3"/>
        <v>0.72170956825177202</v>
      </c>
      <c r="L31" s="79"/>
      <c r="M31" s="80"/>
      <c r="N31" s="81">
        <f>分析係数表!H34</f>
        <v>0.15935396387234249</v>
      </c>
      <c r="O31" s="82">
        <f t="shared" si="4"/>
        <v>2.2825369003549452</v>
      </c>
      <c r="P31" s="76">
        <f>分析係数表!C34</f>
        <v>0.33608845585417924</v>
      </c>
      <c r="Q31" s="82">
        <f t="shared" si="5"/>
        <v>0.76713430227047807</v>
      </c>
      <c r="R31" s="83">
        <v>0.83160863405769825</v>
      </c>
      <c r="S31" s="84">
        <f t="shared" si="6"/>
        <v>2.5296794908888849</v>
      </c>
      <c r="T31" s="85">
        <f>分析係数表!F34</f>
        <v>0.69035583308553872</v>
      </c>
      <c r="U31" s="86">
        <f t="shared" si="7"/>
        <v>1.7463789923719977</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投入係数表!Q32</f>
        <v>6.5199674001629989E-3</v>
      </c>
      <c r="E32" s="77">
        <f t="shared" si="0"/>
        <v>0.65199674001629992</v>
      </c>
      <c r="F32" s="76">
        <f>分析係数表!C35</f>
        <v>1</v>
      </c>
      <c r="G32" s="77">
        <f t="shared" si="1"/>
        <v>0.65199674001629992</v>
      </c>
      <c r="H32" s="77">
        <v>0.82971769197726841</v>
      </c>
      <c r="I32" s="77">
        <f t="shared" si="2"/>
        <v>0.82971769197726841</v>
      </c>
      <c r="J32" s="76">
        <f>分析係数表!G35</f>
        <v>0.31379772270596118</v>
      </c>
      <c r="K32" s="78">
        <f t="shared" si="3"/>
        <v>0.26036352223131298</v>
      </c>
      <c r="L32" s="79"/>
      <c r="M32" s="80"/>
      <c r="N32" s="81">
        <f>分析係数表!H35</f>
        <v>5.9518620756453096E-2</v>
      </c>
      <c r="O32" s="82">
        <f t="shared" si="4"/>
        <v>0.85252631835168746</v>
      </c>
      <c r="P32" s="76">
        <f>分析係数表!C35</f>
        <v>1</v>
      </c>
      <c r="Q32" s="82">
        <f t="shared" si="5"/>
        <v>0.85252631835168746</v>
      </c>
      <c r="R32" s="83">
        <v>1.1120873027571823</v>
      </c>
      <c r="S32" s="84">
        <f t="shared" si="6"/>
        <v>1.9418049947344507</v>
      </c>
      <c r="T32" s="85">
        <f>分析係数表!F35</f>
        <v>0.62804197365483372</v>
      </c>
      <c r="U32" s="86">
        <f t="shared" si="7"/>
        <v>1.2195350413458383</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投入係数表!Q33</f>
        <v>1.6299918500407497E-3</v>
      </c>
      <c r="E33" s="77">
        <f t="shared" si="0"/>
        <v>0.16299918500407498</v>
      </c>
      <c r="F33" s="76">
        <f>分析係数表!C36</f>
        <v>0.74699570815450644</v>
      </c>
      <c r="G33" s="77">
        <f t="shared" si="1"/>
        <v>0.12175969163072639</v>
      </c>
      <c r="H33" s="77">
        <v>0.20541686514341179</v>
      </c>
      <c r="I33" s="77">
        <f t="shared" si="2"/>
        <v>0.20541686514341179</v>
      </c>
      <c r="J33" s="76">
        <f>分析係数表!G36</f>
        <v>2.1798365122615803E-2</v>
      </c>
      <c r="K33" s="78">
        <f t="shared" si="3"/>
        <v>4.4777518287392216E-3</v>
      </c>
      <c r="L33" s="79"/>
      <c r="M33" s="80"/>
      <c r="N33" s="81">
        <f>分析係数表!H36</f>
        <v>0.18814470434403602</v>
      </c>
      <c r="O33" s="82">
        <f t="shared" si="4"/>
        <v>2.6949265637073276</v>
      </c>
      <c r="P33" s="76">
        <f>分析係数表!C36</f>
        <v>0.74699570815450644</v>
      </c>
      <c r="Q33" s="82">
        <f t="shared" si="5"/>
        <v>2.013098576880946</v>
      </c>
      <c r="R33" s="83">
        <v>2.1009382508519692</v>
      </c>
      <c r="S33" s="84">
        <f t="shared" si="6"/>
        <v>2.3063551159953808</v>
      </c>
      <c r="T33" s="85">
        <f>分析係数表!F36</f>
        <v>0.88068263301305039</v>
      </c>
      <c r="U33" s="86">
        <f t="shared" si="7"/>
        <v>2.0311668962179312</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投入係数表!Q34</f>
        <v>1.5484922575387123E-2</v>
      </c>
      <c r="E34" s="77">
        <f t="shared" si="0"/>
        <v>1.5484922575387123</v>
      </c>
      <c r="F34" s="76">
        <f>分析係数表!C37</f>
        <v>0.40712235846595357</v>
      </c>
      <c r="G34" s="77">
        <f t="shared" si="1"/>
        <v>0.63042581995542935</v>
      </c>
      <c r="H34" s="77">
        <v>0.75780086636544541</v>
      </c>
      <c r="I34" s="77">
        <f t="shared" si="2"/>
        <v>0.75780086636544541</v>
      </c>
      <c r="J34" s="76">
        <f>分析係数表!G37</f>
        <v>0.32196035893896063</v>
      </c>
      <c r="K34" s="78">
        <f t="shared" si="3"/>
        <v>0.24398183893927414</v>
      </c>
      <c r="L34" s="79"/>
      <c r="M34" s="80"/>
      <c r="N34" s="81">
        <f>分析係数表!H37</f>
        <v>4.8815923289263402E-2</v>
      </c>
      <c r="O34" s="82">
        <f t="shared" si="4"/>
        <v>0.69922418950244181</v>
      </c>
      <c r="P34" s="76">
        <f>分析係数表!C37</f>
        <v>0.40712235846595357</v>
      </c>
      <c r="Q34" s="82">
        <f t="shared" si="5"/>
        <v>0.28466980112667895</v>
      </c>
      <c r="R34" s="83">
        <v>0.33707446511739603</v>
      </c>
      <c r="S34" s="84">
        <f t="shared" si="6"/>
        <v>1.0948753314828414</v>
      </c>
      <c r="T34" s="85">
        <f>分析係数表!F37</f>
        <v>0.65447194556749833</v>
      </c>
      <c r="U34" s="86">
        <f t="shared" si="7"/>
        <v>0.71656518834943483</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投入係数表!Q35</f>
        <v>6.5199674001629989E-3</v>
      </c>
      <c r="E35" s="77">
        <f t="shared" si="0"/>
        <v>0.65199674001629992</v>
      </c>
      <c r="F35" s="76">
        <f>分析係数表!C38</f>
        <v>1.4508928571428603E-2</v>
      </c>
      <c r="G35" s="77">
        <f t="shared" si="1"/>
        <v>9.4597741297008011E-3</v>
      </c>
      <c r="H35" s="77">
        <v>1.3146790121524195E-2</v>
      </c>
      <c r="I35" s="77">
        <f t="shared" si="2"/>
        <v>1.3146790121524195E-2</v>
      </c>
      <c r="J35" s="76">
        <f>分析係数表!G38</f>
        <v>0.30833333333333335</v>
      </c>
      <c r="K35" s="78">
        <f t="shared" si="3"/>
        <v>4.0535936208032936E-3</v>
      </c>
      <c r="L35" s="79"/>
      <c r="M35" s="80"/>
      <c r="N35" s="81">
        <f>分析係数表!H38</f>
        <v>4.2859218364085426E-2</v>
      </c>
      <c r="O35" s="82">
        <f t="shared" si="4"/>
        <v>0.61390219018815573</v>
      </c>
      <c r="P35" s="76">
        <f>分析係数表!C38</f>
        <v>1.4508928571428603E-2</v>
      </c>
      <c r="Q35" s="82">
        <f t="shared" si="5"/>
        <v>8.9070630272835294E-3</v>
      </c>
      <c r="R35" s="83">
        <v>1.1434888110883846E-2</v>
      </c>
      <c r="S35" s="84">
        <f t="shared" si="6"/>
        <v>2.458167823240804E-2</v>
      </c>
      <c r="T35" s="85">
        <f>分析係数表!F38</f>
        <v>0.5083333333333333</v>
      </c>
      <c r="U35" s="86">
        <f t="shared" si="7"/>
        <v>1.249568643480742E-2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投入係数表!Q36</f>
        <v>0</v>
      </c>
      <c r="E36" s="77">
        <f t="shared" si="0"/>
        <v>0</v>
      </c>
      <c r="F36" s="76">
        <f>分析係数表!C39</f>
        <v>1</v>
      </c>
      <c r="G36" s="77">
        <f t="shared" si="1"/>
        <v>0</v>
      </c>
      <c r="H36" s="77">
        <v>3.885503691704903E-2</v>
      </c>
      <c r="I36" s="77">
        <f t="shared" si="2"/>
        <v>3.885503691704903E-2</v>
      </c>
      <c r="J36" s="76">
        <f>分析係数表!G39</f>
        <v>0.34035980374341268</v>
      </c>
      <c r="K36" s="78">
        <f t="shared" si="3"/>
        <v>1.3224692739529862E-2</v>
      </c>
      <c r="L36" s="79"/>
      <c r="M36" s="80"/>
      <c r="N36" s="81">
        <f>分析係数表!H39</f>
        <v>3.825851130805366E-3</v>
      </c>
      <c r="O36" s="82">
        <f t="shared" si="4"/>
        <v>5.4800308502671535E-2</v>
      </c>
      <c r="P36" s="76">
        <f>分析係数表!C39</f>
        <v>1</v>
      </c>
      <c r="Q36" s="82">
        <f t="shared" si="5"/>
        <v>5.4800308502671535E-2</v>
      </c>
      <c r="R36" s="83">
        <v>7.0233963682967832E-2</v>
      </c>
      <c r="S36" s="84">
        <f t="shared" si="6"/>
        <v>0.10908900060001686</v>
      </c>
      <c r="T36" s="85">
        <f>分析係数表!F39</f>
        <v>0.69125931310194444</v>
      </c>
      <c r="U36" s="86">
        <f t="shared" si="7"/>
        <v>7.5408787621745257E-2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投入係数表!Q37</f>
        <v>0</v>
      </c>
      <c r="E37" s="77">
        <f t="shared" si="0"/>
        <v>0</v>
      </c>
      <c r="F37" s="76">
        <f>分析係数表!C40</f>
        <v>0.85193465176268268</v>
      </c>
      <c r="G37" s="77">
        <f t="shared" si="1"/>
        <v>0</v>
      </c>
      <c r="H37" s="77">
        <v>3.309469125702335E-3</v>
      </c>
      <c r="I37" s="77">
        <f t="shared" si="2"/>
        <v>3.309469125702335E-3</v>
      </c>
      <c r="J37" s="76">
        <f>分析係数表!G40</f>
        <v>0.54260669636442016</v>
      </c>
      <c r="K37" s="78">
        <f t="shared" si="3"/>
        <v>1.79574010901739E-3</v>
      </c>
      <c r="L37" s="79"/>
      <c r="M37" s="80"/>
      <c r="N37" s="81">
        <f>分析係数表!H40</f>
        <v>3.0340452322146352E-2</v>
      </c>
      <c r="O37" s="82">
        <f t="shared" si="4"/>
        <v>0.43458725666992043</v>
      </c>
      <c r="P37" s="76">
        <f>分析係数表!C40</f>
        <v>0.85193465176268268</v>
      </c>
      <c r="Q37" s="82">
        <f t="shared" si="5"/>
        <v>0.37023994317158826</v>
      </c>
      <c r="R37" s="83">
        <v>0.37095930817605643</v>
      </c>
      <c r="S37" s="84">
        <f t="shared" si="6"/>
        <v>0.37426877730175878</v>
      </c>
      <c r="T37" s="85">
        <f>分析係数表!F40</f>
        <v>0.72424198879149304</v>
      </c>
      <c r="U37" s="86">
        <f t="shared" si="7"/>
        <v>0.27106116361558619</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投入係数表!Q38</f>
        <v>0</v>
      </c>
      <c r="E38" s="77">
        <f t="shared" si="0"/>
        <v>0</v>
      </c>
      <c r="F38" s="76">
        <f>分析係数表!C41</f>
        <v>0.80146471371504657</v>
      </c>
      <c r="G38" s="77">
        <f t="shared" si="1"/>
        <v>0</v>
      </c>
      <c r="H38" s="77">
        <v>2.8762069501252537E-3</v>
      </c>
      <c r="I38" s="77">
        <f t="shared" si="2"/>
        <v>2.8762069501252537E-3</v>
      </c>
      <c r="J38" s="76">
        <f>分析係数表!G41</f>
        <v>0.44658927872701187</v>
      </c>
      <c r="K38" s="78">
        <f t="shared" si="3"/>
        <v>1.2844831873260556E-3</v>
      </c>
      <c r="L38" s="79"/>
      <c r="M38" s="80"/>
      <c r="N38" s="81">
        <f>分析係数表!H41</f>
        <v>5.2181703714465594E-2</v>
      </c>
      <c r="O38" s="82">
        <f t="shared" si="4"/>
        <v>0.74743458748896929</v>
      </c>
      <c r="P38" s="76">
        <f>分析係数表!C41</f>
        <v>0.80146471371504657</v>
      </c>
      <c r="Q38" s="82">
        <f t="shared" si="5"/>
        <v>0.59904244768257076</v>
      </c>
      <c r="R38" s="83">
        <v>0.61062657394328124</v>
      </c>
      <c r="S38" s="84">
        <f t="shared" si="6"/>
        <v>0.61350278089340649</v>
      </c>
      <c r="T38" s="85">
        <f>分析係数表!F41</f>
        <v>0.54349810877787919</v>
      </c>
      <c r="U38" s="86">
        <f t="shared" si="7"/>
        <v>0.333437601145536</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投入係数表!Q39</f>
        <v>2.4449877750611247E-3</v>
      </c>
      <c r="E39" s="77">
        <f>$C$19*D39</f>
        <v>0.24449877750611246</v>
      </c>
      <c r="F39" s="76">
        <f>分析係数表!C42</f>
        <v>0.73057644110275688</v>
      </c>
      <c r="G39" s="77">
        <f>E39*F39</f>
        <v>0.17862504672439042</v>
      </c>
      <c r="H39" s="77">
        <v>0.18875477509953495</v>
      </c>
      <c r="I39" s="77">
        <f>C39+H39</f>
        <v>0.18875477509953495</v>
      </c>
      <c r="J39" s="76">
        <f>分析係数表!G42</f>
        <v>0.48211243611584326</v>
      </c>
      <c r="K39" s="78">
        <f>I39*J39</f>
        <v>9.1001024451734899E-2</v>
      </c>
      <c r="L39" s="79"/>
      <c r="M39" s="80"/>
      <c r="N39" s="81">
        <f>分析係数表!H42</f>
        <v>1.2567194537265727E-2</v>
      </c>
      <c r="O39" s="82">
        <f t="shared" si="4"/>
        <v>0.18000860830940837</v>
      </c>
      <c r="P39" s="76">
        <f>分析係数表!C42</f>
        <v>0.73057644110275688</v>
      </c>
      <c r="Q39" s="82">
        <f>O39*P39</f>
        <v>0.13151004842654773</v>
      </c>
      <c r="R39" s="83">
        <v>0.13897254204146736</v>
      </c>
      <c r="S39" s="84">
        <f>I39+R39</f>
        <v>0.32772731714100234</v>
      </c>
      <c r="T39" s="85">
        <f>分析係数表!F42</f>
        <v>0.53492333901192501</v>
      </c>
      <c r="U39" s="86">
        <f>S39*T39</f>
        <v>0.17530899077048506</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投入係数表!Q40</f>
        <v>3.5859820700896494E-2</v>
      </c>
      <c r="E40" s="77">
        <f>$C$19*D40</f>
        <v>3.5859820700896492</v>
      </c>
      <c r="F40" s="76">
        <f>分析係数表!C43</f>
        <v>0.26262335230137579</v>
      </c>
      <c r="G40" s="77">
        <f>E40*F40</f>
        <v>0.94176263253957082</v>
      </c>
      <c r="H40" s="77">
        <v>1.1481066028524989</v>
      </c>
      <c r="I40" s="77">
        <f>C40+H40</f>
        <v>1.1481066028524989</v>
      </c>
      <c r="J40" s="76">
        <f>分析係数表!G43</f>
        <v>0.38144329896907214</v>
      </c>
      <c r="K40" s="78">
        <f>I40*J40</f>
        <v>0.43793757016023149</v>
      </c>
      <c r="L40" s="79"/>
      <c r="M40" s="80"/>
      <c r="N40" s="81">
        <f>分析係数表!H43</f>
        <v>3.4626374158554893E-2</v>
      </c>
      <c r="O40" s="82">
        <f t="shared" si="4"/>
        <v>0.49597747568873601</v>
      </c>
      <c r="P40" s="76">
        <f>分析係数表!C43</f>
        <v>0.26262335230137579</v>
      </c>
      <c r="Q40" s="82">
        <f>O40*P40</f>
        <v>0.13025526733134996</v>
      </c>
      <c r="R40" s="83">
        <v>0.24506105966141878</v>
      </c>
      <c r="S40" s="84">
        <f>I40+R40</f>
        <v>1.3931676625139175</v>
      </c>
      <c r="T40" s="85">
        <f>分析係数表!F43</f>
        <v>0.61984536082474229</v>
      </c>
      <c r="U40" s="86">
        <f>S40*T40</f>
        <v>0.86354851246030206</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投入係数表!Q41</f>
        <v>0</v>
      </c>
      <c r="E41" s="77">
        <f>$C$19*D41</f>
        <v>0</v>
      </c>
      <c r="F41" s="76">
        <f>分析係数表!C44</f>
        <v>0.55951749734888656</v>
      </c>
      <c r="G41" s="77">
        <f>E41*F41</f>
        <v>0</v>
      </c>
      <c r="H41" s="77">
        <v>2.3908746486926234E-3</v>
      </c>
      <c r="I41" s="77">
        <f>C41+H41</f>
        <v>2.3908746486926234E-3</v>
      </c>
      <c r="J41" s="76">
        <f>分析係数表!G44</f>
        <v>0.2661290322580645</v>
      </c>
      <c r="K41" s="78">
        <f>I41*J41</f>
        <v>6.3628115650690785E-4</v>
      </c>
      <c r="L41" s="79"/>
      <c r="M41" s="80"/>
      <c r="N41" s="81">
        <f>分析係数表!H44</f>
        <v>0.11419439198024117</v>
      </c>
      <c r="O41" s="82">
        <f t="shared" si="4"/>
        <v>1.6356851575860691</v>
      </c>
      <c r="P41" s="76">
        <f>分析係数表!C44</f>
        <v>0.55951749734888656</v>
      </c>
      <c r="Q41" s="82">
        <f>O41*P41</f>
        <v>0.91519446582327657</v>
      </c>
      <c r="R41" s="83">
        <v>0.93079586400332248</v>
      </c>
      <c r="S41" s="84">
        <f>I41+R41</f>
        <v>0.93318673865201507</v>
      </c>
      <c r="T41" s="85">
        <f>分析係数表!F44</f>
        <v>0.54608294930875578</v>
      </c>
      <c r="U41" s="86">
        <f>S41*T41</f>
        <v>0.50959736649891152</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投入係数表!Q42</f>
        <v>4.0749796251018742E-3</v>
      </c>
      <c r="E42" s="77">
        <f>$C$19*D42</f>
        <v>0.40749796251018744</v>
      </c>
      <c r="F42" s="76">
        <f>分析係数表!C45</f>
        <v>1</v>
      </c>
      <c r="G42" s="77">
        <f>E42*F42</f>
        <v>0.40749796251018744</v>
      </c>
      <c r="H42" s="77">
        <v>0.49212986625929811</v>
      </c>
      <c r="I42" s="77">
        <f>C42+H42</f>
        <v>0.49212986625929811</v>
      </c>
      <c r="J42" s="76">
        <f>分析係数表!G45</f>
        <v>0</v>
      </c>
      <c r="K42" s="78">
        <f>I42*J42</f>
        <v>0</v>
      </c>
      <c r="L42" s="79"/>
      <c r="M42" s="80"/>
      <c r="N42" s="81">
        <f>分析係数表!H45</f>
        <v>0</v>
      </c>
      <c r="O42" s="82">
        <f t="shared" si="4"/>
        <v>0</v>
      </c>
      <c r="P42" s="76">
        <f>分析係数表!C45</f>
        <v>1</v>
      </c>
      <c r="Q42" s="82">
        <f>O42*P42</f>
        <v>0</v>
      </c>
      <c r="R42" s="83">
        <v>6.8260952922706772E-2</v>
      </c>
      <c r="S42" s="84">
        <f>I42+R42</f>
        <v>0.56039081918200484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8.1499592502037484E-3</v>
      </c>
      <c r="E43" s="77">
        <f>$C$19*D43</f>
        <v>0.81499592502037488</v>
      </c>
      <c r="F43" s="76">
        <f>分析係数表!C46</f>
        <v>0.22811405702851428</v>
      </c>
      <c r="G43" s="77">
        <f>E43*F43</f>
        <v>0.18591202691810454</v>
      </c>
      <c r="H43" s="77">
        <v>0.20410059621944146</v>
      </c>
      <c r="I43" s="77">
        <f>C43+H43</f>
        <v>0.20410059621944146</v>
      </c>
      <c r="J43" s="76">
        <f>分析係数表!G46</f>
        <v>8.7527352297592995E-3</v>
      </c>
      <c r="K43" s="78">
        <f>I43*J43</f>
        <v>1.7864384789447829E-3</v>
      </c>
      <c r="L43" s="79"/>
      <c r="M43" s="80"/>
      <c r="N43" s="81">
        <f>分析係数表!H46</f>
        <v>2.1817037144655917E-2</v>
      </c>
      <c r="O43" s="82">
        <f t="shared" si="4"/>
        <v>0.31250049342346237</v>
      </c>
      <c r="P43" s="76">
        <f>分析係数表!C46</f>
        <v>0.22811405702851428</v>
      </c>
      <c r="Q43" s="82">
        <f>O43*P43</f>
        <v>7.1285755378238544E-2</v>
      </c>
      <c r="R43" s="83">
        <v>8.1071039280407015E-2</v>
      </c>
      <c r="S43" s="84">
        <f>I43+R43</f>
        <v>0.28517163549984847</v>
      </c>
      <c r="T43" s="85">
        <f>分析係数表!F46</f>
        <v>0.3172866520787746</v>
      </c>
      <c r="U43" s="86">
        <f>S43*T43</f>
        <v>9.0481153495575548E-2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投入係数表!Q44</f>
        <v>0.57457212713936434</v>
      </c>
      <c r="E44" s="91">
        <f>SUM(E5:E43)</f>
        <v>57.457212713936421</v>
      </c>
      <c r="F44" s="92">
        <f>分析係数表!C47</f>
        <v>0.33433390508862204</v>
      </c>
      <c r="G44" s="91">
        <f>SUM(G5:G43)</f>
        <v>12.808311532170755</v>
      </c>
      <c r="H44" s="91">
        <f>SUM(H5:H43)</f>
        <v>15.125039135569093</v>
      </c>
      <c r="I44" s="91">
        <f>SUM(I5:I43)</f>
        <v>115.12503913556905</v>
      </c>
      <c r="J44" s="92">
        <f>分析係数表!G47</f>
        <v>0.20055399257397419</v>
      </c>
      <c r="K44" s="93">
        <f>SUM(K5:K43)</f>
        <v>22.844801854756717</v>
      </c>
      <c r="L44" s="94">
        <f>最終需要_まとめ!$L$33</f>
        <v>0.627</v>
      </c>
      <c r="M44" s="91">
        <f>K44*L44</f>
        <v>14.323690762932461</v>
      </c>
      <c r="N44" s="95">
        <f>分析係数表!H47</f>
        <v>1</v>
      </c>
      <c r="O44" s="96">
        <f>SUM(O5:O43)</f>
        <v>14.323690762932459</v>
      </c>
      <c r="P44" s="92">
        <f>分析係数表!C47</f>
        <v>0.33433390508862204</v>
      </c>
      <c r="Q44" s="96">
        <f>SUM(Q5:Q43)</f>
        <v>6.786595800573882</v>
      </c>
      <c r="R44" s="91">
        <f>SUM(R5:R43)</f>
        <v>7.7649001076478017</v>
      </c>
      <c r="S44" s="97">
        <f>SUM(S5:S43)</f>
        <v>122.88993924321692</v>
      </c>
      <c r="T44" s="98">
        <f>分析係数表!F47</f>
        <v>0.41739236800258844</v>
      </c>
      <c r="U44" s="99">
        <f>SUM(U5:U43)</f>
        <v>52.509227795706202</v>
      </c>
      <c r="V44" s="100">
        <f>分析係数表!D47</f>
        <v>5.2767398089435869E-2</v>
      </c>
      <c r="W44" s="164">
        <f>SUM(W5:W43)</f>
        <v>5</v>
      </c>
      <c r="X44" s="92">
        <f>分析係数表!E47</f>
        <v>4.5266401770882245E-2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0.21389195148842333</v>
      </c>
      <c r="G5" s="77">
        <f t="shared" ref="G5:G38" si="1">E5*F5</f>
        <v>0</v>
      </c>
      <c r="H5" s="77">
        <f t="array" ref="H5:H43">MMULT(逆行列係数!C5:AO43,'16'!G5:G43)</f>
        <v>2.5052163220119067E-4</v>
      </c>
      <c r="I5" s="77">
        <f t="shared" ref="I5:I38" si="2">C5+H5</f>
        <v>2.5052163220119067E-4</v>
      </c>
      <c r="J5" s="76">
        <f>分析係数表!G8</f>
        <v>0.12113720642768851</v>
      </c>
      <c r="K5" s="78">
        <f t="shared" ref="K5:K38" si="3">I5*J5</f>
        <v>3.034749067455709E-5</v>
      </c>
      <c r="L5" s="79" t="s">
        <v>183</v>
      </c>
      <c r="M5" s="80" t="s">
        <v>183</v>
      </c>
      <c r="N5" s="81">
        <f>分析係数表!H8</f>
        <v>1.1235410915782847E-2</v>
      </c>
      <c r="O5" s="82">
        <f t="shared" ref="O5:O43" si="4">$M$44*N5</f>
        <v>0.17376931272442755</v>
      </c>
      <c r="P5" s="76">
        <f>分析係数表!C8</f>
        <v>0.21389195148842333</v>
      </c>
      <c r="Q5" s="82">
        <f t="shared" ref="Q5:Q38" si="5">O5*P5</f>
        <v>3.7167857407429922E-2</v>
      </c>
      <c r="R5" s="83">
        <f t="array" ref="R5:R43">MMULT(逆行列係数!C5:AO43,'16'!Q5:Q43)</f>
        <v>4.5639983297643918E-2</v>
      </c>
      <c r="S5" s="84">
        <f t="shared" ref="S5:S38" si="6">I5+R5</f>
        <v>4.5890504929845109E-2</v>
      </c>
      <c r="T5" s="85">
        <f>分析係数表!F8</f>
        <v>0.44993819530284301</v>
      </c>
      <c r="U5" s="86">
        <f t="shared" ref="U5:U38" si="7">S5*T5</f>
        <v>2.0647890969670728E-2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投入係数表!R6</f>
        <v>0</v>
      </c>
      <c r="E6" s="77">
        <f t="shared" si="0"/>
        <v>0</v>
      </c>
      <c r="F6" s="76">
        <f>分析係数表!C9</f>
        <v>0.54651162790697683</v>
      </c>
      <c r="G6" s="77">
        <f t="shared" si="1"/>
        <v>0</v>
      </c>
      <c r="H6" s="77">
        <v>1.0278130637037302E-4</v>
      </c>
      <c r="I6" s="77">
        <f t="shared" si="2"/>
        <v>1.0278130637037302E-4</v>
      </c>
      <c r="J6" s="76">
        <f>分析係数表!G9</f>
        <v>0.23529411764705882</v>
      </c>
      <c r="K6" s="78">
        <f t="shared" si="3"/>
        <v>2.4183836793028944E-5</v>
      </c>
      <c r="L6" s="79"/>
      <c r="M6" s="80"/>
      <c r="N6" s="81">
        <f>分析係数表!H9</f>
        <v>6.0535619158312755E-4</v>
      </c>
      <c r="O6" s="82">
        <f t="shared" si="4"/>
        <v>9.3625707286868302E-3</v>
      </c>
      <c r="P6" s="76">
        <f>分析係数表!C9</f>
        <v>0.54651162790697683</v>
      </c>
      <c r="Q6" s="82">
        <f t="shared" si="5"/>
        <v>5.1167537703288501E-3</v>
      </c>
      <c r="R6" s="83">
        <v>6.0696126625567528E-3</v>
      </c>
      <c r="S6" s="84">
        <f t="shared" si="6"/>
        <v>6.172393968927126E-3</v>
      </c>
      <c r="T6" s="85">
        <f>分析係数表!F9</f>
        <v>0.68627450980392157</v>
      </c>
      <c r="U6" s="86">
        <f t="shared" si="7"/>
        <v>4.2359566453421451E-3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1.7601632969931238E-2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1.3168724279835398E-2</v>
      </c>
      <c r="G8" s="77">
        <f t="shared" si="1"/>
        <v>0</v>
      </c>
      <c r="H8" s="77">
        <v>3.2817585614271167E-3</v>
      </c>
      <c r="I8" s="77">
        <f t="shared" si="2"/>
        <v>3.2817585614271167E-3</v>
      </c>
      <c r="J8" s="76">
        <f>分析係数表!G11</f>
        <v>0.35416666666666669</v>
      </c>
      <c r="K8" s="78">
        <f t="shared" si="3"/>
        <v>1.1622894905054372E-3</v>
      </c>
      <c r="L8" s="79"/>
      <c r="M8" s="80"/>
      <c r="N8" s="81">
        <f>分析係数表!H11</f>
        <v>-2.4214247663325099E-5</v>
      </c>
      <c r="O8" s="82">
        <f t="shared" si="4"/>
        <v>-3.7450282914747315E-4</v>
      </c>
      <c r="P8" s="76">
        <f>分析係数表!C11</f>
        <v>1.3168724279835398E-2</v>
      </c>
      <c r="Q8" s="82">
        <f t="shared" si="5"/>
        <v>-4.9317244990613775E-6</v>
      </c>
      <c r="R8" s="83">
        <v>5.7266258571611183E-4</v>
      </c>
      <c r="S8" s="84">
        <f t="shared" si="6"/>
        <v>3.8544211471432284E-3</v>
      </c>
      <c r="T8" s="85">
        <f>分析係数表!F11</f>
        <v>0.60416666666666663</v>
      </c>
      <c r="U8" s="86">
        <f t="shared" si="7"/>
        <v>2.3287127763990337E-3</v>
      </c>
      <c r="V8" s="87">
        <f>分析係数表!D11</f>
        <v>0</v>
      </c>
      <c r="W8" s="167">
        <f t="shared" si="8"/>
        <v>0</v>
      </c>
      <c r="X8" s="76">
        <f>分析係数表!E11</f>
        <v>0</v>
      </c>
      <c r="Y8" s="166">
        <f t="shared" si="9"/>
        <v>0</v>
      </c>
    </row>
    <row r="9" spans="1:25" x14ac:dyDescent="0.2">
      <c r="A9" s="6" t="s">
        <v>222</v>
      </c>
      <c r="B9" s="5" t="s">
        <v>190</v>
      </c>
      <c r="C9" s="90"/>
      <c r="D9" s="76">
        <f>投入係数表!R9</f>
        <v>0</v>
      </c>
      <c r="E9" s="77">
        <f t="shared" si="0"/>
        <v>0</v>
      </c>
      <c r="F9" s="76">
        <f>分析係数表!C12</f>
        <v>7.2568503462812406E-2</v>
      </c>
      <c r="G9" s="77">
        <f t="shared" si="1"/>
        <v>0</v>
      </c>
      <c r="H9" s="77">
        <v>1.4299162041557574E-4</v>
      </c>
      <c r="I9" s="77">
        <f t="shared" si="2"/>
        <v>1.4299162041557574E-4</v>
      </c>
      <c r="J9" s="76">
        <f>分析係数表!G12</f>
        <v>0.12569832402234637</v>
      </c>
      <c r="K9" s="78">
        <f t="shared" si="3"/>
        <v>1.7973807035477399E-5</v>
      </c>
      <c r="L9" s="79"/>
      <c r="M9" s="80"/>
      <c r="N9" s="81">
        <f>分析係数表!H12</f>
        <v>9.0779214489805804E-2</v>
      </c>
      <c r="O9" s="82">
        <f t="shared" si="4"/>
        <v>1.4040111064738769</v>
      </c>
      <c r="P9" s="76">
        <f>分析係数表!C12</f>
        <v>7.2568503462812406E-2</v>
      </c>
      <c r="Q9" s="82">
        <f t="shared" si="5"/>
        <v>0.10188698484197661</v>
      </c>
      <c r="R9" s="83">
        <v>0.11208674061020316</v>
      </c>
      <c r="S9" s="84">
        <f t="shared" si="6"/>
        <v>0.11222973223061873</v>
      </c>
      <c r="T9" s="85">
        <f>分析係数表!F12</f>
        <v>0.41017347838870921</v>
      </c>
      <c r="U9" s="86">
        <f t="shared" si="7"/>
        <v>4.6033659647666314E-2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投入係数表!R10</f>
        <v>1.3908205841446453E-3</v>
      </c>
      <c r="E10" s="77">
        <f t="shared" si="0"/>
        <v>0.13908205841446453</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0.22133117202615665</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投入係数表!R11</f>
        <v>1.3908205841446453E-3</v>
      </c>
      <c r="E11" s="77">
        <f t="shared" si="0"/>
        <v>0.13908205841446453</v>
      </c>
      <c r="F11" s="76">
        <f>分析係数表!C14</f>
        <v>0.25830608585592241</v>
      </c>
      <c r="G11" s="77">
        <f t="shared" si="1"/>
        <v>3.5925742121825088E-2</v>
      </c>
      <c r="H11" s="77">
        <v>0.2094905064800707</v>
      </c>
      <c r="I11" s="77">
        <f t="shared" si="2"/>
        <v>0.2094905064800707</v>
      </c>
      <c r="J11" s="76">
        <f>分析係数表!G14</f>
        <v>0.15742383910085772</v>
      </c>
      <c r="K11" s="78">
        <f t="shared" si="3"/>
        <v>3.297879978527584E-2</v>
      </c>
      <c r="L11" s="79"/>
      <c r="M11" s="80"/>
      <c r="N11" s="81">
        <f>分析係数表!H14</f>
        <v>1.1380696401762796E-3</v>
      </c>
      <c r="O11" s="82">
        <f t="shared" si="4"/>
        <v>1.7601632969931238E-2</v>
      </c>
      <c r="P11" s="76">
        <f>分析係数表!C14</f>
        <v>0.25830608585592241</v>
      </c>
      <c r="Q11" s="82">
        <f t="shared" si="5"/>
        <v>4.5466089171354931E-3</v>
      </c>
      <c r="R11" s="83">
        <v>4.2785446554209655E-2</v>
      </c>
      <c r="S11" s="84">
        <f t="shared" si="6"/>
        <v>0.25227595303428035</v>
      </c>
      <c r="T11" s="85">
        <f>分析係数表!F14</f>
        <v>0.28778467908902694</v>
      </c>
      <c r="U11" s="86">
        <f t="shared" si="7"/>
        <v>7.260115418584881E-2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投入係数表!R12</f>
        <v>4.172461752433936E-3</v>
      </c>
      <c r="E12" s="77">
        <f t="shared" si="0"/>
        <v>0.41724617524339358</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0.12920347605587826</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投入係数表!R13</f>
        <v>1.3908205841446453E-3</v>
      </c>
      <c r="E13" s="77">
        <f t="shared" si="0"/>
        <v>0.13908205841446453</v>
      </c>
      <c r="F13" s="76">
        <f>分析係数表!C16</f>
        <v>7.6144637788473357E-2</v>
      </c>
      <c r="G13" s="77">
        <f t="shared" si="1"/>
        <v>1.0590352960844695E-2</v>
      </c>
      <c r="H13" s="77">
        <v>1.8688764255372668E-2</v>
      </c>
      <c r="I13" s="77">
        <f t="shared" si="2"/>
        <v>1.8688764255372668E-2</v>
      </c>
      <c r="J13" s="76">
        <f>分析係数表!G16</f>
        <v>3.3088235294117647E-2</v>
      </c>
      <c r="K13" s="78">
        <f t="shared" si="3"/>
        <v>6.1837822903806623E-4</v>
      </c>
      <c r="L13" s="79"/>
      <c r="M13" s="80"/>
      <c r="N13" s="81">
        <f>分析係数表!H16</f>
        <v>1.665940239236767E-2</v>
      </c>
      <c r="O13" s="82">
        <f t="shared" si="4"/>
        <v>0.25765794645346157</v>
      </c>
      <c r="P13" s="76">
        <f>分析係数表!C16</f>
        <v>7.6144637788473357E-2</v>
      </c>
      <c r="Q13" s="82">
        <f t="shared" si="5"/>
        <v>1.9619271006020695E-2</v>
      </c>
      <c r="R13" s="83">
        <v>2.202669062023651E-2</v>
      </c>
      <c r="S13" s="84">
        <f t="shared" si="6"/>
        <v>4.0715454875609181E-2</v>
      </c>
      <c r="T13" s="85">
        <f>分析係数表!F16</f>
        <v>0.28823529411764703</v>
      </c>
      <c r="U13" s="86">
        <f t="shared" si="7"/>
        <v>1.1735631111204998E-2</v>
      </c>
      <c r="V13" s="87">
        <f>分析係数表!D16</f>
        <v>0</v>
      </c>
      <c r="W13" s="167">
        <f t="shared" si="8"/>
        <v>0</v>
      </c>
      <c r="X13" s="76">
        <f>分析係数表!E16</f>
        <v>0</v>
      </c>
      <c r="Y13" s="166">
        <f t="shared" si="9"/>
        <v>0</v>
      </c>
    </row>
    <row r="14" spans="1:25" x14ac:dyDescent="0.2">
      <c r="A14" s="6" t="s">
        <v>2</v>
      </c>
      <c r="B14" s="5" t="s">
        <v>364</v>
      </c>
      <c r="C14" s="90"/>
      <c r="D14" s="76">
        <f>投入係数表!R14</f>
        <v>2.0862308762169681E-2</v>
      </c>
      <c r="E14" s="77">
        <f t="shared" si="0"/>
        <v>2.0862308762169679</v>
      </c>
      <c r="F14" s="76">
        <f>分析係数表!C17</f>
        <v>0.18071519795657731</v>
      </c>
      <c r="G14" s="77">
        <f t="shared" si="1"/>
        <v>0.37701362577867309</v>
      </c>
      <c r="H14" s="77">
        <v>0.43452579634654603</v>
      </c>
      <c r="I14" s="77">
        <f t="shared" si="2"/>
        <v>0.43452579634654603</v>
      </c>
      <c r="J14" s="76">
        <f>分析係数表!G17</f>
        <v>0.21222205415217063</v>
      </c>
      <c r="K14" s="78">
        <f t="shared" si="3"/>
        <v>9.2215957082771763E-2</v>
      </c>
      <c r="L14" s="79"/>
      <c r="M14" s="80"/>
      <c r="N14" s="81">
        <f>分析係数表!H17</f>
        <v>2.9299239672623371E-3</v>
      </c>
      <c r="O14" s="82">
        <f t="shared" si="4"/>
        <v>4.5314842326844254E-2</v>
      </c>
      <c r="P14" s="76">
        <f>分析係数表!C17</f>
        <v>0.18071519795657731</v>
      </c>
      <c r="Q14" s="82">
        <f t="shared" si="5"/>
        <v>8.1890807014667472E-3</v>
      </c>
      <c r="R14" s="83">
        <v>1.8076031113714069E-2</v>
      </c>
      <c r="S14" s="84">
        <f t="shared" si="6"/>
        <v>0.45260182746026012</v>
      </c>
      <c r="T14" s="85">
        <f>分析係数表!F17</f>
        <v>0.32203902586598093</v>
      </c>
      <c r="U14" s="86">
        <f t="shared" si="7"/>
        <v>0.14575545162046494</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投入係数表!R15</f>
        <v>4.6360686138154847E-3</v>
      </c>
      <c r="E15" s="77">
        <f t="shared" si="0"/>
        <v>0.4636068613815485</v>
      </c>
      <c r="F15" s="76">
        <f>分析係数表!C18</f>
        <v>9.139072847682117E-2</v>
      </c>
      <c r="G15" s="77">
        <f t="shared" si="1"/>
        <v>4.2369368788512371E-2</v>
      </c>
      <c r="H15" s="77">
        <v>4.9221893754791496E-2</v>
      </c>
      <c r="I15" s="77">
        <f t="shared" si="2"/>
        <v>4.9221893754791496E-2</v>
      </c>
      <c r="J15" s="76">
        <f>分析係数表!G18</f>
        <v>0.21513002364066194</v>
      </c>
      <c r="K15" s="78">
        <f t="shared" si="3"/>
        <v>1.0589107167106445E-2</v>
      </c>
      <c r="L15" s="79"/>
      <c r="M15" s="80"/>
      <c r="N15" s="81">
        <f>分析係数表!H18</f>
        <v>4.3585645793985182E-4</v>
      </c>
      <c r="O15" s="82">
        <f t="shared" si="4"/>
        <v>6.7410509246545172E-3</v>
      </c>
      <c r="P15" s="76">
        <f>分析係数表!C18</f>
        <v>9.139072847682117E-2</v>
      </c>
      <c r="Q15" s="82">
        <f t="shared" si="5"/>
        <v>6.1606955470352531E-4</v>
      </c>
      <c r="R15" s="83">
        <v>1.5199838195268179E-3</v>
      </c>
      <c r="S15" s="84">
        <f t="shared" si="6"/>
        <v>5.0741877574318313E-2</v>
      </c>
      <c r="T15" s="85">
        <f>分析係数表!F18</f>
        <v>0.45390070921985815</v>
      </c>
      <c r="U15" s="86">
        <f t="shared" si="7"/>
        <v>2.3031774218130296E-2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投入係数表!R16</f>
        <v>9.550301344459898E-2</v>
      </c>
      <c r="E16" s="77">
        <f t="shared" si="0"/>
        <v>9.5503013444598981</v>
      </c>
      <c r="F16" s="76">
        <f>分析係数表!C19</f>
        <v>0.19965169797238458</v>
      </c>
      <c r="G16" s="77">
        <f t="shared" si="1"/>
        <v>1.906733879569366</v>
      </c>
      <c r="H16" s="77">
        <v>2.2426404029504332</v>
      </c>
      <c r="I16" s="77">
        <f t="shared" si="2"/>
        <v>2.2426404029504332</v>
      </c>
      <c r="J16" s="76">
        <f>分析係数表!G19</f>
        <v>5.7581303674503731E-2</v>
      </c>
      <c r="K16" s="78">
        <f t="shared" si="3"/>
        <v>0.12913415807500031</v>
      </c>
      <c r="L16" s="79"/>
      <c r="M16" s="80"/>
      <c r="N16" s="81">
        <f>分析係数表!H19</f>
        <v>-1.210712383166255E-4</v>
      </c>
      <c r="O16" s="82">
        <f t="shared" si="4"/>
        <v>-1.872514145737366E-3</v>
      </c>
      <c r="P16" s="76">
        <f>分析係数表!C19</f>
        <v>0.19965169797238458</v>
      </c>
      <c r="Q16" s="82">
        <f t="shared" si="5"/>
        <v>-3.7385062867377434E-4</v>
      </c>
      <c r="R16" s="83">
        <v>3.5702225354392494E-3</v>
      </c>
      <c r="S16" s="84">
        <f t="shared" si="6"/>
        <v>2.2462106254858725</v>
      </c>
      <c r="T16" s="85">
        <f>分析係数表!F19</f>
        <v>0.23947627762917079</v>
      </c>
      <c r="U16" s="86">
        <f t="shared" si="7"/>
        <v>0.53791415936244813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投入係数表!R17</f>
        <v>2.0398701900788133E-2</v>
      </c>
      <c r="E17" s="77">
        <f t="shared" si="0"/>
        <v>2.0398701900788132</v>
      </c>
      <c r="F17" s="76">
        <f>分析係数表!C20</f>
        <v>7.086614173228345E-2</v>
      </c>
      <c r="G17" s="77">
        <f t="shared" si="1"/>
        <v>0.14455773000558517</v>
      </c>
      <c r="H17" s="77">
        <v>0.17228204568346187</v>
      </c>
      <c r="I17" s="77">
        <f t="shared" si="2"/>
        <v>0.17228204568346187</v>
      </c>
      <c r="J17" s="76">
        <f>分析係数表!G20</f>
        <v>0.1</v>
      </c>
      <c r="K17" s="78">
        <f t="shared" si="3"/>
        <v>1.7228204568346187E-2</v>
      </c>
      <c r="L17" s="79"/>
      <c r="M17" s="80"/>
      <c r="N17" s="81">
        <f>分析係数表!H20</f>
        <v>5.5692769625647731E-4</v>
      </c>
      <c r="O17" s="82">
        <f t="shared" si="4"/>
        <v>8.6135650703918834E-3</v>
      </c>
      <c r="P17" s="76">
        <f>分析係数表!C20</f>
        <v>7.086614173228345E-2</v>
      </c>
      <c r="Q17" s="82">
        <f t="shared" si="5"/>
        <v>6.1041012309863733E-4</v>
      </c>
      <c r="R17" s="83">
        <v>2.0288172531059013E-3</v>
      </c>
      <c r="S17" s="84">
        <f t="shared" si="6"/>
        <v>0.17431086293656778</v>
      </c>
      <c r="T17" s="85">
        <f>分析係数表!F20</f>
        <v>0.22318840579710145</v>
      </c>
      <c r="U17" s="86">
        <f t="shared" si="7"/>
        <v>3.8904163611929617E-2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投入係数表!R18</f>
        <v>3.3843300880853036E-2</v>
      </c>
      <c r="E18" s="77">
        <f t="shared" si="0"/>
        <v>3.3843300880853038</v>
      </c>
      <c r="F18" s="76">
        <f>分析係数表!C21</f>
        <v>0.37411764705882355</v>
      </c>
      <c r="G18" s="77">
        <f t="shared" si="1"/>
        <v>1.2661376094248549</v>
      </c>
      <c r="H18" s="77">
        <v>1.3552129321089326</v>
      </c>
      <c r="I18" s="77">
        <f t="shared" si="2"/>
        <v>1.3552129321089326</v>
      </c>
      <c r="J18" s="76">
        <f>分析係数表!G21</f>
        <v>0.28505771697306542</v>
      </c>
      <c r="K18" s="78">
        <f t="shared" si="3"/>
        <v>0.38631390443934621</v>
      </c>
      <c r="L18" s="79"/>
      <c r="M18" s="80"/>
      <c r="N18" s="81">
        <f>分析係数表!H21</f>
        <v>9.2014141120635377E-4</v>
      </c>
      <c r="O18" s="82">
        <f t="shared" si="4"/>
        <v>1.4231107507603981E-2</v>
      </c>
      <c r="P18" s="76">
        <f>分析係数表!C21</f>
        <v>0.37411764705882355</v>
      </c>
      <c r="Q18" s="82">
        <f t="shared" si="5"/>
        <v>5.3241084557859603E-3</v>
      </c>
      <c r="R18" s="83">
        <v>1.4372155520034322E-2</v>
      </c>
      <c r="S18" s="84">
        <f t="shared" si="6"/>
        <v>1.3695850876289668</v>
      </c>
      <c r="T18" s="85">
        <f>分析係数表!F21</f>
        <v>0.42400598546387347</v>
      </c>
      <c r="U18" s="86">
        <f t="shared" si="7"/>
        <v>0.58071227475674558</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投入係数表!R19</f>
        <v>4.0797403801576267E-2</v>
      </c>
      <c r="E19" s="77">
        <f t="shared" si="0"/>
        <v>4.0797403801576264</v>
      </c>
      <c r="F19" s="76">
        <f>分析係数表!C22</f>
        <v>3.7067545304777627E-2</v>
      </c>
      <c r="G19" s="77">
        <f t="shared" si="1"/>
        <v>0.15122596137322353</v>
      </c>
      <c r="H19" s="77">
        <v>0.15435895303452374</v>
      </c>
      <c r="I19" s="77">
        <f t="shared" si="2"/>
        <v>0.15435895303452374</v>
      </c>
      <c r="J19" s="76">
        <f>分析係数表!G22</f>
        <v>0.19478402607986961</v>
      </c>
      <c r="K19" s="78">
        <f t="shared" si="3"/>
        <v>3.0066658333538041E-2</v>
      </c>
      <c r="L19" s="79"/>
      <c r="M19" s="80"/>
      <c r="N19" s="81">
        <f>分析係数表!H22</f>
        <v>4.8428495326650198E-5</v>
      </c>
      <c r="O19" s="82">
        <f t="shared" si="4"/>
        <v>7.4900565829494629E-4</v>
      </c>
      <c r="P19" s="76">
        <f>分析係数表!C22</f>
        <v>3.7067545304777627E-2</v>
      </c>
      <c r="Q19" s="82">
        <f t="shared" si="5"/>
        <v>2.7763801172382714E-5</v>
      </c>
      <c r="R19" s="83">
        <v>2.9195352208046557E-4</v>
      </c>
      <c r="S19" s="84">
        <f t="shared" si="6"/>
        <v>0.15465090655660421</v>
      </c>
      <c r="T19" s="85">
        <f>分析係数表!F22</f>
        <v>0.40994295028524858</v>
      </c>
      <c r="U19" s="86">
        <f t="shared" si="7"/>
        <v>6.3398048898102619E-2</v>
      </c>
      <c r="V19" s="87">
        <f>分析係数表!D22</f>
        <v>4.2379788101059496E-2</v>
      </c>
      <c r="W19" s="167">
        <f t="shared" si="8"/>
        <v>0</v>
      </c>
      <c r="X19" s="76">
        <f>分析係数表!E22</f>
        <v>3.5859820700896494E-2</v>
      </c>
      <c r="Y19" s="166">
        <f t="shared" si="9"/>
        <v>0</v>
      </c>
    </row>
    <row r="20" spans="1:25" x14ac:dyDescent="0.2">
      <c r="A20" s="6" t="s">
        <v>8</v>
      </c>
      <c r="B20" s="5" t="s">
        <v>269</v>
      </c>
      <c r="C20" s="75">
        <f>最終需要_まとめ!C21</f>
        <v>100</v>
      </c>
      <c r="D20" s="76">
        <f>投入係数表!R20</f>
        <v>0.15206305053314789</v>
      </c>
      <c r="E20" s="77">
        <f t="shared" si="0"/>
        <v>15.206305053314789</v>
      </c>
      <c r="F20" s="76">
        <f>分析係数表!C23</f>
        <v>0</v>
      </c>
      <c r="G20" s="77">
        <f t="shared" si="1"/>
        <v>0</v>
      </c>
      <c r="H20" s="77">
        <v>0</v>
      </c>
      <c r="I20" s="77">
        <f t="shared" si="2"/>
        <v>100</v>
      </c>
      <c r="J20" s="76">
        <f>分析係数表!G23</f>
        <v>0.21557719054242003</v>
      </c>
      <c r="K20" s="78">
        <f t="shared" si="3"/>
        <v>21.557719054242003</v>
      </c>
      <c r="L20" s="79"/>
      <c r="M20" s="80"/>
      <c r="N20" s="81">
        <f>分析係数表!H23</f>
        <v>2.4214247663325099E-5</v>
      </c>
      <c r="O20" s="82">
        <f t="shared" si="4"/>
        <v>3.7450282914747315E-4</v>
      </c>
      <c r="P20" s="76">
        <f>分析係数表!C23</f>
        <v>0</v>
      </c>
      <c r="Q20" s="82">
        <f t="shared" si="5"/>
        <v>0</v>
      </c>
      <c r="R20" s="83">
        <v>0</v>
      </c>
      <c r="S20" s="84">
        <f t="shared" si="6"/>
        <v>100</v>
      </c>
      <c r="T20" s="85">
        <f>分析係数表!F23</f>
        <v>0.43671766342141866</v>
      </c>
      <c r="U20" s="86">
        <f t="shared" si="7"/>
        <v>43.671766342141865</v>
      </c>
      <c r="V20" s="87">
        <f>分析係数表!D23</f>
        <v>6.8613815484469168E-2</v>
      </c>
      <c r="W20" s="167">
        <f t="shared" si="8"/>
        <v>7</v>
      </c>
      <c r="X20" s="76">
        <f>分析係数表!E23</f>
        <v>6.1659712563745944E-2</v>
      </c>
      <c r="Y20" s="166">
        <f t="shared" si="9"/>
        <v>6</v>
      </c>
    </row>
    <row r="21" spans="1:25" x14ac:dyDescent="0.2">
      <c r="A21" s="6" t="s">
        <v>9</v>
      </c>
      <c r="B21" s="5" t="s">
        <v>270</v>
      </c>
      <c r="C21" s="90"/>
      <c r="D21" s="76">
        <f>投入係数表!R21</f>
        <v>6.0268891979601297E-3</v>
      </c>
      <c r="E21" s="77">
        <f t="shared" si="0"/>
        <v>0.60268891979601302</v>
      </c>
      <c r="F21" s="76">
        <f>分析係数表!C24</f>
        <v>1</v>
      </c>
      <c r="G21" s="77">
        <f t="shared" si="1"/>
        <v>0.60268891979601302</v>
      </c>
      <c r="H21" s="77">
        <v>0.69403246285022047</v>
      </c>
      <c r="I21" s="77">
        <f t="shared" si="2"/>
        <v>0.69403246285022047</v>
      </c>
      <c r="J21" s="76">
        <f>分析係数表!G24</f>
        <v>0.20825654257279763</v>
      </c>
      <c r="K21" s="78">
        <f t="shared" si="3"/>
        <v>0.14453680114647052</v>
      </c>
      <c r="L21" s="79"/>
      <c r="M21" s="80"/>
      <c r="N21" s="81">
        <f>分析係数表!H24</f>
        <v>3.389994672865514E-4</v>
      </c>
      <c r="O21" s="82">
        <f t="shared" si="4"/>
        <v>5.2430396080646244E-3</v>
      </c>
      <c r="P21" s="76">
        <f>分析係数表!C24</f>
        <v>1</v>
      </c>
      <c r="Q21" s="82">
        <f t="shared" si="5"/>
        <v>5.2430396080646244E-3</v>
      </c>
      <c r="R21" s="83">
        <v>2.3539060825894423E-2</v>
      </c>
      <c r="S21" s="84">
        <f t="shared" si="6"/>
        <v>0.71757152367611488</v>
      </c>
      <c r="T21" s="85">
        <f>分析係数表!F24</f>
        <v>0.38665683744931811</v>
      </c>
      <c r="U21" s="86">
        <f t="shared" si="7"/>
        <v>0.2774539359882951</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投入係数表!R22</f>
        <v>9.7357440890125171E-3</v>
      </c>
      <c r="E22" s="77">
        <f t="shared" si="0"/>
        <v>0.97357440890125169</v>
      </c>
      <c r="F22" s="76">
        <f>分析係数表!C25</f>
        <v>9.7637180238234755E-3</v>
      </c>
      <c r="G22" s="77">
        <f t="shared" si="1"/>
        <v>9.5057060037224382E-3</v>
      </c>
      <c r="H22" s="77">
        <v>1.4423301125285212E-2</v>
      </c>
      <c r="I22" s="77">
        <f t="shared" si="2"/>
        <v>1.4423301125285212E-2</v>
      </c>
      <c r="J22" s="76">
        <f>分析係数表!G25</f>
        <v>0.19639934533551553</v>
      </c>
      <c r="K22" s="78">
        <f t="shared" si="3"/>
        <v>2.8327268985830203E-3</v>
      </c>
      <c r="L22" s="79"/>
      <c r="M22" s="80"/>
      <c r="N22" s="81">
        <f>分析係数表!H25</f>
        <v>5.0849920092982707E-4</v>
      </c>
      <c r="O22" s="82">
        <f t="shared" si="4"/>
        <v>7.8645594120969366E-3</v>
      </c>
      <c r="P22" s="76">
        <f>分析係数表!C25</f>
        <v>9.7637180238234755E-3</v>
      </c>
      <c r="Q22" s="82">
        <f t="shared" si="5"/>
        <v>7.6787340481321423E-5</v>
      </c>
      <c r="R22" s="83">
        <v>4.9376230512098167E-4</v>
      </c>
      <c r="S22" s="84">
        <f t="shared" si="6"/>
        <v>1.4917063430406195E-2</v>
      </c>
      <c r="T22" s="85">
        <f>分析係数表!F25</f>
        <v>0.34206219312602293</v>
      </c>
      <c r="U22" s="86">
        <f t="shared" si="7"/>
        <v>5.1025634320047376E-3</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投入係数表!R23</f>
        <v>2.3643949930458971E-2</v>
      </c>
      <c r="E23" s="77">
        <f t="shared" si="0"/>
        <v>2.364394993045897</v>
      </c>
      <c r="F23" s="76">
        <f>分析係数表!C26</f>
        <v>0.93036400633054483</v>
      </c>
      <c r="G23" s="77">
        <f t="shared" si="1"/>
        <v>2.1997479982780614</v>
      </c>
      <c r="H23" s="77">
        <v>2.5060074994753743</v>
      </c>
      <c r="I23" s="77">
        <f t="shared" si="2"/>
        <v>2.5060074994753743</v>
      </c>
      <c r="J23" s="76">
        <f>分析係数表!G26</f>
        <v>0.19645328719723185</v>
      </c>
      <c r="K23" s="78">
        <f t="shared" si="3"/>
        <v>0.49231341101285253</v>
      </c>
      <c r="L23" s="79"/>
      <c r="M23" s="80"/>
      <c r="N23" s="81">
        <f>分析係数表!H26</f>
        <v>1.0557411981209745E-2</v>
      </c>
      <c r="O23" s="82">
        <f t="shared" si="4"/>
        <v>0.16328323350829832</v>
      </c>
      <c r="P23" s="76">
        <f>分析係数表!C26</f>
        <v>0.93036400633054483</v>
      </c>
      <c r="Q23" s="82">
        <f t="shared" si="5"/>
        <v>0.15191284329338628</v>
      </c>
      <c r="R23" s="83">
        <v>0.1779370210716987</v>
      </c>
      <c r="S23" s="84">
        <f t="shared" si="6"/>
        <v>2.6839445205470729</v>
      </c>
      <c r="T23" s="85">
        <f>分析係数表!F26</f>
        <v>0.33070934256055362</v>
      </c>
      <c r="U23" s="86">
        <f t="shared" si="7"/>
        <v>0.88760552785912272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投入係数表!R24</f>
        <v>4.6360686138154843E-4</v>
      </c>
      <c r="E24" s="77">
        <f t="shared" si="0"/>
        <v>4.636068613815484E-2</v>
      </c>
      <c r="F24" s="76">
        <f>分析係数表!C27</f>
        <v>0.10562310030395139</v>
      </c>
      <c r="G24" s="77">
        <f t="shared" si="1"/>
        <v>4.8967594021303374E-3</v>
      </c>
      <c r="H24" s="77">
        <v>5.2107039557344201E-3</v>
      </c>
      <c r="I24" s="77">
        <f t="shared" si="2"/>
        <v>5.2107039557344201E-3</v>
      </c>
      <c r="J24" s="76">
        <f>分析係数表!G27</f>
        <v>0.17127071823204421</v>
      </c>
      <c r="K24" s="78">
        <f t="shared" si="3"/>
        <v>8.9244100899318803E-4</v>
      </c>
      <c r="L24" s="79"/>
      <c r="M24" s="80"/>
      <c r="N24" s="81">
        <f>分析係数表!H27</f>
        <v>1.1162768172792872E-2</v>
      </c>
      <c r="O24" s="82">
        <f t="shared" si="4"/>
        <v>0.17264580423698514</v>
      </c>
      <c r="P24" s="76">
        <f>分析係数表!C27</f>
        <v>0.10562310030395139</v>
      </c>
      <c r="Q24" s="82">
        <f t="shared" si="5"/>
        <v>1.8235385097979437E-2</v>
      </c>
      <c r="R24" s="83">
        <v>1.845795315293268E-2</v>
      </c>
      <c r="S24" s="84">
        <f t="shared" si="6"/>
        <v>2.3668657108667099E-2</v>
      </c>
      <c r="T24" s="85">
        <f>分析係数表!F27</f>
        <v>0.32320441988950277</v>
      </c>
      <c r="U24" s="86">
        <f t="shared" si="7"/>
        <v>7.6498145903703052E-3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投入係数表!R25</f>
        <v>4.6360686138154843E-4</v>
      </c>
      <c r="E25" s="77">
        <f t="shared" si="0"/>
        <v>4.636068613815484E-2</v>
      </c>
      <c r="F25" s="76">
        <f>分析係数表!C28</f>
        <v>0.18610473607344047</v>
      </c>
      <c r="G25" s="77">
        <f t="shared" si="1"/>
        <v>8.6279432579249166E-3</v>
      </c>
      <c r="H25" s="77">
        <v>1.7901934864670312E-2</v>
      </c>
      <c r="I25" s="77">
        <f t="shared" si="2"/>
        <v>1.7901934864670312E-2</v>
      </c>
      <c r="J25" s="76">
        <f>分析係数表!G28</f>
        <v>0.12463295269168026</v>
      </c>
      <c r="K25" s="78">
        <f t="shared" si="3"/>
        <v>2.2311710010779963E-3</v>
      </c>
      <c r="L25" s="79"/>
      <c r="M25" s="80"/>
      <c r="N25" s="81">
        <f>分析係数表!H28</f>
        <v>2.0436825027846384E-2</v>
      </c>
      <c r="O25" s="82">
        <f t="shared" si="4"/>
        <v>0.31608038780046738</v>
      </c>
      <c r="P25" s="76">
        <f>分析係数表!C28</f>
        <v>0.18610473607344047</v>
      </c>
      <c r="Q25" s="82">
        <f t="shared" si="5"/>
        <v>5.8824057149596695E-2</v>
      </c>
      <c r="R25" s="83">
        <v>6.6947053824648495E-2</v>
      </c>
      <c r="S25" s="84">
        <f t="shared" si="6"/>
        <v>8.4848988689318811E-2</v>
      </c>
      <c r="T25" s="85">
        <f>分析係数表!F28</f>
        <v>0.20978792822185971</v>
      </c>
      <c r="U25" s="86">
        <f t="shared" si="7"/>
        <v>1.7800293548852202E-2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投入係数表!R26</f>
        <v>3.2452480296708392E-3</v>
      </c>
      <c r="E26" s="77">
        <f t="shared" si="0"/>
        <v>0.32452480296708391</v>
      </c>
      <c r="F26" s="76">
        <f>分析係数表!C29</f>
        <v>0.55770782889426962</v>
      </c>
      <c r="G26" s="77">
        <f t="shared" si="1"/>
        <v>0.18099002328511299</v>
      </c>
      <c r="H26" s="77">
        <v>0.24362844462791181</v>
      </c>
      <c r="I26" s="77">
        <f t="shared" si="2"/>
        <v>0.24362844462791181</v>
      </c>
      <c r="J26" s="76">
        <f>分析係数表!G29</f>
        <v>0.26290655653071759</v>
      </c>
      <c r="K26" s="78">
        <f t="shared" si="3"/>
        <v>6.4051515450058896E-2</v>
      </c>
      <c r="L26" s="79"/>
      <c r="M26" s="80"/>
      <c r="N26" s="81">
        <f>分析係数表!H29</f>
        <v>1.0048912780279917E-2</v>
      </c>
      <c r="O26" s="82">
        <f t="shared" si="4"/>
        <v>0.15541867409620139</v>
      </c>
      <c r="P26" s="76">
        <f>分析係数表!C29</f>
        <v>0.55770782889426962</v>
      </c>
      <c r="Q26" s="82">
        <f t="shared" si="5"/>
        <v>8.6678211299818536E-2</v>
      </c>
      <c r="R26" s="83">
        <v>0.12500395037257717</v>
      </c>
      <c r="S26" s="84">
        <f t="shared" si="6"/>
        <v>0.36863239500048894</v>
      </c>
      <c r="T26" s="85">
        <f>分析係数表!F29</f>
        <v>0.49535363964894163</v>
      </c>
      <c r="U26" s="86">
        <f t="shared" si="7"/>
        <v>0.18260339855599853</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投入係数表!R27</f>
        <v>1.3908205841446453E-3</v>
      </c>
      <c r="E27" s="77">
        <f t="shared" si="0"/>
        <v>0.13908205841446453</v>
      </c>
      <c r="F27" s="76">
        <f>分析係数表!C30</f>
        <v>1</v>
      </c>
      <c r="G27" s="77">
        <f t="shared" si="1"/>
        <v>0.13908205841446453</v>
      </c>
      <c r="H27" s="77">
        <v>0.18394568450583232</v>
      </c>
      <c r="I27" s="77">
        <f t="shared" si="2"/>
        <v>0.18394568450583232</v>
      </c>
      <c r="J27" s="76">
        <f>分析係数表!G30</f>
        <v>0.34435136970794655</v>
      </c>
      <c r="K27" s="78">
        <f t="shared" si="3"/>
        <v>6.3341948411449162E-2</v>
      </c>
      <c r="L27" s="79"/>
      <c r="M27" s="80"/>
      <c r="N27" s="81">
        <f>分析係数表!H30</f>
        <v>0</v>
      </c>
      <c r="O27" s="82">
        <f t="shared" si="4"/>
        <v>0</v>
      </c>
      <c r="P27" s="76">
        <f>分析係数表!C30</f>
        <v>1</v>
      </c>
      <c r="Q27" s="82">
        <f t="shared" si="5"/>
        <v>0</v>
      </c>
      <c r="R27" s="83">
        <v>4.2992550833326156E-2</v>
      </c>
      <c r="S27" s="84">
        <f t="shared" si="6"/>
        <v>0.22693823533915847</v>
      </c>
      <c r="T27" s="85">
        <f>分析係数表!F30</f>
        <v>0.43672175684853975</v>
      </c>
      <c r="U27" s="86">
        <f t="shared" si="7"/>
        <v>9.9108864833424654E-2</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投入係数表!R28</f>
        <v>1.1126564673157162E-2</v>
      </c>
      <c r="E28" s="77">
        <f t="shared" si="0"/>
        <v>1.1126564673157162</v>
      </c>
      <c r="F28" s="76">
        <f>分析係数表!C31</f>
        <v>0.21403057579654239</v>
      </c>
      <c r="G28" s="77">
        <f t="shared" si="1"/>
        <v>0.23814250436332948</v>
      </c>
      <c r="H28" s="77">
        <v>0.30296329829089291</v>
      </c>
      <c r="I28" s="77">
        <f t="shared" si="2"/>
        <v>0.30296329829089291</v>
      </c>
      <c r="J28" s="76">
        <f>分析係数表!G31</f>
        <v>7.0431893687707636E-2</v>
      </c>
      <c r="K28" s="78">
        <f t="shared" si="3"/>
        <v>2.1338278816501428E-2</v>
      </c>
      <c r="L28" s="79"/>
      <c r="M28" s="80"/>
      <c r="N28" s="81">
        <f>分析係数表!H31</f>
        <v>2.2373964840912391E-2</v>
      </c>
      <c r="O28" s="82">
        <f t="shared" si="4"/>
        <v>0.34604061413226522</v>
      </c>
      <c r="P28" s="76">
        <f>分析係数表!C31</f>
        <v>0.21403057579654239</v>
      </c>
      <c r="Q28" s="82">
        <f t="shared" si="5"/>
        <v>7.4063271891717866E-2</v>
      </c>
      <c r="R28" s="83">
        <v>9.9660457580120765E-2</v>
      </c>
      <c r="S28" s="84">
        <f t="shared" si="6"/>
        <v>0.40262375587101368</v>
      </c>
      <c r="T28" s="85">
        <f>分析係数表!F31</f>
        <v>0.34418604651162793</v>
      </c>
      <c r="U28" s="86">
        <f t="shared" si="7"/>
        <v>0.13857747876490703</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投入係数表!R29</f>
        <v>4.6360686138154843E-4</v>
      </c>
      <c r="E29" s="77">
        <f t="shared" si="0"/>
        <v>4.636068613815484E-2</v>
      </c>
      <c r="F29" s="76">
        <f>分析係数表!C32</f>
        <v>0.43391812865497081</v>
      </c>
      <c r="G29" s="77">
        <f t="shared" si="1"/>
        <v>2.0116742172228592E-2</v>
      </c>
      <c r="H29" s="77">
        <v>2.774985160061302E-2</v>
      </c>
      <c r="I29" s="77">
        <f t="shared" si="2"/>
        <v>2.774985160061302E-2</v>
      </c>
      <c r="J29" s="76">
        <f>分析係数表!G32</f>
        <v>0.14171122994652408</v>
      </c>
      <c r="K29" s="78">
        <f t="shared" si="3"/>
        <v>3.9324656011563907E-3</v>
      </c>
      <c r="L29" s="79"/>
      <c r="M29" s="80"/>
      <c r="N29" s="81">
        <f>分析係数表!H32</f>
        <v>6.3683471354545017E-3</v>
      </c>
      <c r="O29" s="82">
        <f t="shared" si="4"/>
        <v>9.8494244065785455E-2</v>
      </c>
      <c r="P29" s="76">
        <f>分析係数表!C32</f>
        <v>0.43391812865497081</v>
      </c>
      <c r="Q29" s="82">
        <f t="shared" si="5"/>
        <v>4.2738438068311589E-2</v>
      </c>
      <c r="R29" s="83">
        <v>5.4560846875982297E-2</v>
      </c>
      <c r="S29" s="84">
        <f t="shared" si="6"/>
        <v>8.231069847659532E-2</v>
      </c>
      <c r="T29" s="85">
        <f>分析係数表!F32</f>
        <v>0.48395721925133689</v>
      </c>
      <c r="U29" s="86">
        <f t="shared" si="7"/>
        <v>3.9834856749368326E-2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投入係数表!R30</f>
        <v>0</v>
      </c>
      <c r="E30" s="77">
        <f t="shared" si="0"/>
        <v>0</v>
      </c>
      <c r="F30" s="76">
        <f>分析係数表!C33</f>
        <v>0.95657568238213397</v>
      </c>
      <c r="G30" s="77">
        <f t="shared" si="1"/>
        <v>0</v>
      </c>
      <c r="H30" s="77">
        <v>1.7280158574321976E-2</v>
      </c>
      <c r="I30" s="77">
        <f t="shared" si="2"/>
        <v>1.7280158574321976E-2</v>
      </c>
      <c r="J30" s="76">
        <f>分析係数表!G33</f>
        <v>0.50647668393782386</v>
      </c>
      <c r="K30" s="78">
        <f t="shared" si="3"/>
        <v>8.7519974126423483E-3</v>
      </c>
      <c r="L30" s="79"/>
      <c r="M30" s="80"/>
      <c r="N30" s="81">
        <f>分析係数表!H33</f>
        <v>9.6856990653300401E-4</v>
      </c>
      <c r="O30" s="82">
        <f t="shared" si="4"/>
        <v>1.4980113165898928E-2</v>
      </c>
      <c r="P30" s="76">
        <f>分析係数表!C33</f>
        <v>0.95657568238213397</v>
      </c>
      <c r="Q30" s="82">
        <f t="shared" si="5"/>
        <v>1.4329611973831357E-2</v>
      </c>
      <c r="R30" s="83">
        <v>4.5403093389697648E-2</v>
      </c>
      <c r="S30" s="84">
        <f t="shared" si="6"/>
        <v>6.2683251964019623E-2</v>
      </c>
      <c r="T30" s="85">
        <f>分析係数表!F33</f>
        <v>0.6295336787564767</v>
      </c>
      <c r="U30" s="86">
        <f t="shared" si="7"/>
        <v>3.946121820532842E-2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投入係数表!R31</f>
        <v>4.1724617524339362E-2</v>
      </c>
      <c r="E31" s="77">
        <f t="shared" si="0"/>
        <v>4.1724617524339358</v>
      </c>
      <c r="F31" s="76">
        <f>分析係数表!C34</f>
        <v>0.33608845585417924</v>
      </c>
      <c r="G31" s="77">
        <f t="shared" si="1"/>
        <v>1.4023162274861443</v>
      </c>
      <c r="H31" s="77">
        <v>1.557179350792756</v>
      </c>
      <c r="I31" s="77">
        <f t="shared" si="2"/>
        <v>1.557179350792756</v>
      </c>
      <c r="J31" s="76">
        <f>分析係数表!G34</f>
        <v>0.42501734562394688</v>
      </c>
      <c r="K31" s="78">
        <f t="shared" si="3"/>
        <v>0.661828234334358</v>
      </c>
      <c r="L31" s="79"/>
      <c r="M31" s="80"/>
      <c r="N31" s="81">
        <f>分析係数表!H34</f>
        <v>0.15935396387234249</v>
      </c>
      <c r="O31" s="82">
        <f t="shared" si="4"/>
        <v>2.4646031186195212</v>
      </c>
      <c r="P31" s="76">
        <f>分析係数表!C34</f>
        <v>0.33608845585417924</v>
      </c>
      <c r="Q31" s="82">
        <f t="shared" si="5"/>
        <v>0.82832465643022946</v>
      </c>
      <c r="R31" s="83">
        <v>0.89794177375656148</v>
      </c>
      <c r="S31" s="84">
        <f t="shared" si="6"/>
        <v>2.4551211245493176</v>
      </c>
      <c r="T31" s="85">
        <f>分析係数表!F34</f>
        <v>0.69035583308553872</v>
      </c>
      <c r="U31" s="86">
        <f t="shared" si="7"/>
        <v>1.6949071892641487</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投入係数表!R32</f>
        <v>6.4904960593416784E-3</v>
      </c>
      <c r="E32" s="77">
        <f t="shared" si="0"/>
        <v>0.64904960593416783</v>
      </c>
      <c r="F32" s="76">
        <f>分析係数表!C35</f>
        <v>1</v>
      </c>
      <c r="G32" s="77">
        <f t="shared" si="1"/>
        <v>0.64904960593416783</v>
      </c>
      <c r="H32" s="77">
        <v>0.81265362317439926</v>
      </c>
      <c r="I32" s="77">
        <f t="shared" si="2"/>
        <v>0.81265362317439926</v>
      </c>
      <c r="J32" s="76">
        <f>分析係数表!G35</f>
        <v>0.31379772270596118</v>
      </c>
      <c r="K32" s="78">
        <f t="shared" si="3"/>
        <v>0.25500885630087483</v>
      </c>
      <c r="L32" s="79"/>
      <c r="M32" s="80"/>
      <c r="N32" s="81">
        <f>分析係数表!H35</f>
        <v>5.9518620756453096E-2</v>
      </c>
      <c r="O32" s="82">
        <f t="shared" si="4"/>
        <v>0.92052795404448906</v>
      </c>
      <c r="P32" s="76">
        <f>分析係数表!C35</f>
        <v>1</v>
      </c>
      <c r="Q32" s="82">
        <f t="shared" si="5"/>
        <v>0.92052795404448906</v>
      </c>
      <c r="R32" s="83">
        <v>1.2007927819814468</v>
      </c>
      <c r="S32" s="84">
        <f t="shared" si="6"/>
        <v>2.0134464051558458</v>
      </c>
      <c r="T32" s="85">
        <f>分析係数表!F35</f>
        <v>0.62804197365483372</v>
      </c>
      <c r="U32" s="86">
        <f t="shared" si="7"/>
        <v>1.2645288541423074</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投入係数表!R33</f>
        <v>1.3908205841446453E-3</v>
      </c>
      <c r="E33" s="77">
        <f t="shared" si="0"/>
        <v>0.13908205841446453</v>
      </c>
      <c r="F33" s="76">
        <f>分析係数表!C36</f>
        <v>0.74699570815450644</v>
      </c>
      <c r="G33" s="77">
        <f t="shared" si="1"/>
        <v>0.10389370071689936</v>
      </c>
      <c r="H33" s="77">
        <v>0.18027651364012395</v>
      </c>
      <c r="I33" s="77">
        <f t="shared" si="2"/>
        <v>0.18027651364012395</v>
      </c>
      <c r="J33" s="76">
        <f>分析係数表!G36</f>
        <v>2.1798365122615803E-2</v>
      </c>
      <c r="K33" s="78">
        <f t="shared" si="3"/>
        <v>3.9297332673596504E-3</v>
      </c>
      <c r="L33" s="79"/>
      <c r="M33" s="80"/>
      <c r="N33" s="81">
        <f>分析係数表!H36</f>
        <v>0.18814470434403602</v>
      </c>
      <c r="O33" s="82">
        <f t="shared" si="4"/>
        <v>2.9098869824758666</v>
      </c>
      <c r="P33" s="76">
        <f>分析係数表!C36</f>
        <v>0.74699570815450644</v>
      </c>
      <c r="Q33" s="82">
        <f t="shared" si="5"/>
        <v>2.1736730871241399</v>
      </c>
      <c r="R33" s="83">
        <v>2.2685192796977809</v>
      </c>
      <c r="S33" s="84">
        <f t="shared" si="6"/>
        <v>2.4487957933379048</v>
      </c>
      <c r="T33" s="85">
        <f>分析係数表!F36</f>
        <v>0.88068263301305039</v>
      </c>
      <c r="U33" s="86">
        <f t="shared" si="7"/>
        <v>2.1566119269881074</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投入係数表!R34</f>
        <v>1.4371812702828002E-2</v>
      </c>
      <c r="E34" s="77">
        <f t="shared" si="0"/>
        <v>1.4371812702828002</v>
      </c>
      <c r="F34" s="76">
        <f>分析係数表!C37</f>
        <v>0.40712235846595357</v>
      </c>
      <c r="G34" s="77">
        <f t="shared" si="1"/>
        <v>0.58510862830062871</v>
      </c>
      <c r="H34" s="77">
        <v>0.7012554475655326</v>
      </c>
      <c r="I34" s="77">
        <f t="shared" si="2"/>
        <v>0.7012554475655326</v>
      </c>
      <c r="J34" s="76">
        <f>分析係数表!G37</f>
        <v>0.32196035893896063</v>
      </c>
      <c r="K34" s="78">
        <f t="shared" si="3"/>
        <v>0.22577645560610035</v>
      </c>
      <c r="L34" s="79"/>
      <c r="M34" s="80"/>
      <c r="N34" s="81">
        <f>分析係数表!H37</f>
        <v>4.8815923289263402E-2</v>
      </c>
      <c r="O34" s="82">
        <f t="shared" si="4"/>
        <v>0.75499770356130591</v>
      </c>
      <c r="P34" s="76">
        <f>分析係数表!C37</f>
        <v>0.40712235846595357</v>
      </c>
      <c r="Q34" s="82">
        <f t="shared" si="5"/>
        <v>0.30737644571025774</v>
      </c>
      <c r="R34" s="83">
        <v>0.36396115997342904</v>
      </c>
      <c r="S34" s="84">
        <f t="shared" si="6"/>
        <v>1.0652166075389617</v>
      </c>
      <c r="T34" s="85">
        <f>分析係数表!F37</f>
        <v>0.65447194556749833</v>
      </c>
      <c r="U34" s="86">
        <f t="shared" si="7"/>
        <v>0.69715438558683462</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投入係数表!R35</f>
        <v>1.0199350950394067E-2</v>
      </c>
      <c r="E35" s="77">
        <f t="shared" si="0"/>
        <v>1.0199350950394066</v>
      </c>
      <c r="F35" s="76">
        <f>分析係数表!C38</f>
        <v>1.4508928571428603E-2</v>
      </c>
      <c r="G35" s="77">
        <f t="shared" si="1"/>
        <v>1.4798165441419995E-2</v>
      </c>
      <c r="H35" s="77">
        <v>1.815218504438754E-2</v>
      </c>
      <c r="I35" s="77">
        <f t="shared" si="2"/>
        <v>1.815218504438754E-2</v>
      </c>
      <c r="J35" s="76">
        <f>分析係数表!G38</f>
        <v>0.30833333333333335</v>
      </c>
      <c r="K35" s="78">
        <f t="shared" si="3"/>
        <v>5.5969237220194921E-3</v>
      </c>
      <c r="L35" s="79"/>
      <c r="M35" s="80"/>
      <c r="N35" s="81">
        <f>分析係数表!H38</f>
        <v>4.2859218364085426E-2</v>
      </c>
      <c r="O35" s="82">
        <f t="shared" si="4"/>
        <v>0.66287000759102754</v>
      </c>
      <c r="P35" s="76">
        <f>分析係数表!C38</f>
        <v>1.4508928571428603E-2</v>
      </c>
      <c r="Q35" s="82">
        <f t="shared" si="5"/>
        <v>9.6175335922805538E-3</v>
      </c>
      <c r="R35" s="83">
        <v>1.2346990269803352E-2</v>
      </c>
      <c r="S35" s="84">
        <f t="shared" si="6"/>
        <v>3.0499175314190892E-2</v>
      </c>
      <c r="T35" s="85">
        <f>分析係数表!F38</f>
        <v>0.5083333333333333</v>
      </c>
      <c r="U35" s="86">
        <f t="shared" si="7"/>
        <v>1.5503747451380369E-2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投入係数表!R36</f>
        <v>0</v>
      </c>
      <c r="E36" s="77">
        <f t="shared" si="0"/>
        <v>0</v>
      </c>
      <c r="F36" s="76">
        <f>分析係数表!C39</f>
        <v>1</v>
      </c>
      <c r="G36" s="77">
        <f t="shared" si="1"/>
        <v>0</v>
      </c>
      <c r="H36" s="77">
        <v>3.3214412680135627E-2</v>
      </c>
      <c r="I36" s="77">
        <f t="shared" si="2"/>
        <v>3.3214412680135627E-2</v>
      </c>
      <c r="J36" s="76">
        <f>分析係数表!G39</f>
        <v>0.34035980374341268</v>
      </c>
      <c r="K36" s="78">
        <f t="shared" si="3"/>
        <v>1.130485098126368E-2</v>
      </c>
      <c r="L36" s="79"/>
      <c r="M36" s="80"/>
      <c r="N36" s="81">
        <f>分析係数表!H39</f>
        <v>3.825851130805366E-3</v>
      </c>
      <c r="O36" s="82">
        <f t="shared" si="4"/>
        <v>5.9171447005300769E-2</v>
      </c>
      <c r="P36" s="76">
        <f>分析係数表!C39</f>
        <v>1</v>
      </c>
      <c r="Q36" s="82">
        <f t="shared" si="5"/>
        <v>5.9171447005300769E-2</v>
      </c>
      <c r="R36" s="83">
        <v>7.5836165408381812E-2</v>
      </c>
      <c r="S36" s="84">
        <f t="shared" si="6"/>
        <v>0.10905057808851744</v>
      </c>
      <c r="T36" s="85">
        <f>分析係数表!F39</f>
        <v>0.69125931310194444</v>
      </c>
      <c r="U36" s="86">
        <f t="shared" si="7"/>
        <v>7.538222770283852E-2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投入係数表!R37</f>
        <v>0</v>
      </c>
      <c r="E37" s="77">
        <f t="shared" si="0"/>
        <v>0</v>
      </c>
      <c r="F37" s="76">
        <f>分析係数表!C40</f>
        <v>0.85193465176268268</v>
      </c>
      <c r="G37" s="77">
        <f t="shared" si="1"/>
        <v>0</v>
      </c>
      <c r="H37" s="77">
        <v>3.1892186517180825E-3</v>
      </c>
      <c r="I37" s="77">
        <f t="shared" si="2"/>
        <v>3.1892186517180825E-3</v>
      </c>
      <c r="J37" s="76">
        <f>分析係数表!G40</f>
        <v>0.54260669636442016</v>
      </c>
      <c r="K37" s="78">
        <f t="shared" si="3"/>
        <v>1.730491396592539E-3</v>
      </c>
      <c r="L37" s="79"/>
      <c r="M37" s="80"/>
      <c r="N37" s="81">
        <f>分析係数表!H40</f>
        <v>3.0340452322146352E-2</v>
      </c>
      <c r="O37" s="82">
        <f t="shared" si="4"/>
        <v>0.46925204492178391</v>
      </c>
      <c r="P37" s="76">
        <f>分析係数表!C40</f>
        <v>0.85193465176268268</v>
      </c>
      <c r="Q37" s="82">
        <f t="shared" si="5"/>
        <v>0.39977207747936672</v>
      </c>
      <c r="R37" s="83">
        <v>0.40054882252702062</v>
      </c>
      <c r="S37" s="84">
        <f t="shared" si="6"/>
        <v>0.40373804117873868</v>
      </c>
      <c r="T37" s="85">
        <f>分析係数表!F40</f>
        <v>0.72424198879149304</v>
      </c>
      <c r="U37" s="86">
        <f t="shared" si="7"/>
        <v>0.29240404189407143</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投入係数表!R38</f>
        <v>0</v>
      </c>
      <c r="E38" s="77">
        <f t="shared" si="0"/>
        <v>0</v>
      </c>
      <c r="F38" s="76">
        <f>分析係数表!C41</f>
        <v>0.80146471371504657</v>
      </c>
      <c r="G38" s="77">
        <f t="shared" si="1"/>
        <v>0</v>
      </c>
      <c r="H38" s="77">
        <v>2.6399856889932679E-3</v>
      </c>
      <c r="I38" s="77">
        <f t="shared" si="2"/>
        <v>2.6399856889932679E-3</v>
      </c>
      <c r="J38" s="76">
        <f>分析係数表!G41</f>
        <v>0.44658927872701187</v>
      </c>
      <c r="K38" s="78">
        <f t="shared" si="3"/>
        <v>1.178989304697137E-3</v>
      </c>
      <c r="L38" s="79"/>
      <c r="M38" s="80"/>
      <c r="N38" s="81">
        <f>分析係数表!H41</f>
        <v>5.2181703714465594E-2</v>
      </c>
      <c r="O38" s="82">
        <f t="shared" si="4"/>
        <v>0.80705359681280475</v>
      </c>
      <c r="P38" s="76">
        <f>分析係数表!C41</f>
        <v>0.80146471371504657</v>
      </c>
      <c r="Q38" s="82">
        <f t="shared" si="5"/>
        <v>0.64682497992227317</v>
      </c>
      <c r="R38" s="83">
        <v>0.65933311230085134</v>
      </c>
      <c r="S38" s="84">
        <f t="shared" si="6"/>
        <v>0.66197309798984461</v>
      </c>
      <c r="T38" s="85">
        <f>分析係数表!F41</f>
        <v>0.54349810877787919</v>
      </c>
      <c r="U38" s="86">
        <f t="shared" si="7"/>
        <v>0.35978112681931423</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投入係数表!R39</f>
        <v>1.3908205841446453E-3</v>
      </c>
      <c r="E39" s="77">
        <f>$C$20*D39</f>
        <v>0.13908205841446453</v>
      </c>
      <c r="F39" s="76">
        <f>分析係数表!C42</f>
        <v>0.73057644110275688</v>
      </c>
      <c r="G39" s="77">
        <f>E39*F39</f>
        <v>0.10161007525768523</v>
      </c>
      <c r="H39" s="77">
        <v>0.11046741604847973</v>
      </c>
      <c r="I39" s="77">
        <f>C39+H39</f>
        <v>0.11046741604847973</v>
      </c>
      <c r="J39" s="76">
        <f>分析係数表!G42</f>
        <v>0.48211243611584326</v>
      </c>
      <c r="K39" s="78">
        <f>I39*J39</f>
        <v>5.3257715062554965E-2</v>
      </c>
      <c r="L39" s="79"/>
      <c r="M39" s="80"/>
      <c r="N39" s="81">
        <f>分析係数表!H42</f>
        <v>1.2567194537265727E-2</v>
      </c>
      <c r="O39" s="82">
        <f t="shared" si="4"/>
        <v>0.19436696832753858</v>
      </c>
      <c r="P39" s="76">
        <f>分析係数表!C42</f>
        <v>0.73057644110275688</v>
      </c>
      <c r="Q39" s="82">
        <f>O39*P39</f>
        <v>0.1419999279886654</v>
      </c>
      <c r="R39" s="83">
        <v>0.15005766630305986</v>
      </c>
      <c r="S39" s="84">
        <f>I39+R39</f>
        <v>0.26052508235153959</v>
      </c>
      <c r="T39" s="85">
        <f>分析係数表!F42</f>
        <v>0.53492333901192501</v>
      </c>
      <c r="U39" s="86">
        <f>S39*T39</f>
        <v>0.13936094694784229</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投入係数表!R40</f>
        <v>3.1061659712563746E-2</v>
      </c>
      <c r="E40" s="77">
        <f>$C$20*D40</f>
        <v>3.1061659712563747</v>
      </c>
      <c r="F40" s="76">
        <f>分析係数表!C43</f>
        <v>0.26262335230137579</v>
      </c>
      <c r="G40" s="77">
        <f>E40*F40</f>
        <v>0.81575172017580799</v>
      </c>
      <c r="H40" s="77">
        <v>1.0040673863190261</v>
      </c>
      <c r="I40" s="77">
        <f>C40+H40</f>
        <v>1.0040673863190261</v>
      </c>
      <c r="J40" s="76">
        <f>分析係数表!G43</f>
        <v>0.38144329896907214</v>
      </c>
      <c r="K40" s="78">
        <f>I40*J40</f>
        <v>0.38299477622478317</v>
      </c>
      <c r="L40" s="79"/>
      <c r="M40" s="80"/>
      <c r="N40" s="81">
        <f>分析係数表!H43</f>
        <v>3.4626374158554893E-2</v>
      </c>
      <c r="O40" s="82">
        <f t="shared" si="4"/>
        <v>0.53553904568088662</v>
      </c>
      <c r="P40" s="76">
        <f>分析係数表!C43</f>
        <v>0.26262335230137579</v>
      </c>
      <c r="Q40" s="82">
        <f>O40*P40</f>
        <v>0.14064505946499406</v>
      </c>
      <c r="R40" s="83">
        <v>0.26460831884024122</v>
      </c>
      <c r="S40" s="84">
        <f>I40+R40</f>
        <v>1.2686757051592674</v>
      </c>
      <c r="T40" s="85">
        <f>分析係数表!F43</f>
        <v>0.61984536082474229</v>
      </c>
      <c r="U40" s="86">
        <f>S40*T40</f>
        <v>0.78638275023403048</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投入係数表!R41</f>
        <v>0</v>
      </c>
      <c r="E41" s="77">
        <f>$C$20*D41</f>
        <v>0</v>
      </c>
      <c r="F41" s="76">
        <f>分析係数表!C44</f>
        <v>0.55951749734888656</v>
      </c>
      <c r="G41" s="77">
        <f>E41*F41</f>
        <v>0</v>
      </c>
      <c r="H41" s="77">
        <v>2.0974673778632138E-3</v>
      </c>
      <c r="I41" s="77">
        <f>C41+H41</f>
        <v>2.0974673778632138E-3</v>
      </c>
      <c r="J41" s="76">
        <f>分析係数表!G44</f>
        <v>0.2661290322580645</v>
      </c>
      <c r="K41" s="78">
        <f>I41*J41</f>
        <v>5.5819696346359716E-4</v>
      </c>
      <c r="L41" s="79"/>
      <c r="M41" s="80"/>
      <c r="N41" s="81">
        <f>分析係数表!H44</f>
        <v>0.11419439198024117</v>
      </c>
      <c r="O41" s="82">
        <f t="shared" si="4"/>
        <v>1.7661553422594836</v>
      </c>
      <c r="P41" s="76">
        <f>分析係数表!C44</f>
        <v>0.55951749734888656</v>
      </c>
      <c r="Q41" s="82">
        <f>O41*P41</f>
        <v>0.98819481703039247</v>
      </c>
      <c r="R41" s="83">
        <v>1.0050406584287888</v>
      </c>
      <c r="S41" s="84">
        <f>I41+R41</f>
        <v>1.0071381258066521</v>
      </c>
      <c r="T41" s="85">
        <f>分析係数表!F44</f>
        <v>0.54608294930875578</v>
      </c>
      <c r="U41" s="86">
        <f>S41*T41</f>
        <v>0.54998095810178926</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投入係数表!R42</f>
        <v>4.6360686138154847E-3</v>
      </c>
      <c r="E42" s="77">
        <f>$C$20*D42</f>
        <v>0.4636068613815485</v>
      </c>
      <c r="F42" s="76">
        <f>分析係数表!C45</f>
        <v>1</v>
      </c>
      <c r="G42" s="77">
        <f>E42*F42</f>
        <v>0.4636068613815485</v>
      </c>
      <c r="H42" s="77">
        <v>0.54266557567680118</v>
      </c>
      <c r="I42" s="77">
        <f>C42+H42</f>
        <v>0.54266557567680118</v>
      </c>
      <c r="J42" s="76">
        <f>分析係数表!G45</f>
        <v>0</v>
      </c>
      <c r="K42" s="78">
        <f>I42*J42</f>
        <v>0</v>
      </c>
      <c r="L42" s="79"/>
      <c r="M42" s="80"/>
      <c r="N42" s="81">
        <f>分析係数表!H45</f>
        <v>0</v>
      </c>
      <c r="O42" s="82">
        <f t="shared" si="4"/>
        <v>0</v>
      </c>
      <c r="P42" s="76">
        <f>分析係数表!C45</f>
        <v>1</v>
      </c>
      <c r="Q42" s="82">
        <f>O42*P42</f>
        <v>0</v>
      </c>
      <c r="R42" s="83">
        <v>7.3705777736641151E-2</v>
      </c>
      <c r="S42" s="84">
        <f>I42+R42</f>
        <v>0.61637135341344229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6.954102920723227E-3</v>
      </c>
      <c r="E43" s="77">
        <f>$C$20*D43</f>
        <v>0.69541029207232274</v>
      </c>
      <c r="F43" s="76">
        <f>分析係数表!C46</f>
        <v>0.22811405702851428</v>
      </c>
      <c r="G43" s="77">
        <f>E43*F43</f>
        <v>0.15863286302400159</v>
      </c>
      <c r="H43" s="77">
        <v>0.17447111028531015</v>
      </c>
      <c r="I43" s="77">
        <f>C43+H43</f>
        <v>0.17447111028531015</v>
      </c>
      <c r="J43" s="76">
        <f>分析係数表!G46</f>
        <v>8.7527352297592995E-3</v>
      </c>
      <c r="K43" s="78">
        <f>I43*J43</f>
        <v>1.5270994335694543E-3</v>
      </c>
      <c r="L43" s="79"/>
      <c r="M43" s="80"/>
      <c r="N43" s="81">
        <f>分析係数表!H46</f>
        <v>2.1817037144655917E-2</v>
      </c>
      <c r="O43" s="82">
        <f t="shared" si="4"/>
        <v>0.33742704906187337</v>
      </c>
      <c r="P43" s="76">
        <f>分析係数表!C46</f>
        <v>0.22811405702851428</v>
      </c>
      <c r="Q43" s="82">
        <f>O43*P43</f>
        <v>7.6971853112663469E-2</v>
      </c>
      <c r="R43" s="83">
        <v>8.7537658738023369E-2</v>
      </c>
      <c r="S43" s="84">
        <f>I43+R43</f>
        <v>0.26200876902333353</v>
      </c>
      <c r="T43" s="85">
        <f>分析係数表!F46</f>
        <v>0.3172866520787746</v>
      </c>
      <c r="U43" s="86">
        <f>S43*T43</f>
        <v>8.3131885138694447E-2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投入係数表!R44</f>
        <v>0.55122855818266114</v>
      </c>
      <c r="E44" s="91">
        <f>SUM(E5:E43)</f>
        <v>55.122855818266132</v>
      </c>
      <c r="F44" s="92">
        <f>分析係数表!C47</f>
        <v>0.33433390508862204</v>
      </c>
      <c r="G44" s="91">
        <f>SUM(G5:G43)</f>
        <v>11.633120772714173</v>
      </c>
      <c r="H44" s="91">
        <f>SUM(H5:H43)</f>
        <v>13.795672380550931</v>
      </c>
      <c r="I44" s="91">
        <f>SUM(I6:I43)</f>
        <v>113.79542185891871</v>
      </c>
      <c r="J44" s="92">
        <f>分析係数表!G47</f>
        <v>0.20055399257397419</v>
      </c>
      <c r="K44" s="93">
        <f>SUM(K5:K43)</f>
        <v>24.667014095904861</v>
      </c>
      <c r="L44" s="94">
        <f>最終需要_まとめ!$L$33</f>
        <v>0.627</v>
      </c>
      <c r="M44" s="91">
        <f>K44*L44</f>
        <v>15.466217838132348</v>
      </c>
      <c r="N44" s="95">
        <f>分析係数表!H47</f>
        <v>1</v>
      </c>
      <c r="O44" s="96">
        <f>SUM(O5:O43)</f>
        <v>15.46621783813235</v>
      </c>
      <c r="P44" s="92">
        <f>分析係数表!C47</f>
        <v>0.33433390508862204</v>
      </c>
      <c r="Q44" s="96">
        <f>SUM(Q5:Q43)</f>
        <v>7.3279276108541866</v>
      </c>
      <c r="R44" s="91">
        <f>SUM(R5:R43)</f>
        <v>8.3842662162884967</v>
      </c>
      <c r="S44" s="97">
        <f>SUM(S5:S43)</f>
        <v>122.17993859683942</v>
      </c>
      <c r="T44" s="98">
        <f>分析係数表!F47</f>
        <v>0.41739236800258844</v>
      </c>
      <c r="U44" s="99">
        <f>SUM(U5:U43)</f>
        <v>55.02939321274485</v>
      </c>
      <c r="V44" s="100">
        <f>分析係数表!D47</f>
        <v>5.2767398089435869E-2</v>
      </c>
      <c r="W44" s="164">
        <f>SUM(W5:W43)</f>
        <v>8</v>
      </c>
      <c r="X44" s="92">
        <f>分析係数表!E47</f>
        <v>4.5266401770882245E-2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0.21389195148842333</v>
      </c>
      <c r="G5" s="77">
        <f t="shared" ref="G5:G38" si="1">E5*F5</f>
        <v>0</v>
      </c>
      <c r="H5" s="77">
        <f t="array" ref="H5:H43">MMULT(逆行列係数!C5:AO43,'17'!G5:G43)</f>
        <v>4.101046167009562E-4</v>
      </c>
      <c r="I5" s="77">
        <f t="shared" ref="I5:I38" si="2">C5+H5</f>
        <v>4.101046167009562E-4</v>
      </c>
      <c r="J5" s="76">
        <f>分析係数表!G8</f>
        <v>0.12113720642768851</v>
      </c>
      <c r="K5" s="78">
        <f t="shared" ref="K5:K38" si="3">I5*J5</f>
        <v>4.9678927610251802E-5</v>
      </c>
      <c r="L5" s="79" t="s">
        <v>183</v>
      </c>
      <c r="M5" s="80" t="s">
        <v>183</v>
      </c>
      <c r="N5" s="81">
        <f>分析係数表!H8</f>
        <v>1.1235410915782847E-2</v>
      </c>
      <c r="O5" s="82">
        <f t="shared" ref="O5:O43" si="4">$M$44*N5</f>
        <v>0.18698600051701847</v>
      </c>
      <c r="P5" s="76">
        <f>分析係数表!C8</f>
        <v>0.21389195148842333</v>
      </c>
      <c r="Q5" s="82">
        <f t="shared" ref="Q5:Q38" si="5">O5*P5</f>
        <v>3.9994800551600415E-2</v>
      </c>
      <c r="R5" s="83">
        <f t="array" ref="R5:R43">MMULT(逆行列係数!C5:AO43,'17'!Q5:Q43)</f>
        <v>4.9111306286994921E-2</v>
      </c>
      <c r="S5" s="84">
        <f t="shared" ref="S5:S38" si="6">I5+R5</f>
        <v>4.9521410903695877E-2</v>
      </c>
      <c r="T5" s="85">
        <f>分析係数表!F8</f>
        <v>0.44993819530284301</v>
      </c>
      <c r="U5" s="86">
        <f t="shared" ref="U5:U38" si="7">S5*T5</f>
        <v>2.2281574250859457E-2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投入係数表!S6</f>
        <v>0</v>
      </c>
      <c r="E6" s="77">
        <f t="shared" si="0"/>
        <v>0</v>
      </c>
      <c r="F6" s="76">
        <f>分析係数表!C9</f>
        <v>0.54651162790697683</v>
      </c>
      <c r="G6" s="77">
        <f t="shared" si="1"/>
        <v>0</v>
      </c>
      <c r="H6" s="77">
        <v>2.1188978993571996E-4</v>
      </c>
      <c r="I6" s="77">
        <f t="shared" si="2"/>
        <v>2.1188978993571996E-4</v>
      </c>
      <c r="J6" s="76">
        <f>分析係数表!G9</f>
        <v>0.23529411764705882</v>
      </c>
      <c r="K6" s="78">
        <f t="shared" si="3"/>
        <v>4.9856421161345875E-5</v>
      </c>
      <c r="L6" s="79"/>
      <c r="M6" s="80"/>
      <c r="N6" s="81">
        <f>分析係数表!H9</f>
        <v>6.0535619158312755E-4</v>
      </c>
      <c r="O6" s="82">
        <f t="shared" si="4"/>
        <v>1.007467675199453E-2</v>
      </c>
      <c r="P6" s="76">
        <f>分析係数表!C9</f>
        <v>0.54651162790697683</v>
      </c>
      <c r="Q6" s="82">
        <f t="shared" si="5"/>
        <v>5.5059279923691043E-3</v>
      </c>
      <c r="R6" s="83">
        <v>6.5312602016143915E-3</v>
      </c>
      <c r="S6" s="84">
        <f t="shared" si="6"/>
        <v>6.7431499915501115E-3</v>
      </c>
      <c r="T6" s="85">
        <f>分析係数表!F9</f>
        <v>0.68627450980392157</v>
      </c>
      <c r="U6" s="86">
        <f t="shared" si="7"/>
        <v>4.6276519549853703E-3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1.8940392293749716E-2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1.3168724279835398E-2</v>
      </c>
      <c r="G8" s="77">
        <f t="shared" si="1"/>
        <v>0</v>
      </c>
      <c r="H8" s="77">
        <v>2.6362149325865462E-3</v>
      </c>
      <c r="I8" s="77">
        <f t="shared" si="2"/>
        <v>2.6362149325865462E-3</v>
      </c>
      <c r="J8" s="76">
        <f>分析係数表!G11</f>
        <v>0.35416666666666669</v>
      </c>
      <c r="K8" s="78">
        <f t="shared" si="3"/>
        <v>9.336594552910685E-4</v>
      </c>
      <c r="L8" s="79"/>
      <c r="M8" s="80"/>
      <c r="N8" s="81">
        <f>分析係数表!H11</f>
        <v>-2.4214247663325099E-5</v>
      </c>
      <c r="O8" s="82">
        <f t="shared" si="4"/>
        <v>-4.0298707007978117E-4</v>
      </c>
      <c r="P8" s="76">
        <f>分析係数表!C11</f>
        <v>1.3168724279835398E-2</v>
      </c>
      <c r="Q8" s="82">
        <f t="shared" si="5"/>
        <v>-5.3068256142193431E-6</v>
      </c>
      <c r="R8" s="83">
        <v>6.1621862266672425E-4</v>
      </c>
      <c r="S8" s="84">
        <f t="shared" si="6"/>
        <v>3.2524335552532703E-3</v>
      </c>
      <c r="T8" s="85">
        <f>分析係数表!F11</f>
        <v>0.60416666666666663</v>
      </c>
      <c r="U8" s="86">
        <f t="shared" si="7"/>
        <v>1.9650119396321841E-3</v>
      </c>
      <c r="V8" s="87">
        <f>分析係数表!D11</f>
        <v>0</v>
      </c>
      <c r="W8" s="88">
        <f t="shared" si="8"/>
        <v>0</v>
      </c>
      <c r="X8" s="76">
        <f>分析係数表!E11</f>
        <v>0</v>
      </c>
      <c r="Y8" s="89">
        <f t="shared" si="9"/>
        <v>0</v>
      </c>
    </row>
    <row r="9" spans="1:25" x14ac:dyDescent="0.2">
      <c r="A9" s="6" t="s">
        <v>222</v>
      </c>
      <c r="B9" s="5" t="s">
        <v>190</v>
      </c>
      <c r="C9" s="90"/>
      <c r="D9" s="76">
        <f>投入係数表!S9</f>
        <v>0</v>
      </c>
      <c r="E9" s="77">
        <f t="shared" si="0"/>
        <v>0</v>
      </c>
      <c r="F9" s="76">
        <f>分析係数表!C12</f>
        <v>7.2568503462812406E-2</v>
      </c>
      <c r="G9" s="77">
        <f t="shared" si="1"/>
        <v>0</v>
      </c>
      <c r="H9" s="77">
        <v>2.501185415116997E-4</v>
      </c>
      <c r="I9" s="77">
        <f t="shared" si="2"/>
        <v>2.501185415116997E-4</v>
      </c>
      <c r="J9" s="76">
        <f>分析係数表!G12</f>
        <v>0.12569832402234637</v>
      </c>
      <c r="K9" s="78">
        <f t="shared" si="3"/>
        <v>3.1439481474934319E-5</v>
      </c>
      <c r="L9" s="79"/>
      <c r="M9" s="80"/>
      <c r="N9" s="81">
        <f>分析係数表!H12</f>
        <v>9.0779214489805804E-2</v>
      </c>
      <c r="O9" s="82">
        <f t="shared" si="4"/>
        <v>1.5107985257290997</v>
      </c>
      <c r="P9" s="76">
        <f>分析係数表!C12</f>
        <v>7.2568503462812406E-2</v>
      </c>
      <c r="Q9" s="82">
        <f t="shared" si="5"/>
        <v>0.10963638804598405</v>
      </c>
      <c r="R9" s="83">
        <v>0.1206119251385179</v>
      </c>
      <c r="S9" s="84">
        <f t="shared" si="6"/>
        <v>0.1208620436800296</v>
      </c>
      <c r="T9" s="85">
        <f>分析係数表!F12</f>
        <v>0.41017347838870921</v>
      </c>
      <c r="U9" s="86">
        <f t="shared" si="7"/>
        <v>4.9574404861405852E-2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投入係数表!S10</f>
        <v>1.2286521685710775E-3</v>
      </c>
      <c r="E10" s="77">
        <f t="shared" si="0"/>
        <v>0.12286521685710775</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0.2381653584171507</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投入係数表!S11</f>
        <v>5.2832043248556334E-3</v>
      </c>
      <c r="E11" s="77">
        <f t="shared" si="0"/>
        <v>0.52832043248556337</v>
      </c>
      <c r="F11" s="76">
        <f>分析係数表!C14</f>
        <v>0.25830608585592241</v>
      </c>
      <c r="G11" s="77">
        <f t="shared" si="1"/>
        <v>0.136468382993054</v>
      </c>
      <c r="H11" s="77">
        <v>0.42678764343857573</v>
      </c>
      <c r="I11" s="77">
        <f t="shared" si="2"/>
        <v>0.42678764343857573</v>
      </c>
      <c r="J11" s="76">
        <f>分析係数表!G14</f>
        <v>0.15742383910085772</v>
      </c>
      <c r="K11" s="78">
        <f t="shared" si="3"/>
        <v>6.7186549310908575E-2</v>
      </c>
      <c r="L11" s="79"/>
      <c r="M11" s="80"/>
      <c r="N11" s="81">
        <f>分析係数表!H14</f>
        <v>1.1380696401762796E-3</v>
      </c>
      <c r="O11" s="82">
        <f t="shared" si="4"/>
        <v>1.8940392293749716E-2</v>
      </c>
      <c r="P11" s="76">
        <f>分析係数表!C14</f>
        <v>0.25830608585592241</v>
      </c>
      <c r="Q11" s="82">
        <f t="shared" si="5"/>
        <v>4.8924185979741649E-3</v>
      </c>
      <c r="R11" s="83">
        <v>4.6039656865039059E-2</v>
      </c>
      <c r="S11" s="84">
        <f t="shared" si="6"/>
        <v>0.47282730030361481</v>
      </c>
      <c r="T11" s="85">
        <f>分析係数表!F14</f>
        <v>0.28778467908902694</v>
      </c>
      <c r="U11" s="86">
        <f t="shared" si="7"/>
        <v>0.13607245288240677</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投入係数表!S12</f>
        <v>1.7201130359995084E-2</v>
      </c>
      <c r="E12" s="77">
        <f t="shared" si="0"/>
        <v>1.7201130359995085</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0.13903053917752453</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投入係数表!S13</f>
        <v>9.8292173485686209E-4</v>
      </c>
      <c r="E13" s="77">
        <f t="shared" si="0"/>
        <v>9.829217348568621E-2</v>
      </c>
      <c r="F13" s="76">
        <f>分析係数表!C16</f>
        <v>7.6144637788473357E-2</v>
      </c>
      <c r="G13" s="77">
        <f t="shared" si="1"/>
        <v>7.4844219475093616E-3</v>
      </c>
      <c r="H13" s="77">
        <v>1.4316774080954598E-2</v>
      </c>
      <c r="I13" s="77">
        <f t="shared" si="2"/>
        <v>1.4316774080954598E-2</v>
      </c>
      <c r="J13" s="76">
        <f>分析係数表!G16</f>
        <v>3.3088235294117647E-2</v>
      </c>
      <c r="K13" s="78">
        <f t="shared" si="3"/>
        <v>4.737167894433507E-4</v>
      </c>
      <c r="L13" s="79"/>
      <c r="M13" s="80"/>
      <c r="N13" s="81">
        <f>分析係数表!H16</f>
        <v>1.665940239236767E-2</v>
      </c>
      <c r="O13" s="82">
        <f t="shared" si="4"/>
        <v>0.27725510421488947</v>
      </c>
      <c r="P13" s="76">
        <f>分析係数表!C16</f>
        <v>7.6144637788473357E-2</v>
      </c>
      <c r="Q13" s="82">
        <f t="shared" si="5"/>
        <v>2.1111489485448193E-2</v>
      </c>
      <c r="R13" s="83">
        <v>2.3702014579728297E-2</v>
      </c>
      <c r="S13" s="84">
        <f t="shared" si="6"/>
        <v>3.8018788660682895E-2</v>
      </c>
      <c r="T13" s="85">
        <f>分析係数表!F16</f>
        <v>0.28823529411764703</v>
      </c>
      <c r="U13" s="86">
        <f t="shared" si="7"/>
        <v>1.0958356731608599E-2</v>
      </c>
      <c r="V13" s="87">
        <f>分析係数表!D16</f>
        <v>0</v>
      </c>
      <c r="W13" s="88">
        <f t="shared" si="8"/>
        <v>0</v>
      </c>
      <c r="X13" s="76">
        <f>分析係数表!E16</f>
        <v>0</v>
      </c>
      <c r="Y13" s="89">
        <f t="shared" si="9"/>
        <v>0</v>
      </c>
    </row>
    <row r="14" spans="1:25" x14ac:dyDescent="0.2">
      <c r="A14" s="6" t="s">
        <v>2</v>
      </c>
      <c r="B14" s="5" t="s">
        <v>364</v>
      </c>
      <c r="C14" s="90"/>
      <c r="D14" s="76">
        <f>投入係数表!S14</f>
        <v>4.0914117213416881E-2</v>
      </c>
      <c r="E14" s="77">
        <f t="shared" si="0"/>
        <v>4.0914117213416885</v>
      </c>
      <c r="F14" s="76">
        <f>分析係数表!C17</f>
        <v>0.18071519795657731</v>
      </c>
      <c r="G14" s="77">
        <f t="shared" si="1"/>
        <v>0.73938027914412396</v>
      </c>
      <c r="H14" s="77">
        <v>0.89059704358695968</v>
      </c>
      <c r="I14" s="77">
        <f t="shared" si="2"/>
        <v>0.89059704358695968</v>
      </c>
      <c r="J14" s="76">
        <f>分析係数表!G17</f>
        <v>0.21222205415217063</v>
      </c>
      <c r="K14" s="78">
        <f t="shared" si="3"/>
        <v>0.18900433401187483</v>
      </c>
      <c r="L14" s="79"/>
      <c r="M14" s="80"/>
      <c r="N14" s="81">
        <f>分析係数表!H17</f>
        <v>2.9299239672623371E-3</v>
      </c>
      <c r="O14" s="82">
        <f t="shared" si="4"/>
        <v>4.8761435479653524E-2</v>
      </c>
      <c r="P14" s="76">
        <f>分析係数表!C17</f>
        <v>0.18071519795657731</v>
      </c>
      <c r="Q14" s="82">
        <f t="shared" si="5"/>
        <v>8.8119324653524594E-3</v>
      </c>
      <c r="R14" s="83">
        <v>1.9450872597595564E-2</v>
      </c>
      <c r="S14" s="84">
        <f t="shared" si="6"/>
        <v>0.91004791618455527</v>
      </c>
      <c r="T14" s="85">
        <f>分析係数表!F17</f>
        <v>0.32203902586598093</v>
      </c>
      <c r="U14" s="86">
        <f t="shared" si="7"/>
        <v>0.29307094441944004</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投入係数表!S15</f>
        <v>1.9044108612851701E-2</v>
      </c>
      <c r="E15" s="77">
        <f t="shared" si="0"/>
        <v>1.90441086128517</v>
      </c>
      <c r="F15" s="76">
        <f>分析係数表!C18</f>
        <v>9.139072847682117E-2</v>
      </c>
      <c r="G15" s="77">
        <f t="shared" si="1"/>
        <v>0.17404549593202212</v>
      </c>
      <c r="H15" s="77">
        <v>0.19793012095801349</v>
      </c>
      <c r="I15" s="77">
        <f t="shared" si="2"/>
        <v>0.19793012095801349</v>
      </c>
      <c r="J15" s="76">
        <f>分析係数表!G18</f>
        <v>0.21513002364066194</v>
      </c>
      <c r="K15" s="78">
        <f t="shared" si="3"/>
        <v>4.258071160089652E-2</v>
      </c>
      <c r="L15" s="79"/>
      <c r="M15" s="80"/>
      <c r="N15" s="81">
        <f>分析係数表!H18</f>
        <v>4.3585645793985182E-4</v>
      </c>
      <c r="O15" s="82">
        <f t="shared" si="4"/>
        <v>7.2537672614360615E-3</v>
      </c>
      <c r="P15" s="76">
        <f>分析係数表!C18</f>
        <v>9.139072847682117E-2</v>
      </c>
      <c r="Q15" s="82">
        <f t="shared" si="5"/>
        <v>6.6292707422395782E-4</v>
      </c>
      <c r="R15" s="83">
        <v>1.635591985764629E-3</v>
      </c>
      <c r="S15" s="84">
        <f t="shared" si="6"/>
        <v>0.19956571294377812</v>
      </c>
      <c r="T15" s="85">
        <f>分析係数表!F18</f>
        <v>0.45390070921985815</v>
      </c>
      <c r="U15" s="86">
        <f t="shared" si="7"/>
        <v>9.0583018641147511E-2</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投入係数表!S16</f>
        <v>2.3221525985993367E-2</v>
      </c>
      <c r="E16" s="77">
        <f t="shared" si="0"/>
        <v>2.3221525985993368</v>
      </c>
      <c r="F16" s="76">
        <f>分析係数表!C19</f>
        <v>0.19965169797238458</v>
      </c>
      <c r="G16" s="77">
        <f t="shared" si="1"/>
        <v>0.46362170926134277</v>
      </c>
      <c r="H16" s="77">
        <v>0.69049823096488294</v>
      </c>
      <c r="I16" s="77">
        <f t="shared" si="2"/>
        <v>0.69049823096488294</v>
      </c>
      <c r="J16" s="76">
        <f>分析係数表!G19</f>
        <v>5.7581303674503731E-2</v>
      </c>
      <c r="K16" s="78">
        <f t="shared" si="3"/>
        <v>3.9759788323896539E-2</v>
      </c>
      <c r="L16" s="79"/>
      <c r="M16" s="80"/>
      <c r="N16" s="81">
        <f>分析係数表!H19</f>
        <v>-1.210712383166255E-4</v>
      </c>
      <c r="O16" s="82">
        <f t="shared" si="4"/>
        <v>-2.0149353503989059E-3</v>
      </c>
      <c r="P16" s="76">
        <f>分析係数表!C19</f>
        <v>0.19965169797238458</v>
      </c>
      <c r="Q16" s="82">
        <f t="shared" si="5"/>
        <v>-4.0228526401172324E-4</v>
      </c>
      <c r="R16" s="83">
        <v>3.8417694263209756E-3</v>
      </c>
      <c r="S16" s="84">
        <f t="shared" si="6"/>
        <v>0.69434000039120392</v>
      </c>
      <c r="T16" s="85">
        <f>分析係数表!F19</f>
        <v>0.23947627762917079</v>
      </c>
      <c r="U16" s="86">
        <f t="shared" si="7"/>
        <v>0.16627795870272249</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投入係数表!S17</f>
        <v>3.8211082442560509E-2</v>
      </c>
      <c r="E17" s="77">
        <f t="shared" si="0"/>
        <v>3.8211082442560511</v>
      </c>
      <c r="F17" s="76">
        <f>分析係数表!C20</f>
        <v>7.086614173228345E-2</v>
      </c>
      <c r="G17" s="77">
        <f t="shared" si="1"/>
        <v>0.27078719841184606</v>
      </c>
      <c r="H17" s="77">
        <v>0.32827670066775089</v>
      </c>
      <c r="I17" s="77">
        <f t="shared" si="2"/>
        <v>0.32827670066775089</v>
      </c>
      <c r="J17" s="76">
        <f>分析係数表!G20</f>
        <v>0.1</v>
      </c>
      <c r="K17" s="78">
        <f t="shared" si="3"/>
        <v>3.2827670066775089E-2</v>
      </c>
      <c r="L17" s="79"/>
      <c r="M17" s="80"/>
      <c r="N17" s="81">
        <f>分析係数表!H20</f>
        <v>5.5692769625647731E-4</v>
      </c>
      <c r="O17" s="82">
        <f t="shared" si="4"/>
        <v>9.2687026118349666E-3</v>
      </c>
      <c r="P17" s="76">
        <f>分析係数表!C20</f>
        <v>7.086614173228345E-2</v>
      </c>
      <c r="Q17" s="82">
        <f t="shared" si="5"/>
        <v>6.5683719296468249E-4</v>
      </c>
      <c r="R17" s="83">
        <v>2.1831266866998876E-3</v>
      </c>
      <c r="S17" s="84">
        <f t="shared" si="6"/>
        <v>0.33045982735445079</v>
      </c>
      <c r="T17" s="85">
        <f>分析係数表!F20</f>
        <v>0.22318840579710145</v>
      </c>
      <c r="U17" s="86">
        <f t="shared" si="7"/>
        <v>7.3754802047225246E-2</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投入係数表!S18</f>
        <v>4.0422656345988447E-2</v>
      </c>
      <c r="E18" s="77">
        <f t="shared" si="0"/>
        <v>4.042265634598845</v>
      </c>
      <c r="F18" s="76">
        <f>分析係数表!C21</f>
        <v>0.37411764705882355</v>
      </c>
      <c r="G18" s="77">
        <f t="shared" si="1"/>
        <v>1.5122829080028621</v>
      </c>
      <c r="H18" s="77">
        <v>1.7493367996168609</v>
      </c>
      <c r="I18" s="77">
        <f t="shared" si="2"/>
        <v>1.7493367996168609</v>
      </c>
      <c r="J18" s="76">
        <f>分析係数表!G21</f>
        <v>0.28505771697306542</v>
      </c>
      <c r="K18" s="78">
        <f t="shared" si="3"/>
        <v>0.49866195431575122</v>
      </c>
      <c r="L18" s="79"/>
      <c r="M18" s="80"/>
      <c r="N18" s="81">
        <f>分析係数表!H21</f>
        <v>9.2014141120635377E-4</v>
      </c>
      <c r="O18" s="82">
        <f t="shared" si="4"/>
        <v>1.5313508663031685E-2</v>
      </c>
      <c r="P18" s="76">
        <f>分析係数表!C21</f>
        <v>0.37411764705882355</v>
      </c>
      <c r="Q18" s="82">
        <f t="shared" si="5"/>
        <v>5.7290538292283253E-3</v>
      </c>
      <c r="R18" s="83">
        <v>1.546528461996978E-2</v>
      </c>
      <c r="S18" s="84">
        <f t="shared" si="6"/>
        <v>1.7648020842368308</v>
      </c>
      <c r="T18" s="85">
        <f>分析係数表!F21</f>
        <v>0.42400598546387347</v>
      </c>
      <c r="U18" s="86">
        <f t="shared" si="7"/>
        <v>0.74828664687553526</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投入係数表!S19</f>
        <v>1.5481017323995577E-2</v>
      </c>
      <c r="E19" s="77">
        <f t="shared" si="0"/>
        <v>1.5481017323995576</v>
      </c>
      <c r="F19" s="76">
        <f>分析係数表!C22</f>
        <v>3.7067545304777627E-2</v>
      </c>
      <c r="G19" s="77">
        <f t="shared" si="1"/>
        <v>5.7384331102125333E-2</v>
      </c>
      <c r="H19" s="77">
        <v>6.5154612457970579E-2</v>
      </c>
      <c r="I19" s="77">
        <f t="shared" si="2"/>
        <v>6.5154612457970579E-2</v>
      </c>
      <c r="J19" s="76">
        <f>分析係数表!G22</f>
        <v>0.19478402607986961</v>
      </c>
      <c r="K19" s="78">
        <f t="shared" si="3"/>
        <v>1.2691077732237139E-2</v>
      </c>
      <c r="L19" s="79"/>
      <c r="M19" s="80"/>
      <c r="N19" s="81">
        <f>分析係数表!H22</f>
        <v>4.8428495326650198E-5</v>
      </c>
      <c r="O19" s="82">
        <f t="shared" si="4"/>
        <v>8.0597414015956233E-4</v>
      </c>
      <c r="P19" s="76">
        <f>分析係数表!C22</f>
        <v>3.7067545304777627E-2</v>
      </c>
      <c r="Q19" s="82">
        <f t="shared" si="5"/>
        <v>2.9875482954843771E-5</v>
      </c>
      <c r="R19" s="83">
        <v>3.1415916064107889E-4</v>
      </c>
      <c r="S19" s="84">
        <f t="shared" si="6"/>
        <v>6.5468771618611657E-2</v>
      </c>
      <c r="T19" s="85">
        <f>分析係数表!F22</f>
        <v>0.40994295028524858</v>
      </c>
      <c r="U19" s="86">
        <f t="shared" si="7"/>
        <v>2.6838461388884811E-2</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投入係数表!S20</f>
        <v>1.9658434697137242E-3</v>
      </c>
      <c r="E20" s="77">
        <f t="shared" si="0"/>
        <v>0.19658434697137242</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4.0298707007978117E-4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75">
        <f>最終需要_まとめ!C22</f>
        <v>100</v>
      </c>
      <c r="D21" s="76">
        <f>投入係数表!S21</f>
        <v>8.8708686570831793E-2</v>
      </c>
      <c r="E21" s="77">
        <f t="shared" si="0"/>
        <v>8.8708686570831787</v>
      </c>
      <c r="F21" s="76">
        <f>分析係数表!C24</f>
        <v>1</v>
      </c>
      <c r="G21" s="77">
        <f t="shared" si="1"/>
        <v>8.8708686570831787</v>
      </c>
      <c r="H21" s="77">
        <v>9.7790290636440798</v>
      </c>
      <c r="I21" s="77">
        <f t="shared" si="2"/>
        <v>109.77902906364407</v>
      </c>
      <c r="J21" s="76">
        <f>分析係数表!G24</f>
        <v>0.20825654257279763</v>
      </c>
      <c r="K21" s="78">
        <f t="shared" si="3"/>
        <v>22.862201039793181</v>
      </c>
      <c r="L21" s="79"/>
      <c r="M21" s="80"/>
      <c r="N21" s="81">
        <f>分析係数表!H24</f>
        <v>3.389994672865514E-4</v>
      </c>
      <c r="O21" s="82">
        <f t="shared" si="4"/>
        <v>5.6418189811169367E-3</v>
      </c>
      <c r="P21" s="76">
        <f>分析係数表!C24</f>
        <v>1</v>
      </c>
      <c r="Q21" s="82">
        <f t="shared" si="5"/>
        <v>5.6418189811169367E-3</v>
      </c>
      <c r="R21" s="83">
        <v>2.5329413869184789E-2</v>
      </c>
      <c r="S21" s="84">
        <f t="shared" si="6"/>
        <v>109.80435847751326</v>
      </c>
      <c r="T21" s="85">
        <f>分析係数表!F24</f>
        <v>0.38665683744931811</v>
      </c>
      <c r="U21" s="86">
        <f t="shared" si="7"/>
        <v>42.456605987066503</v>
      </c>
      <c r="V21" s="87">
        <f>分析係数表!D24</f>
        <v>6.4995699717409997E-2</v>
      </c>
      <c r="W21" s="88">
        <f t="shared" si="8"/>
        <v>7</v>
      </c>
      <c r="X21" s="76">
        <f>分析係数表!E24</f>
        <v>6.733013883769505E-2</v>
      </c>
      <c r="Y21" s="89">
        <f t="shared" si="9"/>
        <v>7</v>
      </c>
    </row>
    <row r="22" spans="1:25" x14ac:dyDescent="0.2">
      <c r="A22" s="6" t="s">
        <v>10</v>
      </c>
      <c r="B22" s="5" t="s">
        <v>271</v>
      </c>
      <c r="C22" s="90"/>
      <c r="D22" s="76">
        <f>投入係数表!S22</f>
        <v>0.14068067330138836</v>
      </c>
      <c r="E22" s="77">
        <f t="shared" si="0"/>
        <v>14.068067330138836</v>
      </c>
      <c r="F22" s="76">
        <f>分析係数表!C25</f>
        <v>9.7637180238234755E-3</v>
      </c>
      <c r="G22" s="77">
        <f t="shared" si="1"/>
        <v>0.13735664255163876</v>
      </c>
      <c r="H22" s="77">
        <v>0.15487201511855644</v>
      </c>
      <c r="I22" s="77">
        <f t="shared" si="2"/>
        <v>0.15487201511855644</v>
      </c>
      <c r="J22" s="76">
        <f>分析係数表!G25</f>
        <v>0.19639934533551553</v>
      </c>
      <c r="K22" s="78">
        <f t="shared" si="3"/>
        <v>3.041676238007655E-2</v>
      </c>
      <c r="L22" s="79"/>
      <c r="M22" s="80"/>
      <c r="N22" s="81">
        <f>分析係数表!H25</f>
        <v>5.0849920092982707E-4</v>
      </c>
      <c r="O22" s="82">
        <f t="shared" si="4"/>
        <v>8.4627284716754046E-3</v>
      </c>
      <c r="P22" s="76">
        <f>分析係数表!C25</f>
        <v>9.7637180238234755E-3</v>
      </c>
      <c r="Q22" s="82">
        <f t="shared" si="5"/>
        <v>8.2627694509621247E-5</v>
      </c>
      <c r="R22" s="83">
        <v>5.3131728032470551E-4</v>
      </c>
      <c r="S22" s="84">
        <f t="shared" si="6"/>
        <v>0.15540333239888116</v>
      </c>
      <c r="T22" s="85">
        <f>分析係数表!F25</f>
        <v>0.34206219312602293</v>
      </c>
      <c r="U22" s="86">
        <f t="shared" si="7"/>
        <v>5.3157604699453624E-2</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投入係数表!S23</f>
        <v>2.0027030347708565E-2</v>
      </c>
      <c r="E23" s="77">
        <f t="shared" si="0"/>
        <v>2.0027030347708563</v>
      </c>
      <c r="F23" s="76">
        <f>分析係数表!C26</f>
        <v>0.93036400633054483</v>
      </c>
      <c r="G23" s="77">
        <f t="shared" si="1"/>
        <v>1.8632428189197543</v>
      </c>
      <c r="H23" s="77">
        <v>2.3190778963927965</v>
      </c>
      <c r="I23" s="77">
        <f t="shared" si="2"/>
        <v>2.3190778963927965</v>
      </c>
      <c r="J23" s="76">
        <f>分析係数表!G26</f>
        <v>0.19645328719723185</v>
      </c>
      <c r="K23" s="78">
        <f t="shared" si="3"/>
        <v>0.45559047601280633</v>
      </c>
      <c r="L23" s="79"/>
      <c r="M23" s="80"/>
      <c r="N23" s="81">
        <f>分析係数表!H26</f>
        <v>1.0557411981209745E-2</v>
      </c>
      <c r="O23" s="82">
        <f t="shared" si="4"/>
        <v>0.17570236255478461</v>
      </c>
      <c r="P23" s="76">
        <f>分析係数表!C26</f>
        <v>0.93036400633054483</v>
      </c>
      <c r="Q23" s="82">
        <f t="shared" si="5"/>
        <v>0.16346715394821132</v>
      </c>
      <c r="R23" s="83">
        <v>0.19147069981725384</v>
      </c>
      <c r="S23" s="84">
        <f t="shared" si="6"/>
        <v>2.5105485962100502</v>
      </c>
      <c r="T23" s="85">
        <f>分析係数表!F26</f>
        <v>0.33070934256055362</v>
      </c>
      <c r="U23" s="86">
        <f t="shared" si="7"/>
        <v>0.8302618757189465</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投入係数表!S24</f>
        <v>0</v>
      </c>
      <c r="E24" s="77">
        <f t="shared" si="0"/>
        <v>0</v>
      </c>
      <c r="F24" s="76">
        <f>分析係数表!C27</f>
        <v>0.10562310030395139</v>
      </c>
      <c r="G24" s="77">
        <f t="shared" si="1"/>
        <v>0</v>
      </c>
      <c r="H24" s="77">
        <v>3.1243514578458369E-4</v>
      </c>
      <c r="I24" s="77">
        <f t="shared" si="2"/>
        <v>3.1243514578458369E-4</v>
      </c>
      <c r="J24" s="76">
        <f>分析係数表!G27</f>
        <v>0.17127071823204421</v>
      </c>
      <c r="K24" s="78">
        <f t="shared" si="3"/>
        <v>5.3510991819459089E-5</v>
      </c>
      <c r="L24" s="79"/>
      <c r="M24" s="80"/>
      <c r="N24" s="81">
        <f>分析係数表!H27</f>
        <v>1.1162768172792872E-2</v>
      </c>
      <c r="O24" s="82">
        <f t="shared" si="4"/>
        <v>0.18577703930677913</v>
      </c>
      <c r="P24" s="76">
        <f>分析係数表!C27</f>
        <v>0.10562310030395139</v>
      </c>
      <c r="Q24" s="82">
        <f t="shared" si="5"/>
        <v>1.9622346856871052E-2</v>
      </c>
      <c r="R24" s="83">
        <v>1.9861843174063479E-2</v>
      </c>
      <c r="S24" s="84">
        <f t="shared" si="6"/>
        <v>2.0174278319848062E-2</v>
      </c>
      <c r="T24" s="85">
        <f>分析係数表!F27</f>
        <v>0.32320441988950277</v>
      </c>
      <c r="U24" s="86">
        <f t="shared" si="7"/>
        <v>6.5204159210558651E-3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投入係数表!S25</f>
        <v>0</v>
      </c>
      <c r="E25" s="77">
        <f t="shared" si="0"/>
        <v>0</v>
      </c>
      <c r="F25" s="76">
        <f>分析係数表!C28</f>
        <v>0.18610473607344047</v>
      </c>
      <c r="G25" s="77">
        <f t="shared" si="1"/>
        <v>0</v>
      </c>
      <c r="H25" s="77">
        <v>8.848238785823262E-3</v>
      </c>
      <c r="I25" s="77">
        <f t="shared" si="2"/>
        <v>8.848238785823262E-3</v>
      </c>
      <c r="J25" s="76">
        <f>分析係数表!G28</f>
        <v>0.12463295269168026</v>
      </c>
      <c r="K25" s="78">
        <f t="shared" si="3"/>
        <v>1.1027821259982011E-3</v>
      </c>
      <c r="L25" s="79"/>
      <c r="M25" s="80"/>
      <c r="N25" s="81">
        <f>分析係数表!H28</f>
        <v>2.0436825027846384E-2</v>
      </c>
      <c r="O25" s="82">
        <f t="shared" si="4"/>
        <v>0.3401210871473353</v>
      </c>
      <c r="P25" s="76">
        <f>分析係数表!C28</f>
        <v>0.18610473607344047</v>
      </c>
      <c r="Q25" s="82">
        <f t="shared" si="5"/>
        <v>6.3298145156566482E-2</v>
      </c>
      <c r="R25" s="83">
        <v>7.2038967322846842E-2</v>
      </c>
      <c r="S25" s="84">
        <f t="shared" si="6"/>
        <v>8.0887206108670104E-2</v>
      </c>
      <c r="T25" s="85">
        <f>分析係数表!F28</f>
        <v>0.20978792822185971</v>
      </c>
      <c r="U25" s="86">
        <f t="shared" si="7"/>
        <v>1.6969159389192457E-2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投入係数表!S26</f>
        <v>7.1261825777122496E-3</v>
      </c>
      <c r="E26" s="77">
        <f t="shared" si="0"/>
        <v>0.71261825777122501</v>
      </c>
      <c r="F26" s="76">
        <f>分析係数表!C29</f>
        <v>0.55770782889426962</v>
      </c>
      <c r="G26" s="77">
        <f t="shared" si="1"/>
        <v>0.39743278137200688</v>
      </c>
      <c r="H26" s="77">
        <v>0.51101631372428324</v>
      </c>
      <c r="I26" s="77">
        <f t="shared" si="2"/>
        <v>0.51101631372428324</v>
      </c>
      <c r="J26" s="76">
        <f>分析係数表!G29</f>
        <v>0.26290655653071759</v>
      </c>
      <c r="K26" s="78">
        <f t="shared" si="3"/>
        <v>0.1343495393722722</v>
      </c>
      <c r="L26" s="79"/>
      <c r="M26" s="80"/>
      <c r="N26" s="81">
        <f>分析係数表!H29</f>
        <v>1.0048912780279917E-2</v>
      </c>
      <c r="O26" s="82">
        <f t="shared" si="4"/>
        <v>0.16723963408310921</v>
      </c>
      <c r="P26" s="76">
        <f>分析係数表!C29</f>
        <v>0.55770782889426962</v>
      </c>
      <c r="Q26" s="82">
        <f t="shared" si="5"/>
        <v>9.3270853229562939E-2</v>
      </c>
      <c r="R26" s="83">
        <v>0.134511602552424</v>
      </c>
      <c r="S26" s="84">
        <f t="shared" si="6"/>
        <v>0.64552791627670725</v>
      </c>
      <c r="T26" s="85">
        <f>分析係数表!F29</f>
        <v>0.49535363964894163</v>
      </c>
      <c r="U26" s="86">
        <f t="shared" si="7"/>
        <v>0.31976460282266422</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投入係数表!S27</f>
        <v>1.3515173854281852E-3</v>
      </c>
      <c r="E27" s="77">
        <f t="shared" si="0"/>
        <v>0.13515173854281853</v>
      </c>
      <c r="F27" s="76">
        <f>分析係数表!C30</f>
        <v>1</v>
      </c>
      <c r="G27" s="77">
        <f t="shared" si="1"/>
        <v>0.13515173854281853</v>
      </c>
      <c r="H27" s="77">
        <v>0.19752670588217902</v>
      </c>
      <c r="I27" s="77">
        <f t="shared" si="2"/>
        <v>0.19752670588217902</v>
      </c>
      <c r="J27" s="76">
        <f>分析係数表!G30</f>
        <v>0.34435136970794655</v>
      </c>
      <c r="K27" s="78">
        <f t="shared" si="3"/>
        <v>6.8018591724427049E-2</v>
      </c>
      <c r="L27" s="79"/>
      <c r="M27" s="80"/>
      <c r="N27" s="81">
        <f>分析係数表!H30</f>
        <v>0</v>
      </c>
      <c r="O27" s="82">
        <f t="shared" si="4"/>
        <v>0</v>
      </c>
      <c r="P27" s="76">
        <f>分析係数表!C30</f>
        <v>1</v>
      </c>
      <c r="Q27" s="82">
        <f t="shared" si="5"/>
        <v>0</v>
      </c>
      <c r="R27" s="83">
        <v>4.6262513249948463E-2</v>
      </c>
      <c r="S27" s="84">
        <f t="shared" si="6"/>
        <v>0.24378921913212748</v>
      </c>
      <c r="T27" s="85">
        <f>分析係数表!F30</f>
        <v>0.43672175684853975</v>
      </c>
      <c r="U27" s="86">
        <f t="shared" si="7"/>
        <v>0.10646805608011635</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投入係数表!S28</f>
        <v>9.8292173485686196E-3</v>
      </c>
      <c r="E28" s="77">
        <f t="shared" si="0"/>
        <v>0.98292173485686196</v>
      </c>
      <c r="F28" s="76">
        <f>分析係数表!C31</f>
        <v>0.21403057579654239</v>
      </c>
      <c r="G28" s="77">
        <f t="shared" si="1"/>
        <v>0.21037530487435052</v>
      </c>
      <c r="H28" s="77">
        <v>0.29681545976821727</v>
      </c>
      <c r="I28" s="77">
        <f t="shared" si="2"/>
        <v>0.29681545976821727</v>
      </c>
      <c r="J28" s="76">
        <f>分析係数表!G31</f>
        <v>7.0431893687707636E-2</v>
      </c>
      <c r="K28" s="78">
        <f t="shared" si="3"/>
        <v>2.0905274907263141E-2</v>
      </c>
      <c r="L28" s="79"/>
      <c r="M28" s="80"/>
      <c r="N28" s="81">
        <f>分析係数表!H31</f>
        <v>2.2373964840912391E-2</v>
      </c>
      <c r="O28" s="82">
        <f t="shared" si="4"/>
        <v>0.37236005275371781</v>
      </c>
      <c r="P28" s="76">
        <f>分析係数表!C31</f>
        <v>0.21403057579654239</v>
      </c>
      <c r="Q28" s="82">
        <f t="shared" si="5"/>
        <v>7.9696436494509124E-2</v>
      </c>
      <c r="R28" s="83">
        <v>0.10724051376180148</v>
      </c>
      <c r="S28" s="84">
        <f t="shared" si="6"/>
        <v>0.40405597353001876</v>
      </c>
      <c r="T28" s="85">
        <f>分析係数表!F31</f>
        <v>0.34418604651162793</v>
      </c>
      <c r="U28" s="86">
        <f t="shared" si="7"/>
        <v>0.13907042809870415</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投入係数表!S29</f>
        <v>6.1432608428553873E-4</v>
      </c>
      <c r="E29" s="77">
        <f t="shared" si="0"/>
        <v>6.1432608428553873E-2</v>
      </c>
      <c r="F29" s="76">
        <f>分析係数表!C32</f>
        <v>0.43391812865497081</v>
      </c>
      <c r="G29" s="77">
        <f t="shared" si="1"/>
        <v>2.6656722487711684E-2</v>
      </c>
      <c r="H29" s="77">
        <v>3.8459144315465127E-2</v>
      </c>
      <c r="I29" s="77">
        <f t="shared" si="2"/>
        <v>3.8459144315465127E-2</v>
      </c>
      <c r="J29" s="76">
        <f>分析係数表!G32</f>
        <v>0.14171122994652408</v>
      </c>
      <c r="K29" s="78">
        <f t="shared" si="3"/>
        <v>5.4500926436354333E-3</v>
      </c>
      <c r="L29" s="79"/>
      <c r="M29" s="80"/>
      <c r="N29" s="81">
        <f>分析係数表!H32</f>
        <v>6.3683471354545017E-3</v>
      </c>
      <c r="O29" s="82">
        <f t="shared" si="4"/>
        <v>0.10598559943098246</v>
      </c>
      <c r="P29" s="76">
        <f>分析係数表!C32</f>
        <v>0.43391812865497081</v>
      </c>
      <c r="Q29" s="82">
        <f t="shared" si="5"/>
        <v>4.5989072969467248E-2</v>
      </c>
      <c r="R29" s="83">
        <v>5.8710680166758997E-2</v>
      </c>
      <c r="S29" s="84">
        <f t="shared" si="6"/>
        <v>9.7169824482224124E-2</v>
      </c>
      <c r="T29" s="85">
        <f>分析係数表!F32</f>
        <v>0.48395721925133689</v>
      </c>
      <c r="U29" s="86">
        <f t="shared" si="7"/>
        <v>4.702603805155766E-2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投入係数表!S30</f>
        <v>4.9146086742843105E-4</v>
      </c>
      <c r="E30" s="77">
        <f t="shared" si="0"/>
        <v>4.9146086742843105E-2</v>
      </c>
      <c r="F30" s="76">
        <f>分析係数表!C33</f>
        <v>0.95657568238213397</v>
      </c>
      <c r="G30" s="77">
        <f t="shared" si="1"/>
        <v>4.7011951462446688E-2</v>
      </c>
      <c r="H30" s="77">
        <v>7.1604119303847219E-2</v>
      </c>
      <c r="I30" s="77">
        <f t="shared" si="2"/>
        <v>7.1604119303847219E-2</v>
      </c>
      <c r="J30" s="76">
        <f>分析係数表!G33</f>
        <v>0.50647668393782386</v>
      </c>
      <c r="K30" s="78">
        <f t="shared" si="3"/>
        <v>3.626581690130086E-2</v>
      </c>
      <c r="L30" s="79"/>
      <c r="M30" s="80"/>
      <c r="N30" s="81">
        <f>分析係数表!H33</f>
        <v>9.6856990653300401E-4</v>
      </c>
      <c r="O30" s="82">
        <f t="shared" si="4"/>
        <v>1.6119482803191247E-2</v>
      </c>
      <c r="P30" s="76">
        <f>分析係数表!C33</f>
        <v>0.95657568238213397</v>
      </c>
      <c r="Q30" s="82">
        <f t="shared" si="5"/>
        <v>1.541950526210974E-2</v>
      </c>
      <c r="R30" s="83">
        <v>4.8856398813660037E-2</v>
      </c>
      <c r="S30" s="84">
        <f t="shared" si="6"/>
        <v>0.12046051811750726</v>
      </c>
      <c r="T30" s="85">
        <f>分析係数表!F33</f>
        <v>0.6295336787564767</v>
      </c>
      <c r="U30" s="86">
        <f t="shared" si="7"/>
        <v>7.5833953115425554E-2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投入係数表!S31</f>
        <v>4.9514682393414423E-2</v>
      </c>
      <c r="E31" s="77">
        <f t="shared" si="0"/>
        <v>4.951468239341442</v>
      </c>
      <c r="F31" s="76">
        <f>分析係数表!C34</f>
        <v>0.33608845585417924</v>
      </c>
      <c r="G31" s="77">
        <f t="shared" si="1"/>
        <v>1.6641313147712768</v>
      </c>
      <c r="H31" s="77">
        <v>1.9935491697561452</v>
      </c>
      <c r="I31" s="77">
        <f t="shared" si="2"/>
        <v>1.9935491697561452</v>
      </c>
      <c r="J31" s="76">
        <f>分析係数表!G34</f>
        <v>0.42501734562394688</v>
      </c>
      <c r="K31" s="78">
        <f t="shared" si="3"/>
        <v>0.84729297650057989</v>
      </c>
      <c r="L31" s="79"/>
      <c r="M31" s="80"/>
      <c r="N31" s="81">
        <f>分析係数表!H34</f>
        <v>0.15935396387234249</v>
      </c>
      <c r="O31" s="82">
        <f t="shared" si="4"/>
        <v>2.6520579081950402</v>
      </c>
      <c r="P31" s="76">
        <f>分析係数表!C34</f>
        <v>0.33608845585417924</v>
      </c>
      <c r="Q31" s="82">
        <f t="shared" si="5"/>
        <v>0.89132604720113573</v>
      </c>
      <c r="R31" s="83">
        <v>0.9662381598882509</v>
      </c>
      <c r="S31" s="84">
        <f t="shared" si="6"/>
        <v>2.9597873296443962</v>
      </c>
      <c r="T31" s="85">
        <f>分析係数表!F34</f>
        <v>0.69035583308553872</v>
      </c>
      <c r="U31" s="86">
        <f t="shared" si="7"/>
        <v>2.0433064477126792</v>
      </c>
      <c r="V31" s="87">
        <f>分析係数表!D34</f>
        <v>0.20794925166022402</v>
      </c>
      <c r="W31" s="88">
        <f t="shared" si="8"/>
        <v>1</v>
      </c>
      <c r="X31" s="76">
        <f>分析係数表!E34</f>
        <v>0.15720091188423035</v>
      </c>
      <c r="Y31" s="89">
        <f t="shared" si="9"/>
        <v>0</v>
      </c>
    </row>
    <row r="32" spans="1:25" x14ac:dyDescent="0.2">
      <c r="A32" s="6" t="s">
        <v>20</v>
      </c>
      <c r="B32" s="5" t="s">
        <v>37</v>
      </c>
      <c r="C32" s="90"/>
      <c r="D32" s="76">
        <f>投入係数表!S32</f>
        <v>1.093500430028259E-2</v>
      </c>
      <c r="E32" s="77">
        <f t="shared" si="0"/>
        <v>1.0935004300282591</v>
      </c>
      <c r="F32" s="76">
        <f>分析係数表!C35</f>
        <v>1</v>
      </c>
      <c r="G32" s="77">
        <f t="shared" si="1"/>
        <v>1.0935004300282591</v>
      </c>
      <c r="H32" s="77">
        <v>1.407675338439931</v>
      </c>
      <c r="I32" s="77">
        <f t="shared" si="2"/>
        <v>1.407675338439931</v>
      </c>
      <c r="J32" s="76">
        <f>分析係数表!G35</f>
        <v>0.31379772270596118</v>
      </c>
      <c r="K32" s="78">
        <f t="shared" si="3"/>
        <v>0.4417253155117935</v>
      </c>
      <c r="L32" s="79"/>
      <c r="M32" s="80"/>
      <c r="N32" s="81">
        <f>分析係数表!H35</f>
        <v>5.9518620756453096E-2</v>
      </c>
      <c r="O32" s="82">
        <f t="shared" si="4"/>
        <v>0.99054221825610211</v>
      </c>
      <c r="P32" s="76">
        <f>分析係数表!C35</f>
        <v>1</v>
      </c>
      <c r="Q32" s="82">
        <f t="shared" si="5"/>
        <v>0.99054221825610211</v>
      </c>
      <c r="R32" s="83">
        <v>1.2921236565427896</v>
      </c>
      <c r="S32" s="84">
        <f t="shared" si="6"/>
        <v>2.6997989949827206</v>
      </c>
      <c r="T32" s="85">
        <f>分析係数表!F35</f>
        <v>0.62804197365483372</v>
      </c>
      <c r="U32" s="86">
        <f t="shared" si="7"/>
        <v>1.6955870892802845</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投入係数表!S33</f>
        <v>1.8429782528566164E-3</v>
      </c>
      <c r="E33" s="77">
        <f t="shared" si="0"/>
        <v>0.18429782528566163</v>
      </c>
      <c r="F33" s="76">
        <f>分析係数表!C36</f>
        <v>0.74699570815450644</v>
      </c>
      <c r="G33" s="77">
        <f t="shared" si="1"/>
        <v>0.13766968451059833</v>
      </c>
      <c r="H33" s="77">
        <v>0.24512070318408902</v>
      </c>
      <c r="I33" s="77">
        <f t="shared" si="2"/>
        <v>0.24512070318408902</v>
      </c>
      <c r="J33" s="76">
        <f>分析係数表!G36</f>
        <v>2.1798365122615803E-2</v>
      </c>
      <c r="K33" s="78">
        <f t="shared" si="3"/>
        <v>5.3432305871191068E-3</v>
      </c>
      <c r="L33" s="79"/>
      <c r="M33" s="80"/>
      <c r="N33" s="81">
        <f>分析係数表!H36</f>
        <v>0.18814470434403602</v>
      </c>
      <c r="O33" s="82">
        <f t="shared" si="4"/>
        <v>3.1312095345198996</v>
      </c>
      <c r="P33" s="76">
        <f>分析係数表!C36</f>
        <v>0.74699570815450644</v>
      </c>
      <c r="Q33" s="82">
        <f t="shared" si="5"/>
        <v>2.3390000836188349</v>
      </c>
      <c r="R33" s="83">
        <v>2.4410601650886683</v>
      </c>
      <c r="S33" s="84">
        <f t="shared" si="6"/>
        <v>2.6861808682727575</v>
      </c>
      <c r="T33" s="85">
        <f>分析係数表!F36</f>
        <v>0.88068263301305039</v>
      </c>
      <c r="U33" s="86">
        <f t="shared" si="7"/>
        <v>2.3656728398197338</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投入係数表!S34</f>
        <v>1.6218208625138224E-2</v>
      </c>
      <c r="E34" s="77">
        <f t="shared" si="0"/>
        <v>1.6218208625138224</v>
      </c>
      <c r="F34" s="76">
        <f>分析係数表!C37</f>
        <v>0.40712235846595357</v>
      </c>
      <c r="G34" s="77">
        <f t="shared" si="1"/>
        <v>0.66027953455591437</v>
      </c>
      <c r="H34" s="77">
        <v>0.85516780357507871</v>
      </c>
      <c r="I34" s="77">
        <f t="shared" si="2"/>
        <v>0.85516780357507871</v>
      </c>
      <c r="J34" s="76">
        <f>分析係数表!G37</f>
        <v>0.32196035893896063</v>
      </c>
      <c r="K34" s="78">
        <f t="shared" si="3"/>
        <v>0.27533013299207493</v>
      </c>
      <c r="L34" s="79"/>
      <c r="M34" s="80"/>
      <c r="N34" s="81">
        <f>分析係数表!H37</f>
        <v>4.8815923289263402E-2</v>
      </c>
      <c r="O34" s="82">
        <f t="shared" si="4"/>
        <v>0.81242193328083889</v>
      </c>
      <c r="P34" s="76">
        <f>分析係数表!C37</f>
        <v>0.40712235846595357</v>
      </c>
      <c r="Q34" s="82">
        <f t="shared" si="5"/>
        <v>0.33075513354676472</v>
      </c>
      <c r="R34" s="83">
        <v>0.39164361405337689</v>
      </c>
      <c r="S34" s="84">
        <f t="shared" si="6"/>
        <v>1.2468114176284555</v>
      </c>
      <c r="T34" s="85">
        <f>分析係数表!F37</f>
        <v>0.65447194556749833</v>
      </c>
      <c r="U34" s="86">
        <f t="shared" si="7"/>
        <v>0.81600309425106599</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投入係数表!S35</f>
        <v>6.2661260597124957E-3</v>
      </c>
      <c r="E35" s="77">
        <f t="shared" si="0"/>
        <v>0.62661260597124957</v>
      </c>
      <c r="F35" s="76">
        <f>分析係数表!C38</f>
        <v>1.4508928571428603E-2</v>
      </c>
      <c r="G35" s="77">
        <f t="shared" si="1"/>
        <v>9.0914775419935964E-3</v>
      </c>
      <c r="H35" s="77">
        <v>1.406464279693611E-2</v>
      </c>
      <c r="I35" s="77">
        <f t="shared" si="2"/>
        <v>1.406464279693611E-2</v>
      </c>
      <c r="J35" s="76">
        <f>分析係数表!G38</f>
        <v>0.30833333333333335</v>
      </c>
      <c r="K35" s="78">
        <f t="shared" si="3"/>
        <v>4.3365981957219669E-3</v>
      </c>
      <c r="L35" s="79"/>
      <c r="M35" s="80"/>
      <c r="N35" s="81">
        <f>分析係数表!H38</f>
        <v>4.2859218364085426E-2</v>
      </c>
      <c r="O35" s="82">
        <f t="shared" si="4"/>
        <v>0.7132871140412127</v>
      </c>
      <c r="P35" s="76">
        <f>分析係数表!C38</f>
        <v>1.4508928571428603E-2</v>
      </c>
      <c r="Q35" s="82">
        <f t="shared" si="5"/>
        <v>1.0349031788544403E-2</v>
      </c>
      <c r="R35" s="83">
        <v>1.3286087703151312E-2</v>
      </c>
      <c r="S35" s="84">
        <f t="shared" si="6"/>
        <v>2.735073050008742E-2</v>
      </c>
      <c r="T35" s="85">
        <f>分析係数表!F38</f>
        <v>0.5083333333333333</v>
      </c>
      <c r="U35" s="86">
        <f t="shared" si="7"/>
        <v>1.3903288004211103E-2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投入係数表!S36</f>
        <v>0</v>
      </c>
      <c r="E36" s="77">
        <f t="shared" si="0"/>
        <v>0</v>
      </c>
      <c r="F36" s="76">
        <f>分析係数表!C39</f>
        <v>1</v>
      </c>
      <c r="G36" s="77">
        <f t="shared" si="1"/>
        <v>0</v>
      </c>
      <c r="H36" s="77">
        <v>1.9253857836045784E-2</v>
      </c>
      <c r="I36" s="77">
        <f t="shared" si="2"/>
        <v>1.9253857836045784E-2</v>
      </c>
      <c r="J36" s="76">
        <f>分析係数表!G39</f>
        <v>0.34035980374341268</v>
      </c>
      <c r="K36" s="78">
        <f t="shared" si="3"/>
        <v>6.5532392743801113E-3</v>
      </c>
      <c r="L36" s="79"/>
      <c r="M36" s="80"/>
      <c r="N36" s="81">
        <f>分析係数表!H39</f>
        <v>3.825851130805366E-3</v>
      </c>
      <c r="O36" s="82">
        <f t="shared" si="4"/>
        <v>6.3671957072605437E-2</v>
      </c>
      <c r="P36" s="76">
        <f>分析係数表!C39</f>
        <v>1</v>
      </c>
      <c r="Q36" s="82">
        <f t="shared" si="5"/>
        <v>6.3671957072605437E-2</v>
      </c>
      <c r="R36" s="83">
        <v>8.1604174188961889E-2</v>
      </c>
      <c r="S36" s="84">
        <f t="shared" si="6"/>
        <v>0.10085803202500768</v>
      </c>
      <c r="T36" s="85">
        <f>分析係数表!F39</f>
        <v>0.69125931310194444</v>
      </c>
      <c r="U36" s="86">
        <f t="shared" si="7"/>
        <v>6.9719053938420719E-2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投入係数表!S37</f>
        <v>1.2286521685710776E-4</v>
      </c>
      <c r="E37" s="77">
        <f t="shared" si="0"/>
        <v>1.2286521685710776E-2</v>
      </c>
      <c r="F37" s="76">
        <f>分析係数表!C40</f>
        <v>0.85193465176268268</v>
      </c>
      <c r="G37" s="77">
        <f t="shared" si="1"/>
        <v>1.046731357369066E-2</v>
      </c>
      <c r="H37" s="77">
        <v>1.5013597479841469E-2</v>
      </c>
      <c r="I37" s="77">
        <f t="shared" si="2"/>
        <v>1.5013597479841469E-2</v>
      </c>
      <c r="J37" s="76">
        <f>分析係数表!G40</f>
        <v>0.54260669636442016</v>
      </c>
      <c r="K37" s="78">
        <f t="shared" si="3"/>
        <v>8.1464785290819627E-3</v>
      </c>
      <c r="L37" s="79"/>
      <c r="M37" s="80"/>
      <c r="N37" s="81">
        <f>分析係数表!H40</f>
        <v>3.0340452322146352E-2</v>
      </c>
      <c r="O37" s="82">
        <f t="shared" si="4"/>
        <v>0.50494279880996584</v>
      </c>
      <c r="P37" s="76">
        <f>分析係数表!C40</f>
        <v>0.85193465176268268</v>
      </c>
      <c r="Q37" s="82">
        <f t="shared" si="5"/>
        <v>0.43017826746424259</v>
      </c>
      <c r="R37" s="83">
        <v>0.43101409081881004</v>
      </c>
      <c r="S37" s="84">
        <f t="shared" si="6"/>
        <v>0.44602768829865153</v>
      </c>
      <c r="T37" s="85">
        <f>分析係数表!F40</f>
        <v>0.72424198879149304</v>
      </c>
      <c r="U37" s="86">
        <f t="shared" si="7"/>
        <v>0.32303198002948752</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投入係数表!S38</f>
        <v>0</v>
      </c>
      <c r="E38" s="77">
        <f t="shared" si="0"/>
        <v>0</v>
      </c>
      <c r="F38" s="76">
        <f>分析係数表!C41</f>
        <v>0.80146471371504657</v>
      </c>
      <c r="G38" s="77">
        <f t="shared" si="1"/>
        <v>0</v>
      </c>
      <c r="H38" s="77">
        <v>3.0582133915172238E-3</v>
      </c>
      <c r="I38" s="77">
        <f t="shared" si="2"/>
        <v>3.0582133915172238E-3</v>
      </c>
      <c r="J38" s="76">
        <f>分析係数表!G41</f>
        <v>0.44658927872701187</v>
      </c>
      <c r="K38" s="78">
        <f t="shared" si="3"/>
        <v>1.3657653127109658E-3</v>
      </c>
      <c r="L38" s="79"/>
      <c r="M38" s="80"/>
      <c r="N38" s="81">
        <f>分析係数表!H41</f>
        <v>5.2181703714465594E-2</v>
      </c>
      <c r="O38" s="82">
        <f t="shared" si="4"/>
        <v>0.86843713602192851</v>
      </c>
      <c r="P38" s="76">
        <f>分析係数表!C41</f>
        <v>0.80146471371504657</v>
      </c>
      <c r="Q38" s="82">
        <f t="shared" si="5"/>
        <v>0.69602172060132994</v>
      </c>
      <c r="R38" s="83">
        <v>0.70948120669089521</v>
      </c>
      <c r="S38" s="84">
        <f t="shared" si="6"/>
        <v>0.71253942008241244</v>
      </c>
      <c r="T38" s="85">
        <f>分析係数表!F41</f>
        <v>0.54349810877787919</v>
      </c>
      <c r="U38" s="86">
        <f t="shared" si="7"/>
        <v>0.38726382724447794</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投入係数表!S39</f>
        <v>1.3515173854281852E-3</v>
      </c>
      <c r="E39" s="77">
        <f>$C$21*D39</f>
        <v>0.13515173854281853</v>
      </c>
      <c r="F39" s="76">
        <f>分析係数表!C42</f>
        <v>0.73057644110275688</v>
      </c>
      <c r="G39" s="77">
        <f>E39*F39</f>
        <v>9.8738676153462657E-2</v>
      </c>
      <c r="H39" s="77">
        <v>0.11776121391002366</v>
      </c>
      <c r="I39" s="77">
        <f>C39+H39</f>
        <v>0.11776121391002366</v>
      </c>
      <c r="J39" s="76">
        <f>分析係数表!G42</f>
        <v>0.48211243611584326</v>
      </c>
      <c r="K39" s="78">
        <f>I39*J39</f>
        <v>5.6774145718120429E-2</v>
      </c>
      <c r="L39" s="79"/>
      <c r="M39" s="80"/>
      <c r="N39" s="81">
        <f>分析係数表!H42</f>
        <v>1.2567194537265727E-2</v>
      </c>
      <c r="O39" s="82">
        <f t="shared" si="4"/>
        <v>0.20915028937140642</v>
      </c>
      <c r="P39" s="76">
        <f>分析係数表!C42</f>
        <v>0.73057644110275688</v>
      </c>
      <c r="Q39" s="82">
        <f>O39*P39</f>
        <v>0.15280027406457386</v>
      </c>
      <c r="R39" s="83">
        <v>0.16147087439669777</v>
      </c>
      <c r="S39" s="84">
        <f>I39+R39</f>
        <v>0.27923208830672142</v>
      </c>
      <c r="T39" s="85">
        <f>分析係数表!F42</f>
        <v>0.53492333901192501</v>
      </c>
      <c r="U39" s="86">
        <f>S39*T39</f>
        <v>0.14936776103630411</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投入係数表!S40</f>
        <v>2.8013269443420568E-2</v>
      </c>
      <c r="E40" s="77">
        <f>$C$21*D40</f>
        <v>2.801326944342057</v>
      </c>
      <c r="F40" s="76">
        <f>分析係数表!C43</f>
        <v>0.26262335230137579</v>
      </c>
      <c r="G40" s="77">
        <f>E40*F40</f>
        <v>0.73569387301528055</v>
      </c>
      <c r="H40" s="77">
        <v>1.0332200315645126</v>
      </c>
      <c r="I40" s="77">
        <f>C40+H40</f>
        <v>1.0332200315645126</v>
      </c>
      <c r="J40" s="76">
        <f>分析係数表!G43</f>
        <v>0.38144329896907214</v>
      </c>
      <c r="K40" s="78">
        <f>I40*J40</f>
        <v>0.39411485740089652</v>
      </c>
      <c r="L40" s="79"/>
      <c r="M40" s="80"/>
      <c r="N40" s="81">
        <f>分析係数表!H43</f>
        <v>3.4626374158554893E-2</v>
      </c>
      <c r="O40" s="82">
        <f t="shared" si="4"/>
        <v>0.57627151021408707</v>
      </c>
      <c r="P40" s="76">
        <f>分析係数表!C43</f>
        <v>0.26262335230137579</v>
      </c>
      <c r="Q40" s="82">
        <f>O40*P40</f>
        <v>0.15134235584820008</v>
      </c>
      <c r="R40" s="83">
        <v>0.28473411368055307</v>
      </c>
      <c r="S40" s="84">
        <f>I40+R40</f>
        <v>1.3179541452450656</v>
      </c>
      <c r="T40" s="85">
        <f>分析係数表!F43</f>
        <v>0.61984536082474229</v>
      </c>
      <c r="U40" s="86">
        <f>S40*T40</f>
        <v>0.81692776270989254</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投入係数表!S41</f>
        <v>1.2286521685710776E-4</v>
      </c>
      <c r="E41" s="77">
        <f>$C$21*D41</f>
        <v>1.2286521685710776E-2</v>
      </c>
      <c r="F41" s="76">
        <f>分析係数表!C44</f>
        <v>0.55951749734888656</v>
      </c>
      <c r="G41" s="77">
        <f>E41*F41</f>
        <v>6.8745238647117167E-3</v>
      </c>
      <c r="H41" s="77">
        <v>1.0091453394850779E-2</v>
      </c>
      <c r="I41" s="77">
        <f>C41+H41</f>
        <v>1.0091453394850779E-2</v>
      </c>
      <c r="J41" s="76">
        <f>分析係数表!G44</f>
        <v>0.2661290322580645</v>
      </c>
      <c r="K41" s="78">
        <f>I41*J41</f>
        <v>2.6856287260489976E-3</v>
      </c>
      <c r="L41" s="79"/>
      <c r="M41" s="80"/>
      <c r="N41" s="81">
        <f>分析係数表!H44</f>
        <v>0.11419439198024117</v>
      </c>
      <c r="O41" s="82">
        <f t="shared" si="4"/>
        <v>1.900487022496248</v>
      </c>
      <c r="P41" s="76">
        <f>分析係数表!C44</f>
        <v>0.55951749734888656</v>
      </c>
      <c r="Q41" s="82">
        <f>O41*P41</f>
        <v>1.0633557425711377</v>
      </c>
      <c r="R41" s="83">
        <v>1.0814828586829766</v>
      </c>
      <c r="S41" s="84">
        <f>I41+R41</f>
        <v>1.0915743120778274</v>
      </c>
      <c r="T41" s="85">
        <f>分析係数表!F44</f>
        <v>0.54608294930875578</v>
      </c>
      <c r="U41" s="86">
        <f>S41*T41</f>
        <v>0.59609011972913617</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投入係数表!S42</f>
        <v>7.003317360855142E-3</v>
      </c>
      <c r="E42" s="77">
        <f>$C$21*D42</f>
        <v>0.70033173608551424</v>
      </c>
      <c r="F42" s="76">
        <f>分析係数表!C45</f>
        <v>1</v>
      </c>
      <c r="G42" s="77">
        <f>E42*F42</f>
        <v>0.70033173608551424</v>
      </c>
      <c r="H42" s="77">
        <v>0.86595241520202582</v>
      </c>
      <c r="I42" s="77">
        <f>C42+H42</f>
        <v>0.86595241520202582</v>
      </c>
      <c r="J42" s="76">
        <f>分析係数表!G45</f>
        <v>0</v>
      </c>
      <c r="K42" s="78">
        <f>I42*J42</f>
        <v>0</v>
      </c>
      <c r="L42" s="79"/>
      <c r="M42" s="80"/>
      <c r="N42" s="81">
        <f>分析係数表!H45</f>
        <v>0</v>
      </c>
      <c r="O42" s="82">
        <f t="shared" si="4"/>
        <v>0</v>
      </c>
      <c r="P42" s="76">
        <f>分析係数表!C45</f>
        <v>1</v>
      </c>
      <c r="Q42" s="82">
        <f>O42*P42</f>
        <v>0</v>
      </c>
      <c r="R42" s="83">
        <v>7.9311751758073437E-2</v>
      </c>
      <c r="S42" s="84">
        <f>I42+R42</f>
        <v>0.94526416696009929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3.3173608551419092E-3</v>
      </c>
      <c r="E43" s="77">
        <f>$C$21*D43</f>
        <v>0.33173608551419093</v>
      </c>
      <c r="F43" s="76">
        <f>分析係数表!C46</f>
        <v>0.22811405702851428</v>
      </c>
      <c r="G43" s="77">
        <f>E43*F43</f>
        <v>7.5673664329400245E-2</v>
      </c>
      <c r="H43" s="77">
        <v>0.10113808081693014</v>
      </c>
      <c r="I43" s="77">
        <f>C43+H43</f>
        <v>0.10113808081693014</v>
      </c>
      <c r="J43" s="76">
        <f>分析係数表!G46</f>
        <v>8.7527352297592995E-3</v>
      </c>
      <c r="K43" s="78">
        <f>I43*J43</f>
        <v>8.8523484303658763E-4</v>
      </c>
      <c r="L43" s="79"/>
      <c r="M43" s="80"/>
      <c r="N43" s="81">
        <f>分析係数表!H46</f>
        <v>2.1817037144655917E-2</v>
      </c>
      <c r="O43" s="82">
        <f t="shared" si="4"/>
        <v>0.36309135014188287</v>
      </c>
      <c r="P43" s="76">
        <f>分析係数表!C46</f>
        <v>0.22811405702851428</v>
      </c>
      <c r="Q43" s="82">
        <f>O43*P43</f>
        <v>8.2826240952825717E-2</v>
      </c>
      <c r="R43" s="83">
        <v>9.4195669220401138E-2</v>
      </c>
      <c r="S43" s="84">
        <f>I43+R43</f>
        <v>0.19533375003733128</v>
      </c>
      <c r="T43" s="85">
        <f>分析係数表!F46</f>
        <v>0.3172866520787746</v>
      </c>
      <c r="U43" s="86">
        <f>S43*T43</f>
        <v>6.1976791587337057E-2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投入係数表!S44</f>
        <v>0.597493549576115</v>
      </c>
      <c r="E44" s="91">
        <f>SUM(E5:E43)</f>
        <v>59.749354957611494</v>
      </c>
      <c r="F44" s="92">
        <f>分析係数表!C47</f>
        <v>0.33433390508862204</v>
      </c>
      <c r="G44" s="91">
        <f>SUM(G5:G43)</f>
        <v>20.242003572518897</v>
      </c>
      <c r="H44" s="91">
        <f>SUM(H5:H43)</f>
        <v>24.425034167081659</v>
      </c>
      <c r="I44" s="91">
        <f>SUM(I5:I43)</f>
        <v>124.42503416708165</v>
      </c>
      <c r="J44" s="92">
        <f>分析係数表!G47</f>
        <v>0.20055399257397419</v>
      </c>
      <c r="K44" s="93">
        <f>SUM(K5:K43)</f>
        <v>26.543157926881662</v>
      </c>
      <c r="L44" s="94">
        <f>最終需要_まとめ!$L$33</f>
        <v>0.627</v>
      </c>
      <c r="M44" s="91">
        <f>K44*L44</f>
        <v>16.642560020154804</v>
      </c>
      <c r="N44" s="95">
        <f>分析係数表!H47</f>
        <v>1</v>
      </c>
      <c r="O44" s="96">
        <f>SUM(O5:O43)</f>
        <v>16.6425600201548</v>
      </c>
      <c r="P44" s="92">
        <f>分析係数表!C47</f>
        <v>0.33433390508862204</v>
      </c>
      <c r="Q44" s="96">
        <f>SUM(Q5:Q43)</f>
        <v>7.8852810922076948</v>
      </c>
      <c r="R44" s="91">
        <f>SUM(R5:R43)</f>
        <v>9.0219635588934253</v>
      </c>
      <c r="S44" s="97">
        <f>SUM(S5:S43)</f>
        <v>133.44699772597502</v>
      </c>
      <c r="T44" s="98">
        <f>分析係数表!F47</f>
        <v>0.41739236800258844</v>
      </c>
      <c r="U44" s="99">
        <f>SUM(U5:U43)</f>
        <v>55.014819461002496</v>
      </c>
      <c r="V44" s="100">
        <f>分析係数表!D47</f>
        <v>5.2767398089435869E-2</v>
      </c>
      <c r="W44" s="101">
        <f>SUM(W5:W43)</f>
        <v>8</v>
      </c>
      <c r="X44" s="92">
        <f>分析係数表!E47</f>
        <v>4.5266401770882245E-2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0.21389195148842333</v>
      </c>
      <c r="G5" s="77">
        <f t="shared" ref="G5:G38" si="1">E5*F5</f>
        <v>0</v>
      </c>
      <c r="H5" s="77">
        <f t="array" ref="H5:H43">MMULT(逆行列係数!C5:AO43,'18'!G5:G43)</f>
        <v>3.6373285865036643E-4</v>
      </c>
      <c r="I5" s="77">
        <f t="shared" ref="I5:I38" si="2">C5+H5</f>
        <v>3.6373285865036643E-4</v>
      </c>
      <c r="J5" s="76">
        <f>分析係数表!G8</f>
        <v>0.12113720642768851</v>
      </c>
      <c r="K5" s="78">
        <f t="shared" ref="K5:K38" si="3">I5*J5</f>
        <v>4.4061582382862683E-5</v>
      </c>
      <c r="L5" s="79" t="s">
        <v>183</v>
      </c>
      <c r="M5" s="80" t="s">
        <v>183</v>
      </c>
      <c r="N5" s="81">
        <f>分析係数表!H8</f>
        <v>1.1235410915782847E-2</v>
      </c>
      <c r="O5" s="82">
        <f t="shared" ref="O5:O43" si="4">$M$44*N5</f>
        <v>0.1609566269564813</v>
      </c>
      <c r="P5" s="76">
        <f>分析係数表!C8</f>
        <v>0.21389195148842333</v>
      </c>
      <c r="Q5" s="82">
        <f t="shared" ref="Q5:Q38" si="5">O5*P5</f>
        <v>3.4427327044715947E-2</v>
      </c>
      <c r="R5" s="83">
        <f t="array" ref="R5:R43">MMULT(逆行列係数!C5:AO43,'18'!Q5:Q43)</f>
        <v>4.227477021554818E-2</v>
      </c>
      <c r="S5" s="84">
        <f t="shared" ref="S5:S38" si="6">I5+R5</f>
        <v>4.2638503074198544E-2</v>
      </c>
      <c r="T5" s="85">
        <f>分析係数表!F8</f>
        <v>0.44993819530284301</v>
      </c>
      <c r="U5" s="86">
        <f t="shared" ref="U5:U38" si="7">S5*T5</f>
        <v>1.9184691123619618E-2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投入係数表!T6</f>
        <v>0</v>
      </c>
      <c r="E6" s="77">
        <f t="shared" si="0"/>
        <v>0</v>
      </c>
      <c r="F6" s="76">
        <f>分析係数表!C9</f>
        <v>0.54651162790697683</v>
      </c>
      <c r="G6" s="77">
        <f t="shared" si="1"/>
        <v>0</v>
      </c>
      <c r="H6" s="77">
        <v>2.2055530691786197E-4</v>
      </c>
      <c r="I6" s="77">
        <f t="shared" si="2"/>
        <v>2.2055530691786197E-4</v>
      </c>
      <c r="J6" s="76">
        <f>分析係数表!G9</f>
        <v>0.23529411764705882</v>
      </c>
      <c r="K6" s="78">
        <f t="shared" si="3"/>
        <v>5.1895366333614577E-5</v>
      </c>
      <c r="L6" s="79"/>
      <c r="M6" s="80"/>
      <c r="N6" s="81">
        <f>分析係数表!H9</f>
        <v>6.0535619158312755E-4</v>
      </c>
      <c r="O6" s="82">
        <f t="shared" si="4"/>
        <v>8.6722320558448984E-3</v>
      </c>
      <c r="P6" s="76">
        <f>分析係数表!C9</f>
        <v>0.54651162790697683</v>
      </c>
      <c r="Q6" s="82">
        <f t="shared" si="5"/>
        <v>4.7394756584268642E-3</v>
      </c>
      <c r="R6" s="83">
        <v>5.6220765668030933E-3</v>
      </c>
      <c r="S6" s="84">
        <f t="shared" si="6"/>
        <v>5.842631873720955E-3</v>
      </c>
      <c r="T6" s="85">
        <f>分析係数表!F9</f>
        <v>0.68627450980392157</v>
      </c>
      <c r="U6" s="86">
        <f t="shared" si="7"/>
        <v>4.0096493251026164E-3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1.6303796264988409E-2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投入係数表!T8</f>
        <v>0</v>
      </c>
      <c r="E8" s="77">
        <f t="shared" si="0"/>
        <v>0</v>
      </c>
      <c r="F8" s="76">
        <f>分析係数表!C11</f>
        <v>1.3168724279835398E-2</v>
      </c>
      <c r="G8" s="77">
        <f t="shared" si="1"/>
        <v>0</v>
      </c>
      <c r="H8" s="77">
        <v>3.9875809963690325E-3</v>
      </c>
      <c r="I8" s="77">
        <f t="shared" si="2"/>
        <v>3.9875809963690325E-3</v>
      </c>
      <c r="J8" s="76">
        <f>分析係数表!G11</f>
        <v>0.35416666666666669</v>
      </c>
      <c r="K8" s="78">
        <f t="shared" si="3"/>
        <v>1.4122682695473657E-3</v>
      </c>
      <c r="L8" s="79"/>
      <c r="M8" s="80"/>
      <c r="N8" s="81">
        <f>分析係数表!H11</f>
        <v>-2.4214247663325099E-5</v>
      </c>
      <c r="O8" s="82">
        <f t="shared" si="4"/>
        <v>-3.4688928223379592E-4</v>
      </c>
      <c r="P8" s="76">
        <f>分析係数表!C11</f>
        <v>1.3168724279835398E-2</v>
      </c>
      <c r="Q8" s="82">
        <f t="shared" si="5"/>
        <v>-4.5680893133668619E-6</v>
      </c>
      <c r="R8" s="83">
        <v>5.3043795095867284E-4</v>
      </c>
      <c r="S8" s="84">
        <f t="shared" si="6"/>
        <v>4.5180189473277054E-3</v>
      </c>
      <c r="T8" s="85">
        <f>分析係数表!F11</f>
        <v>0.60416666666666663</v>
      </c>
      <c r="U8" s="86">
        <f t="shared" si="7"/>
        <v>2.7296364473438218E-3</v>
      </c>
      <c r="V8" s="87">
        <f>分析係数表!D11</f>
        <v>0</v>
      </c>
      <c r="W8" s="167">
        <f t="shared" si="8"/>
        <v>0</v>
      </c>
      <c r="X8" s="76">
        <f>分析係数表!E11</f>
        <v>0</v>
      </c>
      <c r="Y8" s="166">
        <f t="shared" si="9"/>
        <v>0</v>
      </c>
    </row>
    <row r="9" spans="1:25" x14ac:dyDescent="0.2">
      <c r="A9" s="6" t="s">
        <v>222</v>
      </c>
      <c r="B9" s="5" t="s">
        <v>190</v>
      </c>
      <c r="C9" s="90"/>
      <c r="D9" s="76">
        <f>投入係数表!T9</f>
        <v>0</v>
      </c>
      <c r="E9" s="77">
        <f t="shared" si="0"/>
        <v>0</v>
      </c>
      <c r="F9" s="76">
        <f>分析係数表!C12</f>
        <v>7.2568503462812406E-2</v>
      </c>
      <c r="G9" s="77">
        <f t="shared" si="1"/>
        <v>0</v>
      </c>
      <c r="H9" s="77">
        <v>2.1958850514303244E-4</v>
      </c>
      <c r="I9" s="77">
        <f t="shared" si="2"/>
        <v>2.1958850514303244E-4</v>
      </c>
      <c r="J9" s="76">
        <f>分析係数表!G12</f>
        <v>0.12569832402234637</v>
      </c>
      <c r="K9" s="78">
        <f t="shared" si="3"/>
        <v>2.7601907071051563E-5</v>
      </c>
      <c r="L9" s="79"/>
      <c r="M9" s="80"/>
      <c r="N9" s="81">
        <f>分析係数表!H12</f>
        <v>9.0779214489805804E-2</v>
      </c>
      <c r="O9" s="82">
        <f t="shared" si="4"/>
        <v>1.3004879190945009</v>
      </c>
      <c r="P9" s="76">
        <f>分析係数表!C12</f>
        <v>7.2568503462812406E-2</v>
      </c>
      <c r="Q9" s="82">
        <f t="shared" si="5"/>
        <v>9.4374462060154984E-2</v>
      </c>
      <c r="R9" s="83">
        <v>0.10382215025373825</v>
      </c>
      <c r="S9" s="84">
        <f t="shared" si="6"/>
        <v>0.10404173875888129</v>
      </c>
      <c r="T9" s="85">
        <f>分析係数表!F12</f>
        <v>0.41017347838870921</v>
      </c>
      <c r="U9" s="86">
        <f t="shared" si="7"/>
        <v>4.2675161884339723E-2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投入係数表!T10</f>
        <v>4.9099836333878887E-3</v>
      </c>
      <c r="E10" s="77">
        <f t="shared" si="0"/>
        <v>0.49099836333878888</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0.20501156580017341</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投入係数表!T11</f>
        <v>6.5466448445171853E-3</v>
      </c>
      <c r="E11" s="77">
        <f t="shared" si="0"/>
        <v>0.65466448445171854</v>
      </c>
      <c r="F11" s="76">
        <f>分析係数表!C14</f>
        <v>0.25830608585592241</v>
      </c>
      <c r="G11" s="77">
        <f t="shared" si="1"/>
        <v>0.16910382052760878</v>
      </c>
      <c r="H11" s="77">
        <v>0.45155638235262974</v>
      </c>
      <c r="I11" s="77">
        <f t="shared" si="2"/>
        <v>0.45155638235262974</v>
      </c>
      <c r="J11" s="76">
        <f>分析係数表!G14</f>
        <v>0.15742383910085772</v>
      </c>
      <c r="K11" s="78">
        <f t="shared" si="3"/>
        <v>7.1085739280445773E-2</v>
      </c>
      <c r="L11" s="79"/>
      <c r="M11" s="80"/>
      <c r="N11" s="81">
        <f>分析係数表!H14</f>
        <v>1.1380696401762796E-3</v>
      </c>
      <c r="O11" s="82">
        <f t="shared" si="4"/>
        <v>1.6303796264988409E-2</v>
      </c>
      <c r="P11" s="76">
        <f>分析係数表!C14</f>
        <v>0.25830608585592241</v>
      </c>
      <c r="Q11" s="82">
        <f t="shared" si="5"/>
        <v>4.2113697978015631E-3</v>
      </c>
      <c r="R11" s="83">
        <v>3.9630709543712846E-2</v>
      </c>
      <c r="S11" s="84">
        <f t="shared" si="6"/>
        <v>0.49118709189634258</v>
      </c>
      <c r="T11" s="85">
        <f>分析係数表!F14</f>
        <v>0.28778467908902694</v>
      </c>
      <c r="U11" s="86">
        <f t="shared" si="7"/>
        <v>0.14135611961406133</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投入係数表!T12</f>
        <v>1.8003273322422259E-2</v>
      </c>
      <c r="E12" s="77">
        <f t="shared" si="0"/>
        <v>1.800327332242226</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0.1196768023706596</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投入係数表!T13</f>
        <v>1.6366612111292963E-3</v>
      </c>
      <c r="E13" s="77">
        <f t="shared" si="0"/>
        <v>0.16366612111292964</v>
      </c>
      <c r="F13" s="76">
        <f>分析係数表!C16</f>
        <v>7.6144637788473357E-2</v>
      </c>
      <c r="G13" s="77">
        <f t="shared" si="1"/>
        <v>1.2462297510388439E-2</v>
      </c>
      <c r="H13" s="77">
        <v>1.9366094535311566E-2</v>
      </c>
      <c r="I13" s="77">
        <f t="shared" si="2"/>
        <v>1.9366094535311566E-2</v>
      </c>
      <c r="J13" s="76">
        <f>分析係数表!G16</f>
        <v>3.3088235294117647E-2</v>
      </c>
      <c r="K13" s="78">
        <f t="shared" si="3"/>
        <v>6.4078989271251503E-4</v>
      </c>
      <c r="L13" s="79"/>
      <c r="M13" s="80"/>
      <c r="N13" s="81">
        <f>分析係数表!H16</f>
        <v>1.665940239236767E-2</v>
      </c>
      <c r="O13" s="82">
        <f t="shared" si="4"/>
        <v>0.23865982617685161</v>
      </c>
      <c r="P13" s="76">
        <f>分析係数表!C16</f>
        <v>7.6144637788473357E-2</v>
      </c>
      <c r="Q13" s="82">
        <f t="shared" si="5"/>
        <v>1.8172666018896378E-2</v>
      </c>
      <c r="R13" s="83">
        <v>2.0402577242563075E-2</v>
      </c>
      <c r="S13" s="84">
        <f t="shared" si="6"/>
        <v>3.9768671777874645E-2</v>
      </c>
      <c r="T13" s="85">
        <f>分析係数表!F16</f>
        <v>0.28823529411764703</v>
      </c>
      <c r="U13" s="86">
        <f t="shared" si="7"/>
        <v>1.1462734806563867E-2</v>
      </c>
      <c r="V13" s="87">
        <f>分析係数表!D16</f>
        <v>0</v>
      </c>
      <c r="W13" s="167">
        <f t="shared" si="8"/>
        <v>0</v>
      </c>
      <c r="X13" s="76">
        <f>分析係数表!E16</f>
        <v>0</v>
      </c>
      <c r="Y13" s="166">
        <f t="shared" si="9"/>
        <v>0</v>
      </c>
    </row>
    <row r="14" spans="1:25" x14ac:dyDescent="0.2">
      <c r="A14" s="6" t="s">
        <v>2</v>
      </c>
      <c r="B14" s="5" t="s">
        <v>364</v>
      </c>
      <c r="C14" s="90"/>
      <c r="D14" s="76">
        <f>投入係数表!T14</f>
        <v>2.1276595744680851E-2</v>
      </c>
      <c r="E14" s="77">
        <f t="shared" si="0"/>
        <v>2.1276595744680851</v>
      </c>
      <c r="F14" s="76">
        <f>分析係数表!C17</f>
        <v>0.18071519795657731</v>
      </c>
      <c r="G14" s="77">
        <f t="shared" si="1"/>
        <v>0.38450042118420702</v>
      </c>
      <c r="H14" s="77">
        <v>0.44217061205388097</v>
      </c>
      <c r="I14" s="77">
        <f t="shared" si="2"/>
        <v>0.44217061205388097</v>
      </c>
      <c r="J14" s="76">
        <f>分析係数表!G17</f>
        <v>0.21222205415217063</v>
      </c>
      <c r="K14" s="78">
        <f t="shared" si="3"/>
        <v>9.3838355575797158E-2</v>
      </c>
      <c r="L14" s="79"/>
      <c r="M14" s="80"/>
      <c r="N14" s="81">
        <f>分析係数表!H17</f>
        <v>2.9299239672623371E-3</v>
      </c>
      <c r="O14" s="82">
        <f t="shared" si="4"/>
        <v>4.1973603150289307E-2</v>
      </c>
      <c r="P14" s="76">
        <f>分析係数表!C17</f>
        <v>0.18071519795657731</v>
      </c>
      <c r="Q14" s="82">
        <f t="shared" si="5"/>
        <v>7.5852680022553496E-3</v>
      </c>
      <c r="R14" s="83">
        <v>1.6743215192649086E-2</v>
      </c>
      <c r="S14" s="84">
        <f t="shared" si="6"/>
        <v>0.45891382724653007</v>
      </c>
      <c r="T14" s="85">
        <f>分析係数表!F17</f>
        <v>0.32203902586598093</v>
      </c>
      <c r="U14" s="86">
        <f t="shared" si="7"/>
        <v>0.14778816188290161</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投入係数表!T15</f>
        <v>3.6006546644844518E-2</v>
      </c>
      <c r="E15" s="77">
        <f t="shared" si="0"/>
        <v>3.6006546644844519</v>
      </c>
      <c r="F15" s="76">
        <f>分析係数表!C18</f>
        <v>9.139072847682117E-2</v>
      </c>
      <c r="G15" s="77">
        <f t="shared" si="1"/>
        <v>0.32906645278069818</v>
      </c>
      <c r="H15" s="77">
        <v>0.33777353556631928</v>
      </c>
      <c r="I15" s="77">
        <f t="shared" si="2"/>
        <v>0.33777353556631928</v>
      </c>
      <c r="J15" s="76">
        <f>分析係数表!G18</f>
        <v>0.21513002364066194</v>
      </c>
      <c r="K15" s="78">
        <f t="shared" si="3"/>
        <v>7.2665228691572228E-2</v>
      </c>
      <c r="L15" s="79"/>
      <c r="M15" s="80"/>
      <c r="N15" s="81">
        <f>分析係数表!H18</f>
        <v>4.3585645793985182E-4</v>
      </c>
      <c r="O15" s="82">
        <f t="shared" si="4"/>
        <v>6.2440070802083272E-3</v>
      </c>
      <c r="P15" s="76">
        <f>分析係数表!C18</f>
        <v>9.139072847682117E-2</v>
      </c>
      <c r="Q15" s="82">
        <f t="shared" si="5"/>
        <v>5.7064435567466814E-4</v>
      </c>
      <c r="R15" s="83">
        <v>1.4079095139626105E-3</v>
      </c>
      <c r="S15" s="84">
        <f t="shared" si="6"/>
        <v>0.33918144508028192</v>
      </c>
      <c r="T15" s="85">
        <f>分析係数表!F18</f>
        <v>0.45390070921985815</v>
      </c>
      <c r="U15" s="86">
        <f t="shared" si="7"/>
        <v>0.15395469847615634</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投入係数表!T16</f>
        <v>6.5466448445171853E-3</v>
      </c>
      <c r="E16" s="77">
        <f t="shared" si="0"/>
        <v>0.65466448445171854</v>
      </c>
      <c r="F16" s="76">
        <f>分析係数表!C19</f>
        <v>0.19965169797238458</v>
      </c>
      <c r="G16" s="77">
        <f t="shared" si="1"/>
        <v>0.13070487592300137</v>
      </c>
      <c r="H16" s="77">
        <v>0.21968705758844922</v>
      </c>
      <c r="I16" s="77">
        <f t="shared" si="2"/>
        <v>0.21968705758844922</v>
      </c>
      <c r="J16" s="76">
        <f>分析係数表!G19</f>
        <v>5.7581303674503731E-2</v>
      </c>
      <c r="K16" s="78">
        <f t="shared" si="3"/>
        <v>1.2649867176358683E-2</v>
      </c>
      <c r="L16" s="79"/>
      <c r="M16" s="80"/>
      <c r="N16" s="81">
        <f>分析係数表!H19</f>
        <v>-1.210712383166255E-4</v>
      </c>
      <c r="O16" s="82">
        <f t="shared" si="4"/>
        <v>-1.7344464111689797E-3</v>
      </c>
      <c r="P16" s="76">
        <f>分析係数表!C19</f>
        <v>0.19965169797238458</v>
      </c>
      <c r="Q16" s="82">
        <f t="shared" si="5"/>
        <v>-3.4628517103199547E-4</v>
      </c>
      <c r="R16" s="83">
        <v>3.3069761730578386E-3</v>
      </c>
      <c r="S16" s="84">
        <f t="shared" si="6"/>
        <v>0.22299403376150706</v>
      </c>
      <c r="T16" s="85">
        <f>分析係数表!F19</f>
        <v>0.23947627762917079</v>
      </c>
      <c r="U16" s="86">
        <f t="shared" si="7"/>
        <v>5.3401781138719351E-2</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投入係数表!T17</f>
        <v>4.7463175122749592E-2</v>
      </c>
      <c r="E17" s="77">
        <f t="shared" si="0"/>
        <v>4.7463175122749588</v>
      </c>
      <c r="F17" s="76">
        <f>分析係数表!C20</f>
        <v>7.086614173228345E-2</v>
      </c>
      <c r="G17" s="77">
        <f t="shared" si="1"/>
        <v>0.33635320953129622</v>
      </c>
      <c r="H17" s="77">
        <v>0.36413652637732069</v>
      </c>
      <c r="I17" s="77">
        <f t="shared" si="2"/>
        <v>0.36413652637732069</v>
      </c>
      <c r="J17" s="76">
        <f>分析係数表!G20</f>
        <v>0.1</v>
      </c>
      <c r="K17" s="78">
        <f t="shared" si="3"/>
        <v>3.6413652637732073E-2</v>
      </c>
      <c r="L17" s="79"/>
      <c r="M17" s="80"/>
      <c r="N17" s="81">
        <f>分析係数表!H20</f>
        <v>5.5692769625647731E-4</v>
      </c>
      <c r="O17" s="82">
        <f t="shared" si="4"/>
        <v>7.9784534913773068E-3</v>
      </c>
      <c r="P17" s="76">
        <f>分析係数表!C20</f>
        <v>7.086614173228345E-2</v>
      </c>
      <c r="Q17" s="82">
        <f t="shared" si="5"/>
        <v>5.6540221592437593E-4</v>
      </c>
      <c r="R17" s="83">
        <v>1.879224683870979E-3</v>
      </c>
      <c r="S17" s="84">
        <f t="shared" si="6"/>
        <v>0.36601575106119166</v>
      </c>
      <c r="T17" s="85">
        <f>分析係数表!F20</f>
        <v>0.22318840579710145</v>
      </c>
      <c r="U17" s="86">
        <f t="shared" si="7"/>
        <v>8.1690471975976106E-2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投入係数表!T18</f>
        <v>2.1276595744680851E-2</v>
      </c>
      <c r="E18" s="77">
        <f t="shared" si="0"/>
        <v>2.1276595744680851</v>
      </c>
      <c r="F18" s="76">
        <f>分析係数表!C21</f>
        <v>0.37411764705882355</v>
      </c>
      <c r="G18" s="77">
        <f t="shared" si="1"/>
        <v>0.79599499374217775</v>
      </c>
      <c r="H18" s="77">
        <v>0.86740675256543853</v>
      </c>
      <c r="I18" s="77">
        <f t="shared" si="2"/>
        <v>0.86740675256543853</v>
      </c>
      <c r="J18" s="76">
        <f>分析係数表!G21</f>
        <v>0.28505771697306542</v>
      </c>
      <c r="K18" s="78">
        <f t="shared" si="3"/>
        <v>0.24726098857332457</v>
      </c>
      <c r="L18" s="79"/>
      <c r="M18" s="80"/>
      <c r="N18" s="81">
        <f>分析係数表!H21</f>
        <v>9.2014141120635377E-4</v>
      </c>
      <c r="O18" s="82">
        <f t="shared" si="4"/>
        <v>1.3181792724884244E-2</v>
      </c>
      <c r="P18" s="76">
        <f>分析係数表!C21</f>
        <v>0.37411764705882355</v>
      </c>
      <c r="Q18" s="82">
        <f t="shared" si="5"/>
        <v>4.9315412782508115E-3</v>
      </c>
      <c r="R18" s="83">
        <v>1.3312440719997787E-2</v>
      </c>
      <c r="S18" s="84">
        <f t="shared" si="6"/>
        <v>0.88071919328543635</v>
      </c>
      <c r="T18" s="85">
        <f>分析係数表!F21</f>
        <v>0.42400598546387347</v>
      </c>
      <c r="U18" s="86">
        <f t="shared" si="7"/>
        <v>0.37343020946593908</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投入係数表!T19</f>
        <v>3.2733224222585926E-3</v>
      </c>
      <c r="E19" s="77">
        <f t="shared" si="0"/>
        <v>0.32733224222585927</v>
      </c>
      <c r="F19" s="76">
        <f>分析係数表!C22</f>
        <v>3.7067545304777627E-2</v>
      </c>
      <c r="G19" s="77">
        <f t="shared" si="1"/>
        <v>1.2133402718421483E-2</v>
      </c>
      <c r="H19" s="77">
        <v>1.414144473433478E-2</v>
      </c>
      <c r="I19" s="77">
        <f t="shared" si="2"/>
        <v>1.414144473433478E-2</v>
      </c>
      <c r="J19" s="76">
        <f>分析係数表!G22</f>
        <v>0.19478402607986961</v>
      </c>
      <c r="K19" s="78">
        <f t="shared" si="3"/>
        <v>2.7545275399397007E-3</v>
      </c>
      <c r="L19" s="79"/>
      <c r="M19" s="80"/>
      <c r="N19" s="81">
        <f>分析係数表!H22</f>
        <v>4.8428495326650198E-5</v>
      </c>
      <c r="O19" s="82">
        <f t="shared" si="4"/>
        <v>6.9377856446759185E-4</v>
      </c>
      <c r="P19" s="76">
        <f>分析係数表!C22</f>
        <v>3.7067545304777627E-2</v>
      </c>
      <c r="Q19" s="82">
        <f t="shared" si="5"/>
        <v>2.5716668369886047E-5</v>
      </c>
      <c r="R19" s="83">
        <v>2.7042665592318056E-4</v>
      </c>
      <c r="S19" s="84">
        <f t="shared" si="6"/>
        <v>1.4411871390257961E-2</v>
      </c>
      <c r="T19" s="85">
        <f>分析係数表!F22</f>
        <v>0.40994295028524858</v>
      </c>
      <c r="U19" s="86">
        <f t="shared" si="7"/>
        <v>5.9080450768539154E-3</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投入係数表!T20</f>
        <v>3.2733224222585926E-3</v>
      </c>
      <c r="E20" s="77">
        <f t="shared" si="0"/>
        <v>0.32733224222585927</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3.4688928223379592E-4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投入係数表!T21</f>
        <v>0</v>
      </c>
      <c r="E21" s="77">
        <f t="shared" si="0"/>
        <v>0</v>
      </c>
      <c r="F21" s="76">
        <f>分析係数表!C24</f>
        <v>1</v>
      </c>
      <c r="G21" s="77">
        <f t="shared" si="1"/>
        <v>0</v>
      </c>
      <c r="H21" s="77">
        <v>4.6786998211881065E-2</v>
      </c>
      <c r="I21" s="77">
        <f t="shared" si="2"/>
        <v>4.6786998211881065E-2</v>
      </c>
      <c r="J21" s="76">
        <f>分析係数表!G24</f>
        <v>0.20825654257279763</v>
      </c>
      <c r="K21" s="78">
        <f t="shared" si="3"/>
        <v>9.7436984849660156E-3</v>
      </c>
      <c r="L21" s="79"/>
      <c r="M21" s="80"/>
      <c r="N21" s="81">
        <f>分析係数表!H24</f>
        <v>3.389994672865514E-4</v>
      </c>
      <c r="O21" s="82">
        <f t="shared" si="4"/>
        <v>4.8564499512731424E-3</v>
      </c>
      <c r="P21" s="76">
        <f>分析係数表!C24</f>
        <v>1</v>
      </c>
      <c r="Q21" s="82">
        <f t="shared" si="5"/>
        <v>4.8564499512731424E-3</v>
      </c>
      <c r="R21" s="83">
        <v>2.1803434523953249E-2</v>
      </c>
      <c r="S21" s="84">
        <f t="shared" si="6"/>
        <v>6.8590432735834317E-2</v>
      </c>
      <c r="T21" s="85">
        <f>分析係数表!F24</f>
        <v>0.38665683744931811</v>
      </c>
      <c r="U21" s="86">
        <f t="shared" si="7"/>
        <v>2.6520959800917877E-2</v>
      </c>
      <c r="V21" s="87">
        <f>分析係数表!D24</f>
        <v>6.4995699717409997E-2</v>
      </c>
      <c r="W21" s="167">
        <f t="shared" si="8"/>
        <v>0</v>
      </c>
      <c r="X21" s="76">
        <f>分析係数表!E24</f>
        <v>6.733013883769505E-2</v>
      </c>
      <c r="Y21" s="166">
        <f t="shared" si="9"/>
        <v>0</v>
      </c>
    </row>
    <row r="22" spans="1:25" x14ac:dyDescent="0.2">
      <c r="A22" s="6" t="s">
        <v>10</v>
      </c>
      <c r="B22" s="5" t="s">
        <v>271</v>
      </c>
      <c r="C22" s="75">
        <f>最終需要_まとめ!C23</f>
        <v>100</v>
      </c>
      <c r="D22" s="76">
        <f>投入係数表!T22</f>
        <v>0.28805237315875615</v>
      </c>
      <c r="E22" s="77">
        <f t="shared" si="0"/>
        <v>28.805237315875615</v>
      </c>
      <c r="F22" s="76">
        <f>分析係数表!C25</f>
        <v>9.7637180238234755E-3</v>
      </c>
      <c r="G22" s="77">
        <f t="shared" si="1"/>
        <v>0.28124621476152728</v>
      </c>
      <c r="H22" s="77">
        <v>0.28568110450666606</v>
      </c>
      <c r="I22" s="77">
        <f t="shared" si="2"/>
        <v>100.28568110450666</v>
      </c>
      <c r="J22" s="76">
        <f>分析係数表!G25</f>
        <v>0.19639934533551553</v>
      </c>
      <c r="K22" s="78">
        <f t="shared" si="3"/>
        <v>19.696042115451391</v>
      </c>
      <c r="L22" s="79"/>
      <c r="M22" s="80"/>
      <c r="N22" s="81">
        <f>分析係数表!H25</f>
        <v>5.0849920092982707E-4</v>
      </c>
      <c r="O22" s="82">
        <f t="shared" si="4"/>
        <v>7.2846749269097136E-3</v>
      </c>
      <c r="P22" s="76">
        <f>分析係数表!C25</f>
        <v>9.7637180238234755E-3</v>
      </c>
      <c r="Q22" s="82">
        <f t="shared" si="5"/>
        <v>7.1125511881563335E-5</v>
      </c>
      <c r="R22" s="83">
        <v>4.5735529423750827E-4</v>
      </c>
      <c r="S22" s="84">
        <f t="shared" si="6"/>
        <v>100.2861384598009</v>
      </c>
      <c r="T22" s="85">
        <f>分析係数表!F25</f>
        <v>0.34206219312602293</v>
      </c>
      <c r="U22" s="86">
        <f t="shared" si="7"/>
        <v>34.304096461699487</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投入係数表!T23</f>
        <v>2.1276595744680851E-2</v>
      </c>
      <c r="E23" s="77">
        <f t="shared" si="0"/>
        <v>2.1276595744680851</v>
      </c>
      <c r="F23" s="76">
        <f>分析係数表!C26</f>
        <v>0.93036400633054483</v>
      </c>
      <c r="G23" s="77">
        <f t="shared" si="1"/>
        <v>1.9794978858096699</v>
      </c>
      <c r="H23" s="77">
        <v>2.2511949847130794</v>
      </c>
      <c r="I23" s="77">
        <f t="shared" si="2"/>
        <v>2.2511949847130794</v>
      </c>
      <c r="J23" s="76">
        <f>分析係数表!G26</f>
        <v>0.19645328719723185</v>
      </c>
      <c r="K23" s="78">
        <f t="shared" si="3"/>
        <v>0.44225465486880655</v>
      </c>
      <c r="L23" s="79"/>
      <c r="M23" s="80"/>
      <c r="N23" s="81">
        <f>分析係数表!H26</f>
        <v>1.0557411981209745E-2</v>
      </c>
      <c r="O23" s="82">
        <f t="shared" si="4"/>
        <v>0.15124372705393505</v>
      </c>
      <c r="P23" s="76">
        <f>分析係数表!C26</f>
        <v>0.93036400633054483</v>
      </c>
      <c r="Q23" s="82">
        <f t="shared" si="5"/>
        <v>0.14071171983426242</v>
      </c>
      <c r="R23" s="83">
        <v>0.16481703399382144</v>
      </c>
      <c r="S23" s="84">
        <f t="shared" si="6"/>
        <v>2.4160120187069007</v>
      </c>
      <c r="T23" s="85">
        <f>分析係数表!F26</f>
        <v>0.33070934256055362</v>
      </c>
      <c r="U23" s="86">
        <f t="shared" si="7"/>
        <v>0.79899774632495513</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投入係数表!T24</f>
        <v>0</v>
      </c>
      <c r="E24" s="77">
        <f t="shared" si="0"/>
        <v>0</v>
      </c>
      <c r="F24" s="76">
        <f>分析係数表!C27</f>
        <v>0.10562310030395139</v>
      </c>
      <c r="G24" s="77">
        <f t="shared" si="1"/>
        <v>0</v>
      </c>
      <c r="H24" s="77">
        <v>3.7822394713225453E-4</v>
      </c>
      <c r="I24" s="77">
        <f t="shared" si="2"/>
        <v>3.7822394713225453E-4</v>
      </c>
      <c r="J24" s="76">
        <f>分析係数表!G27</f>
        <v>0.17127071823204421</v>
      </c>
      <c r="K24" s="78">
        <f t="shared" si="3"/>
        <v>6.4778687077899955E-5</v>
      </c>
      <c r="L24" s="79"/>
      <c r="M24" s="80"/>
      <c r="N24" s="81">
        <f>分析係数表!H27</f>
        <v>1.1162768172792872E-2</v>
      </c>
      <c r="O24" s="82">
        <f t="shared" si="4"/>
        <v>0.15991595910977993</v>
      </c>
      <c r="P24" s="76">
        <f>分析係数表!C27</f>
        <v>0.10562310030395139</v>
      </c>
      <c r="Q24" s="82">
        <f t="shared" si="5"/>
        <v>1.6890819389254876E-2</v>
      </c>
      <c r="R24" s="83">
        <v>1.7096976637804E-2</v>
      </c>
      <c r="S24" s="84">
        <f t="shared" si="6"/>
        <v>1.7475200584936255E-2</v>
      </c>
      <c r="T24" s="85">
        <f>分析係数表!F27</f>
        <v>0.32320441988950277</v>
      </c>
      <c r="U24" s="86">
        <f t="shared" si="7"/>
        <v>5.6480620675070222E-3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投入係数表!T25</f>
        <v>0</v>
      </c>
      <c r="E25" s="77">
        <f t="shared" si="0"/>
        <v>0</v>
      </c>
      <c r="F25" s="76">
        <f>分析係数表!C28</f>
        <v>0.18610473607344047</v>
      </c>
      <c r="G25" s="77">
        <f t="shared" si="1"/>
        <v>0</v>
      </c>
      <c r="H25" s="77">
        <v>1.1198033962411638E-2</v>
      </c>
      <c r="I25" s="77">
        <f t="shared" si="2"/>
        <v>1.1198033962411638E-2</v>
      </c>
      <c r="J25" s="76">
        <f>分析係数表!G28</f>
        <v>0.12463295269168026</v>
      </c>
      <c r="K25" s="78">
        <f t="shared" si="3"/>
        <v>1.3956440370770785E-3</v>
      </c>
      <c r="L25" s="79"/>
      <c r="M25" s="80"/>
      <c r="N25" s="81">
        <f>分析係数表!H28</f>
        <v>2.0436825027846384E-2</v>
      </c>
      <c r="O25" s="82">
        <f t="shared" si="4"/>
        <v>0.29277455420532372</v>
      </c>
      <c r="P25" s="76">
        <f>分析係数表!C28</f>
        <v>0.18610473607344047</v>
      </c>
      <c r="Q25" s="82">
        <f t="shared" si="5"/>
        <v>5.448673113940096E-2</v>
      </c>
      <c r="R25" s="83">
        <v>6.2010787746959034E-2</v>
      </c>
      <c r="S25" s="84">
        <f t="shared" si="6"/>
        <v>7.3208821709370667E-2</v>
      </c>
      <c r="T25" s="85">
        <f>分析係数表!F28</f>
        <v>0.20978792822185971</v>
      </c>
      <c r="U25" s="86">
        <f t="shared" si="7"/>
        <v>1.5358327033972378E-2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投入係数表!T26</f>
        <v>6.5466448445171853E-3</v>
      </c>
      <c r="E26" s="77">
        <f t="shared" si="0"/>
        <v>0.65466448445171854</v>
      </c>
      <c r="F26" s="76">
        <f>分析係数表!C29</f>
        <v>0.55770782889426962</v>
      </c>
      <c r="G26" s="77">
        <f t="shared" si="1"/>
        <v>0.36511150827775429</v>
      </c>
      <c r="H26" s="77">
        <v>0.42888560902095507</v>
      </c>
      <c r="I26" s="77">
        <f t="shared" si="2"/>
        <v>0.42888560902095507</v>
      </c>
      <c r="J26" s="76">
        <f>分析係数表!G29</f>
        <v>0.26290655653071759</v>
      </c>
      <c r="K26" s="78">
        <f t="shared" si="3"/>
        <v>0.11275683861327897</v>
      </c>
      <c r="L26" s="79"/>
      <c r="M26" s="80"/>
      <c r="N26" s="81">
        <f>分析係数表!H29</f>
        <v>1.0048912780279917E-2</v>
      </c>
      <c r="O26" s="82">
        <f t="shared" si="4"/>
        <v>0.14395905212702531</v>
      </c>
      <c r="P26" s="76">
        <f>分析係数表!C29</f>
        <v>0.55770782889426962</v>
      </c>
      <c r="Q26" s="82">
        <f t="shared" si="5"/>
        <v>8.0287090411440276E-2</v>
      </c>
      <c r="R26" s="83">
        <v>0.11578692401294753</v>
      </c>
      <c r="S26" s="84">
        <f t="shared" si="6"/>
        <v>0.54467253303390262</v>
      </c>
      <c r="T26" s="85">
        <f>分析係数表!F29</f>
        <v>0.49535363964894163</v>
      </c>
      <c r="U26" s="86">
        <f t="shared" si="7"/>
        <v>0.26980552165515204</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投入係数表!T27</f>
        <v>3.2733224222585926E-3</v>
      </c>
      <c r="E27" s="77">
        <f t="shared" si="0"/>
        <v>0.32733224222585927</v>
      </c>
      <c r="F27" s="76">
        <f>分析係数表!C30</f>
        <v>1</v>
      </c>
      <c r="G27" s="77">
        <f t="shared" si="1"/>
        <v>0.32733224222585927</v>
      </c>
      <c r="H27" s="77">
        <v>0.37252375061262472</v>
      </c>
      <c r="I27" s="77">
        <f t="shared" si="2"/>
        <v>0.37252375061262472</v>
      </c>
      <c r="J27" s="76">
        <f>分析係数表!G30</f>
        <v>0.34435136970794655</v>
      </c>
      <c r="K27" s="78">
        <f t="shared" si="3"/>
        <v>0.1282790637721988</v>
      </c>
      <c r="L27" s="79"/>
      <c r="M27" s="80"/>
      <c r="N27" s="81">
        <f>分析係数表!H30</f>
        <v>0</v>
      </c>
      <c r="O27" s="82">
        <f t="shared" si="4"/>
        <v>0</v>
      </c>
      <c r="P27" s="76">
        <f>分析係数表!C30</f>
        <v>1</v>
      </c>
      <c r="Q27" s="82">
        <f t="shared" si="5"/>
        <v>0</v>
      </c>
      <c r="R27" s="83">
        <v>3.9822543220627428E-2</v>
      </c>
      <c r="S27" s="84">
        <f t="shared" si="6"/>
        <v>0.41234629383325216</v>
      </c>
      <c r="T27" s="85">
        <f>分析係数表!F30</f>
        <v>0.43672175684853975</v>
      </c>
      <c r="U27" s="86">
        <f t="shared" si="7"/>
        <v>0.18008059787284209</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投入係数表!T28</f>
        <v>2.7823240589198037E-2</v>
      </c>
      <c r="E28" s="77">
        <f t="shared" si="0"/>
        <v>2.7823240589198037</v>
      </c>
      <c r="F28" s="76">
        <f>分析係数表!C31</f>
        <v>0.21403057579654239</v>
      </c>
      <c r="G28" s="77">
        <f t="shared" si="1"/>
        <v>0.59550242038317847</v>
      </c>
      <c r="H28" s="77">
        <v>0.6592964171140514</v>
      </c>
      <c r="I28" s="77">
        <f t="shared" si="2"/>
        <v>0.6592964171140514</v>
      </c>
      <c r="J28" s="76">
        <f>分析係数表!G31</f>
        <v>7.0431893687707636E-2</v>
      </c>
      <c r="K28" s="78">
        <f t="shared" si="3"/>
        <v>4.6435495158863416E-2</v>
      </c>
      <c r="L28" s="79"/>
      <c r="M28" s="80"/>
      <c r="N28" s="81">
        <f>分析係数表!H31</f>
        <v>2.2373964840912391E-2</v>
      </c>
      <c r="O28" s="82">
        <f t="shared" si="4"/>
        <v>0.32052569678402743</v>
      </c>
      <c r="P28" s="76">
        <f>分析係数表!C31</f>
        <v>0.21403057579654239</v>
      </c>
      <c r="Q28" s="82">
        <f t="shared" si="5"/>
        <v>6.8602299440273351E-2</v>
      </c>
      <c r="R28" s="83">
        <v>9.2312105293725827E-2</v>
      </c>
      <c r="S28" s="84">
        <f t="shared" si="6"/>
        <v>0.7516085224077772</v>
      </c>
      <c r="T28" s="85">
        <f>分析係数表!F31</f>
        <v>0.34418604651162793</v>
      </c>
      <c r="U28" s="86">
        <f t="shared" si="7"/>
        <v>0.25869316585197916</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投入係数表!T29</f>
        <v>1.6366612111292963E-3</v>
      </c>
      <c r="E29" s="77">
        <f t="shared" si="0"/>
        <v>0.16366612111292964</v>
      </c>
      <c r="F29" s="76">
        <f>分析係数表!C32</f>
        <v>0.43391812865497081</v>
      </c>
      <c r="G29" s="77">
        <f t="shared" si="1"/>
        <v>7.1017696997540236E-2</v>
      </c>
      <c r="H29" s="77">
        <v>8.1408956681815858E-2</v>
      </c>
      <c r="I29" s="77">
        <f t="shared" si="2"/>
        <v>8.1408956681815858E-2</v>
      </c>
      <c r="J29" s="76">
        <f>分析係数表!G32</f>
        <v>0.14171122994652408</v>
      </c>
      <c r="K29" s="78">
        <f t="shared" si="3"/>
        <v>1.1536563380043425E-2</v>
      </c>
      <c r="L29" s="79"/>
      <c r="M29" s="80"/>
      <c r="N29" s="81">
        <f>分析係数表!H32</f>
        <v>6.3683471354545017E-3</v>
      </c>
      <c r="O29" s="82">
        <f t="shared" si="4"/>
        <v>9.1231881227488335E-2</v>
      </c>
      <c r="P29" s="76">
        <f>分析係数表!C32</f>
        <v>0.43391812865497081</v>
      </c>
      <c r="Q29" s="82">
        <f t="shared" si="5"/>
        <v>3.9587167175904298E-2</v>
      </c>
      <c r="R29" s="83">
        <v>5.0537863903358037E-2</v>
      </c>
      <c r="S29" s="84">
        <f t="shared" si="6"/>
        <v>0.1319468205851739</v>
      </c>
      <c r="T29" s="85">
        <f>分析係数表!F32</f>
        <v>0.48395721925133689</v>
      </c>
      <c r="U29" s="86">
        <f t="shared" si="7"/>
        <v>6.3856616379455819E-2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投入係数表!T30</f>
        <v>1.6366612111292963E-3</v>
      </c>
      <c r="E30" s="77">
        <f t="shared" si="0"/>
        <v>0.16366612111292964</v>
      </c>
      <c r="F30" s="76">
        <f>分析係数表!C33</f>
        <v>0.95657568238213397</v>
      </c>
      <c r="G30" s="77">
        <f t="shared" si="1"/>
        <v>0.15655903148643766</v>
      </c>
      <c r="H30" s="77">
        <v>0.17830731283458706</v>
      </c>
      <c r="I30" s="77">
        <f t="shared" si="2"/>
        <v>0.17830731283458706</v>
      </c>
      <c r="J30" s="76">
        <f>分析係数表!G33</f>
        <v>0.50647668393782386</v>
      </c>
      <c r="K30" s="78">
        <f t="shared" si="3"/>
        <v>9.0308496526325832E-2</v>
      </c>
      <c r="L30" s="79"/>
      <c r="M30" s="80"/>
      <c r="N30" s="81">
        <f>分析係数表!H33</f>
        <v>9.6856990653300401E-4</v>
      </c>
      <c r="O30" s="82">
        <f t="shared" si="4"/>
        <v>1.3875571289351837E-2</v>
      </c>
      <c r="P30" s="76">
        <f>分析係数表!C33</f>
        <v>0.95657568238213397</v>
      </c>
      <c r="Q30" s="82">
        <f t="shared" si="5"/>
        <v>1.327303407455368E-2</v>
      </c>
      <c r="R30" s="83">
        <v>4.2055347119805561E-2</v>
      </c>
      <c r="S30" s="84">
        <f t="shared" si="6"/>
        <v>0.22036265995439264</v>
      </c>
      <c r="T30" s="85">
        <f>分析係数表!F33</f>
        <v>0.6295336787564767</v>
      </c>
      <c r="U30" s="86">
        <f t="shared" si="7"/>
        <v>0.13872571598165132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投入係数表!T31</f>
        <v>4.2553191489361701E-2</v>
      </c>
      <c r="E31" s="77">
        <f t="shared" si="0"/>
        <v>4.2553191489361701</v>
      </c>
      <c r="F31" s="76">
        <f>分析係数表!C34</f>
        <v>0.33608845585417924</v>
      </c>
      <c r="G31" s="77">
        <f t="shared" si="1"/>
        <v>1.4301636419326775</v>
      </c>
      <c r="H31" s="77">
        <v>1.5761672001421534</v>
      </c>
      <c r="I31" s="77">
        <f t="shared" si="2"/>
        <v>1.5761672001421534</v>
      </c>
      <c r="J31" s="76">
        <f>分析係数表!G34</f>
        <v>0.42501734562394688</v>
      </c>
      <c r="K31" s="78">
        <f t="shared" si="3"/>
        <v>0.66989839966394626</v>
      </c>
      <c r="L31" s="79"/>
      <c r="M31" s="80"/>
      <c r="N31" s="81">
        <f>分析係数表!H34</f>
        <v>0.15935396387234249</v>
      </c>
      <c r="O31" s="82">
        <f t="shared" si="4"/>
        <v>2.2828783663806109</v>
      </c>
      <c r="P31" s="76">
        <f>分析係数表!C34</f>
        <v>0.33608845585417924</v>
      </c>
      <c r="Q31" s="82">
        <f t="shared" si="5"/>
        <v>0.76724906505977075</v>
      </c>
      <c r="R31" s="83">
        <v>0.83173304216480792</v>
      </c>
      <c r="S31" s="84">
        <f t="shared" si="6"/>
        <v>2.4079002423069613</v>
      </c>
      <c r="T31" s="85">
        <f>分析係数表!F34</f>
        <v>0.69035583308553872</v>
      </c>
      <c r="U31" s="86">
        <f t="shared" si="7"/>
        <v>1.6623079777646927</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投入係数表!T32</f>
        <v>6.5466448445171853E-3</v>
      </c>
      <c r="E32" s="77">
        <f t="shared" si="0"/>
        <v>0.65466448445171854</v>
      </c>
      <c r="F32" s="76">
        <f>分析係数表!C35</f>
        <v>1</v>
      </c>
      <c r="G32" s="77">
        <f t="shared" si="1"/>
        <v>0.65466448445171854</v>
      </c>
      <c r="H32" s="77">
        <v>0.81289301866694474</v>
      </c>
      <c r="I32" s="77">
        <f t="shared" si="2"/>
        <v>0.81289301866694474</v>
      </c>
      <c r="J32" s="76">
        <f>分析係数表!G35</f>
        <v>0.31379772270596118</v>
      </c>
      <c r="K32" s="78">
        <f t="shared" si="3"/>
        <v>0.25508397806126165</v>
      </c>
      <c r="L32" s="79"/>
      <c r="M32" s="80"/>
      <c r="N32" s="81">
        <f>分析係数表!H35</f>
        <v>5.9518620756453096E-2</v>
      </c>
      <c r="O32" s="82">
        <f t="shared" si="4"/>
        <v>0.85265385573067032</v>
      </c>
      <c r="P32" s="76">
        <f>分析係数表!C35</f>
        <v>1</v>
      </c>
      <c r="Q32" s="82">
        <f t="shared" si="5"/>
        <v>0.85265385573067032</v>
      </c>
      <c r="R32" s="83">
        <v>1.112253670289469</v>
      </c>
      <c r="S32" s="84">
        <f t="shared" si="6"/>
        <v>1.9251466889564137</v>
      </c>
      <c r="T32" s="85">
        <f>分析係数表!F35</f>
        <v>0.62804197365483372</v>
      </c>
      <c r="U32" s="86">
        <f t="shared" si="7"/>
        <v>1.2090729261072544</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投入係数表!T33</f>
        <v>0</v>
      </c>
      <c r="E33" s="77">
        <f t="shared" si="0"/>
        <v>0</v>
      </c>
      <c r="F33" s="76">
        <f>分析係数表!C36</f>
        <v>0.74699570815450644</v>
      </c>
      <c r="G33" s="77">
        <f t="shared" si="1"/>
        <v>0</v>
      </c>
      <c r="H33" s="77">
        <v>7.2052285970971727E-2</v>
      </c>
      <c r="I33" s="77">
        <f t="shared" si="2"/>
        <v>7.2052285970971727E-2</v>
      </c>
      <c r="J33" s="76">
        <f>分析係数表!G36</f>
        <v>2.1798365122615803E-2</v>
      </c>
      <c r="K33" s="78">
        <f t="shared" si="3"/>
        <v>1.5706220375143701E-3</v>
      </c>
      <c r="L33" s="79"/>
      <c r="M33" s="80"/>
      <c r="N33" s="81">
        <f>分析係数表!H36</f>
        <v>0.18814470434403602</v>
      </c>
      <c r="O33" s="82">
        <f t="shared" si="4"/>
        <v>2.6953297229565942</v>
      </c>
      <c r="P33" s="76">
        <f>分析係数表!C36</f>
        <v>0.74699570815450644</v>
      </c>
      <c r="Q33" s="82">
        <f t="shared" si="5"/>
        <v>2.0133997351098509</v>
      </c>
      <c r="R33" s="83">
        <v>2.1012525498385832</v>
      </c>
      <c r="S33" s="84">
        <f t="shared" si="6"/>
        <v>2.1733048358095548</v>
      </c>
      <c r="T33" s="85">
        <f>分析係数表!F36</f>
        <v>0.88068263301305039</v>
      </c>
      <c r="U33" s="86">
        <f t="shared" si="7"/>
        <v>1.9139918251407539</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投入係数表!T34</f>
        <v>1.4729950900163666E-2</v>
      </c>
      <c r="E34" s="77">
        <f t="shared" si="0"/>
        <v>1.4729950900163666</v>
      </c>
      <c r="F34" s="76">
        <f>分析係数表!C37</f>
        <v>0.40712235846595357</v>
      </c>
      <c r="G34" s="77">
        <f t="shared" si="1"/>
        <v>0.59968923505623273</v>
      </c>
      <c r="H34" s="77">
        <v>0.71473330847280692</v>
      </c>
      <c r="I34" s="77">
        <f t="shared" si="2"/>
        <v>0.71473330847280692</v>
      </c>
      <c r="J34" s="76">
        <f>分析係数表!G37</f>
        <v>0.32196035893896063</v>
      </c>
      <c r="K34" s="78">
        <f t="shared" si="3"/>
        <v>0.2301157925415358</v>
      </c>
      <c r="L34" s="79"/>
      <c r="M34" s="80"/>
      <c r="N34" s="81">
        <f>分析係数表!H37</f>
        <v>4.8815923289263402E-2</v>
      </c>
      <c r="O34" s="82">
        <f t="shared" si="4"/>
        <v>0.69932879298333261</v>
      </c>
      <c r="P34" s="76">
        <f>分析係数表!C37</f>
        <v>0.40712235846595357</v>
      </c>
      <c r="Q34" s="82">
        <f t="shared" si="5"/>
        <v>0.28471238754252298</v>
      </c>
      <c r="R34" s="83">
        <v>0.3371248912366579</v>
      </c>
      <c r="S34" s="84">
        <f t="shared" si="6"/>
        <v>1.0518581997094647</v>
      </c>
      <c r="T34" s="85">
        <f>分析係数表!F37</f>
        <v>0.65447194556749833</v>
      </c>
      <c r="U34" s="86">
        <f t="shared" si="7"/>
        <v>0.68841168242497952</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投入係数表!T35</f>
        <v>6.5466448445171853E-3</v>
      </c>
      <c r="E35" s="77">
        <f t="shared" si="0"/>
        <v>0.65466448445171854</v>
      </c>
      <c r="F35" s="76">
        <f>分析係数表!C38</f>
        <v>1.4508928571428603E-2</v>
      </c>
      <c r="G35" s="77">
        <f t="shared" si="1"/>
        <v>9.4984802431611164E-3</v>
      </c>
      <c r="H35" s="77">
        <v>1.284813522718016E-2</v>
      </c>
      <c r="I35" s="77">
        <f t="shared" si="2"/>
        <v>1.284813522718016E-2</v>
      </c>
      <c r="J35" s="76">
        <f>分析係数表!G38</f>
        <v>0.30833333333333335</v>
      </c>
      <c r="K35" s="78">
        <f t="shared" si="3"/>
        <v>3.9615083617138827E-3</v>
      </c>
      <c r="L35" s="79"/>
      <c r="M35" s="80"/>
      <c r="N35" s="81">
        <f>分析係数表!H38</f>
        <v>4.2859218364085426E-2</v>
      </c>
      <c r="O35" s="82">
        <f t="shared" si="4"/>
        <v>0.61399402955381877</v>
      </c>
      <c r="P35" s="76">
        <f>分析係数表!C38</f>
        <v>1.4508928571428603E-2</v>
      </c>
      <c r="Q35" s="82">
        <f t="shared" si="5"/>
        <v>8.9083955180799795E-3</v>
      </c>
      <c r="R35" s="83">
        <v>1.1436598762657558E-2</v>
      </c>
      <c r="S35" s="84">
        <f t="shared" si="6"/>
        <v>2.4284733989837718E-2</v>
      </c>
      <c r="T35" s="85">
        <f>分析係数表!F38</f>
        <v>0.5083333333333333</v>
      </c>
      <c r="U35" s="86">
        <f t="shared" si="7"/>
        <v>1.2344739778167507E-2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投入係数表!T36</f>
        <v>0</v>
      </c>
      <c r="E36" s="77">
        <f t="shared" si="0"/>
        <v>0</v>
      </c>
      <c r="F36" s="76">
        <f>分析係数表!C39</f>
        <v>1</v>
      </c>
      <c r="G36" s="77">
        <f t="shared" si="1"/>
        <v>0</v>
      </c>
      <c r="H36" s="77">
        <v>1.026399743097969E-2</v>
      </c>
      <c r="I36" s="77">
        <f t="shared" si="2"/>
        <v>1.026399743097969E-2</v>
      </c>
      <c r="J36" s="76">
        <f>分析係数表!G39</f>
        <v>0.34035980374341268</v>
      </c>
      <c r="K36" s="78">
        <f t="shared" si="3"/>
        <v>3.4934521512311393E-3</v>
      </c>
      <c r="L36" s="79"/>
      <c r="M36" s="80"/>
      <c r="N36" s="81">
        <f>分析係数表!H39</f>
        <v>3.825851130805366E-3</v>
      </c>
      <c r="O36" s="82">
        <f t="shared" si="4"/>
        <v>5.480850659293976E-2</v>
      </c>
      <c r="P36" s="76">
        <f>分析係数表!C39</f>
        <v>1</v>
      </c>
      <c r="Q36" s="82">
        <f t="shared" si="5"/>
        <v>5.480850659293976E-2</v>
      </c>
      <c r="R36" s="83">
        <v>7.0244470637944922E-2</v>
      </c>
      <c r="S36" s="84">
        <f t="shared" si="6"/>
        <v>8.0508468068924616E-2</v>
      </c>
      <c r="T36" s="85">
        <f>分析係数表!F39</f>
        <v>0.69125931310194444</v>
      </c>
      <c r="U36" s="86">
        <f t="shared" si="7"/>
        <v>5.5652228336214658E-2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投入係数表!T37</f>
        <v>1.6366612111292963E-3</v>
      </c>
      <c r="E37" s="77">
        <f t="shared" si="0"/>
        <v>0.16366612111292964</v>
      </c>
      <c r="F37" s="76">
        <f>分析係数表!C40</f>
        <v>0.85193465176268268</v>
      </c>
      <c r="G37" s="77">
        <f t="shared" si="1"/>
        <v>0.13943283989569275</v>
      </c>
      <c r="H37" s="77">
        <v>0.14275011633102469</v>
      </c>
      <c r="I37" s="77">
        <f t="shared" si="2"/>
        <v>0.14275011633102469</v>
      </c>
      <c r="J37" s="76">
        <f>分析係数表!G40</f>
        <v>0.54260669636442016</v>
      </c>
      <c r="K37" s="78">
        <f t="shared" si="3"/>
        <v>7.7457169028013972E-2</v>
      </c>
      <c r="L37" s="79"/>
      <c r="M37" s="80"/>
      <c r="N37" s="81">
        <f>分析係数表!H40</f>
        <v>3.0340452322146352E-2</v>
      </c>
      <c r="O37" s="82">
        <f t="shared" si="4"/>
        <v>0.43465227063894629</v>
      </c>
      <c r="P37" s="76">
        <f>分析係数表!C40</f>
        <v>0.85193465176268268</v>
      </c>
      <c r="Q37" s="82">
        <f t="shared" si="5"/>
        <v>0.37029533082464999</v>
      </c>
      <c r="R37" s="83">
        <v>0.37101480344565185</v>
      </c>
      <c r="S37" s="84">
        <f t="shared" si="6"/>
        <v>0.51376491977667649</v>
      </c>
      <c r="T37" s="85">
        <f>分析係数表!F40</f>
        <v>0.72424198879149304</v>
      </c>
      <c r="U37" s="86">
        <f t="shared" si="7"/>
        <v>0.37209012727036206</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投入係数表!T38</f>
        <v>0</v>
      </c>
      <c r="E38" s="77">
        <f t="shared" si="0"/>
        <v>0</v>
      </c>
      <c r="F38" s="76">
        <f>分析係数表!C41</f>
        <v>0.80146471371504657</v>
      </c>
      <c r="G38" s="77">
        <f t="shared" si="1"/>
        <v>0</v>
      </c>
      <c r="H38" s="77">
        <v>2.4683003043091431E-3</v>
      </c>
      <c r="I38" s="77">
        <f t="shared" si="2"/>
        <v>2.4683003043091431E-3</v>
      </c>
      <c r="J38" s="76">
        <f>分析係数表!G41</f>
        <v>0.44658927872701187</v>
      </c>
      <c r="K38" s="78">
        <f t="shared" si="3"/>
        <v>1.1023164525830842E-3</v>
      </c>
      <c r="L38" s="79"/>
      <c r="M38" s="80"/>
      <c r="N38" s="81">
        <f>分析係数表!H41</f>
        <v>5.2181703714465594E-2</v>
      </c>
      <c r="O38" s="82">
        <f t="shared" si="4"/>
        <v>0.74754640321383026</v>
      </c>
      <c r="P38" s="76">
        <f>分析係数表!C41</f>
        <v>0.80146471371504657</v>
      </c>
      <c r="Q38" s="82">
        <f t="shared" si="5"/>
        <v>0.59913206404048525</v>
      </c>
      <c r="R38" s="83">
        <v>0.61071792327889873</v>
      </c>
      <c r="S38" s="84">
        <f t="shared" si="6"/>
        <v>0.61318622358320785</v>
      </c>
      <c r="T38" s="85">
        <f>分析係数表!F41</f>
        <v>0.54349810877787919</v>
      </c>
      <c r="U38" s="86">
        <f t="shared" si="7"/>
        <v>0.33326555284612325</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投入係数表!T39</f>
        <v>0</v>
      </c>
      <c r="E39" s="77">
        <f>$C$22*D39</f>
        <v>0</v>
      </c>
      <c r="F39" s="76">
        <f>分析係数表!C42</f>
        <v>0.73057644110275688</v>
      </c>
      <c r="G39" s="77">
        <f>E39*F39</f>
        <v>0</v>
      </c>
      <c r="H39" s="77">
        <v>8.2356929443759622E-3</v>
      </c>
      <c r="I39" s="77">
        <f>C39+H39</f>
        <v>8.2356929443759622E-3</v>
      </c>
      <c r="J39" s="76">
        <f>分析係数表!G42</f>
        <v>0.48211243611584326</v>
      </c>
      <c r="K39" s="78">
        <f>I39*J39</f>
        <v>3.9705299885151573E-3</v>
      </c>
      <c r="L39" s="79"/>
      <c r="M39" s="80"/>
      <c r="N39" s="81">
        <f>分析係数表!H42</f>
        <v>1.2567194537265727E-2</v>
      </c>
      <c r="O39" s="82">
        <f t="shared" si="4"/>
        <v>0.18003553747934009</v>
      </c>
      <c r="P39" s="76">
        <f>分析係数表!C42</f>
        <v>0.73057644110275688</v>
      </c>
      <c r="Q39" s="82">
        <f>O39*P39</f>
        <v>0.13152972224367829</v>
      </c>
      <c r="R39" s="83">
        <v>0.1389933322427562</v>
      </c>
      <c r="S39" s="84">
        <f>I39+R39</f>
        <v>0.14722902518713216</v>
      </c>
      <c r="T39" s="85">
        <f>分析係数表!F42</f>
        <v>0.53492333901192501</v>
      </c>
      <c r="U39" s="86">
        <f>S39*T39</f>
        <v>7.8756241752571537E-2</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投入係数表!T40</f>
        <v>4.4189852700491E-2</v>
      </c>
      <c r="E40" s="77">
        <f>$C$22*D40</f>
        <v>4.4189852700490997</v>
      </c>
      <c r="F40" s="76">
        <f>分析係数表!C43</f>
        <v>0.26262335230137579</v>
      </c>
      <c r="G40" s="77">
        <f>E40*F40</f>
        <v>1.1605287253906948</v>
      </c>
      <c r="H40" s="77">
        <v>1.3706636883173164</v>
      </c>
      <c r="I40" s="77">
        <f>C40+H40</f>
        <v>1.3706636883173164</v>
      </c>
      <c r="J40" s="76">
        <f>分析係数表!G43</f>
        <v>0.38144329896907214</v>
      </c>
      <c r="K40" s="78">
        <f>I40*J40</f>
        <v>0.52283047904887325</v>
      </c>
      <c r="L40" s="79"/>
      <c r="M40" s="80"/>
      <c r="N40" s="81">
        <f>分析係数表!H43</f>
        <v>3.4626374158554893E-2</v>
      </c>
      <c r="O40" s="82">
        <f t="shared" si="4"/>
        <v>0.49605167359432817</v>
      </c>
      <c r="P40" s="76">
        <f>分析係数表!C43</f>
        <v>0.26262335230137579</v>
      </c>
      <c r="Q40" s="82">
        <f>O40*P40</f>
        <v>0.13027475343405032</v>
      </c>
      <c r="R40" s="83">
        <v>0.24509772063547577</v>
      </c>
      <c r="S40" s="84">
        <f>I40+R40</f>
        <v>1.6157614089527923</v>
      </c>
      <c r="T40" s="85">
        <f>分析係数表!F43</f>
        <v>0.61984536082474229</v>
      </c>
      <c r="U40" s="86">
        <f>S40*T40</f>
        <v>1.0015222135390376</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投入係数表!T41</f>
        <v>0</v>
      </c>
      <c r="E41" s="77">
        <f>$C$22*D41</f>
        <v>0</v>
      </c>
      <c r="F41" s="76">
        <f>分析係数表!C44</f>
        <v>0.55951749734888656</v>
      </c>
      <c r="G41" s="77">
        <f>E41*F41</f>
        <v>0</v>
      </c>
      <c r="H41" s="77">
        <v>2.2580829073281807E-3</v>
      </c>
      <c r="I41" s="77">
        <f>C41+H41</f>
        <v>2.2580829073281807E-3</v>
      </c>
      <c r="J41" s="76">
        <f>分析係数表!G44</f>
        <v>0.2661290322580645</v>
      </c>
      <c r="K41" s="78">
        <f>I41*J41</f>
        <v>6.009414188857255E-4</v>
      </c>
      <c r="L41" s="79"/>
      <c r="M41" s="80"/>
      <c r="N41" s="81">
        <f>分析係数表!H44</f>
        <v>0.11419439198024117</v>
      </c>
      <c r="O41" s="82">
        <f t="shared" si="4"/>
        <v>1.6359298550145815</v>
      </c>
      <c r="P41" s="76">
        <f>分析係数表!C44</f>
        <v>0.55951749734888656</v>
      </c>
      <c r="Q41" s="82">
        <f>O41*P41</f>
        <v>0.91533137831608546</v>
      </c>
      <c r="R41" s="83">
        <v>0.93093511045508326</v>
      </c>
      <c r="S41" s="84">
        <f>I41+R41</f>
        <v>0.93319319336241147</v>
      </c>
      <c r="T41" s="85">
        <f>分析係数表!F44</f>
        <v>0.54608294930875578</v>
      </c>
      <c r="U41" s="86">
        <f>S41*T41</f>
        <v>0.50960089130620168</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投入係数表!T42</f>
        <v>8.1833060556464818E-3</v>
      </c>
      <c r="E42" s="77">
        <f>$C$22*D42</f>
        <v>0.81833060556464821</v>
      </c>
      <c r="F42" s="76">
        <f>分析係数表!C45</f>
        <v>1</v>
      </c>
      <c r="G42" s="77">
        <f>E42*F42</f>
        <v>0.81833060556464821</v>
      </c>
      <c r="H42" s="77">
        <v>0.90054327275847124</v>
      </c>
      <c r="I42" s="77">
        <f>C42+H42</f>
        <v>0.90054327275847124</v>
      </c>
      <c r="J42" s="76">
        <f>分析係数表!G45</f>
        <v>0</v>
      </c>
      <c r="K42" s="78">
        <f>I42*J42</f>
        <v>0</v>
      </c>
      <c r="L42" s="79"/>
      <c r="M42" s="80"/>
      <c r="N42" s="81">
        <f>分析係数表!H45</f>
        <v>0</v>
      </c>
      <c r="O42" s="82">
        <f t="shared" si="4"/>
        <v>0</v>
      </c>
      <c r="P42" s="76">
        <f>分析係数表!C45</f>
        <v>1</v>
      </c>
      <c r="Q42" s="82">
        <f>O42*P42</f>
        <v>0</v>
      </c>
      <c r="R42" s="83">
        <v>6.827116471656608E-2</v>
      </c>
      <c r="S42" s="84">
        <f>I42+R42</f>
        <v>0.96881443747503737</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1.6366612111292963E-3</v>
      </c>
      <c r="E43" s="77">
        <f>$C$22*D43</f>
        <v>0.16366612111292964</v>
      </c>
      <c r="F43" s="76">
        <f>分析係数表!C46</f>
        <v>0.22811405702851428</v>
      </c>
      <c r="G43" s="77">
        <f>E43*F43</f>
        <v>3.7334542885190558E-2</v>
      </c>
      <c r="H43" s="77">
        <v>5.3915480758134689E-2</v>
      </c>
      <c r="I43" s="77">
        <f>C43+H43</f>
        <v>5.3915480758134689E-2</v>
      </c>
      <c r="J43" s="76">
        <f>分析係数表!G46</f>
        <v>8.7527352297592995E-3</v>
      </c>
      <c r="K43" s="78">
        <f>I43*J43</f>
        <v>4.7190792786113513E-4</v>
      </c>
      <c r="L43" s="79"/>
      <c r="M43" s="80"/>
      <c r="N43" s="81">
        <f>分析係数表!H46</f>
        <v>2.1817037144655917E-2</v>
      </c>
      <c r="O43" s="82">
        <f t="shared" si="4"/>
        <v>0.31254724329265016</v>
      </c>
      <c r="P43" s="76">
        <f>分析係数表!C46</f>
        <v>0.22811405702851428</v>
      </c>
      <c r="Q43" s="82">
        <f>O43*P43</f>
        <v>7.1296419680564521E-2</v>
      </c>
      <c r="R43" s="83">
        <v>8.1083167454797267E-2</v>
      </c>
      <c r="S43" s="84">
        <f>I43+R43</f>
        <v>0.13499864821293195</v>
      </c>
      <c r="T43" s="85">
        <f>分析係数表!F46</f>
        <v>0.3172866520787746</v>
      </c>
      <c r="U43" s="86">
        <f>S43*T43</f>
        <v>4.2833269126641427E-2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投入係数表!T44</f>
        <v>0.646481178396072</v>
      </c>
      <c r="E44" s="91">
        <f>SUM(E5:E43)</f>
        <v>64.648117839607224</v>
      </c>
      <c r="F44" s="92">
        <f>分析係数表!C47</f>
        <v>0.33433390508862204</v>
      </c>
      <c r="G44" s="91">
        <f>SUM(G5:G43)</f>
        <v>10.796229029279782</v>
      </c>
      <c r="H44" s="91">
        <f>SUM(H5:H43)</f>
        <v>12.716483835277968</v>
      </c>
      <c r="I44" s="91">
        <f>SUM(I5:I43)</f>
        <v>112.71648383527798</v>
      </c>
      <c r="J44" s="92">
        <f>分析係数表!G47</f>
        <v>0.20055399257397419</v>
      </c>
      <c r="K44" s="93">
        <f>SUM(K5:K43)</f>
        <v>22.848219422155189</v>
      </c>
      <c r="L44" s="94">
        <f>最終需要_まとめ!$L$33</f>
        <v>0.627</v>
      </c>
      <c r="M44" s="91">
        <f>K44*L44</f>
        <v>14.325833577691304</v>
      </c>
      <c r="N44" s="95">
        <f>分析係数表!H47</f>
        <v>1</v>
      </c>
      <c r="O44" s="96">
        <f>SUM(O5:O43)</f>
        <v>14.325833577691302</v>
      </c>
      <c r="P44" s="92">
        <f>分析係数表!C47</f>
        <v>0.33433390508862204</v>
      </c>
      <c r="Q44" s="96">
        <f>SUM(Q5:Q43)</f>
        <v>6.7876110708617183</v>
      </c>
      <c r="R44" s="91">
        <f>SUM(R5:R43)</f>
        <v>7.7660617316193754</v>
      </c>
      <c r="S44" s="97">
        <f>SUM(S5:S43)</f>
        <v>120.48254556689736</v>
      </c>
      <c r="T44" s="98">
        <f>分析係数表!F47</f>
        <v>0.41739236800258844</v>
      </c>
      <c r="U44" s="99">
        <f>SUM(U5:U43)</f>
        <v>44.979224211278492</v>
      </c>
      <c r="V44" s="100">
        <f>分析係数表!D47</f>
        <v>5.2767398089435869E-2</v>
      </c>
      <c r="W44" s="164">
        <f>SUM(W5:W43)</f>
        <v>1</v>
      </c>
      <c r="X44" s="92">
        <f>分析係数表!E47</f>
        <v>4.5266401770882245E-2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0.21389195148842333</v>
      </c>
      <c r="G5" s="77">
        <f t="shared" ref="G5:G38" si="1">E5*F5</f>
        <v>0</v>
      </c>
      <c r="H5" s="77">
        <f t="array" ref="H5:H43">MMULT(逆行列係数!C5:AO43,'19'!G5:G43)</f>
        <v>4.2201685773980355E-4</v>
      </c>
      <c r="I5" s="77">
        <f t="shared" ref="I5:I38" si="2">C5+H5</f>
        <v>4.2201685773980355E-4</v>
      </c>
      <c r="J5" s="76">
        <f>分析係数表!G8</f>
        <v>0.12113720642768851</v>
      </c>
      <c r="K5" s="78">
        <f t="shared" ref="K5:K38" si="3">I5*J5</f>
        <v>5.1121943211991036E-5</v>
      </c>
      <c r="L5" s="79" t="s">
        <v>183</v>
      </c>
      <c r="M5" s="80" t="s">
        <v>183</v>
      </c>
      <c r="N5" s="81">
        <f>分析係数表!H8</f>
        <v>1.1235410915782847E-2</v>
      </c>
      <c r="O5" s="82">
        <f t="shared" ref="O5:O43" si="4">$M$44*N5</f>
        <v>0.17734368788498867</v>
      </c>
      <c r="P5" s="76">
        <f>分析係数表!C8</f>
        <v>0.21389195148842333</v>
      </c>
      <c r="Q5" s="82">
        <f t="shared" ref="Q5:Q38" si="5">O5*P5</f>
        <v>3.7932387485874082E-2</v>
      </c>
      <c r="R5" s="83">
        <f t="array" ref="R5:R43">MMULT(逆行列係数!C5:AO43,'19'!Q5:Q43)</f>
        <v>4.657878209974442E-2</v>
      </c>
      <c r="S5" s="84">
        <f t="shared" ref="S5:S38" si="6">I5+R5</f>
        <v>4.7000798957484227E-2</v>
      </c>
      <c r="T5" s="85">
        <f>分析係数表!F8</f>
        <v>0.44993819530284301</v>
      </c>
      <c r="U5" s="86">
        <f t="shared" ref="U5:U38" si="7">S5*T5</f>
        <v>2.1147454660722199E-2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投入係数表!U6</f>
        <v>0</v>
      </c>
      <c r="E6" s="77">
        <f t="shared" si="0"/>
        <v>0</v>
      </c>
      <c r="F6" s="76">
        <f>分析係数表!C9</f>
        <v>0.54651162790697683</v>
      </c>
      <c r="G6" s="77">
        <f t="shared" si="1"/>
        <v>0</v>
      </c>
      <c r="H6" s="77">
        <v>2.1490358242952384E-4</v>
      </c>
      <c r="I6" s="77">
        <f t="shared" si="2"/>
        <v>2.1490358242952384E-4</v>
      </c>
      <c r="J6" s="76">
        <f>分析係数表!G9</f>
        <v>0.23529411764705882</v>
      </c>
      <c r="K6" s="78">
        <f t="shared" si="3"/>
        <v>5.0565548806946788E-5</v>
      </c>
      <c r="L6" s="79"/>
      <c r="M6" s="80"/>
      <c r="N6" s="81">
        <f>分析係数表!H9</f>
        <v>6.0535619158312755E-4</v>
      </c>
      <c r="O6" s="82">
        <f t="shared" si="4"/>
        <v>9.5551555972515443E-3</v>
      </c>
      <c r="P6" s="76">
        <f>分析係数表!C9</f>
        <v>0.54651162790697683</v>
      </c>
      <c r="Q6" s="82">
        <f t="shared" si="5"/>
        <v>5.2220036403584028E-3</v>
      </c>
      <c r="R6" s="83">
        <v>6.1944625131726385E-3</v>
      </c>
      <c r="S6" s="84">
        <f t="shared" si="6"/>
        <v>6.4093660956021621E-3</v>
      </c>
      <c r="T6" s="85">
        <f>分析係数表!F9</f>
        <v>0.68627450980392157</v>
      </c>
      <c r="U6" s="86">
        <f t="shared" si="7"/>
        <v>4.3985845754132488E-3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1.7963692522832902E-2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投入係数表!U8</f>
        <v>4.3252595155709341E-5</v>
      </c>
      <c r="E8" s="77">
        <f t="shared" si="0"/>
        <v>4.3252595155709337E-3</v>
      </c>
      <c r="F8" s="76">
        <f>分析係数表!C11</f>
        <v>1.3168724279835398E-2</v>
      </c>
      <c r="G8" s="77">
        <f t="shared" si="1"/>
        <v>5.6958149999288048E-5</v>
      </c>
      <c r="H8" s="77">
        <v>3.4030557219443961E-3</v>
      </c>
      <c r="I8" s="77">
        <f t="shared" si="2"/>
        <v>3.4030557219443961E-3</v>
      </c>
      <c r="J8" s="76">
        <f>分析係数表!G11</f>
        <v>0.35416666666666669</v>
      </c>
      <c r="K8" s="78">
        <f t="shared" si="3"/>
        <v>1.2052489015219737E-3</v>
      </c>
      <c r="L8" s="79"/>
      <c r="M8" s="80"/>
      <c r="N8" s="81">
        <f>分析係数表!H11</f>
        <v>-2.4214247663325099E-5</v>
      </c>
      <c r="O8" s="82">
        <f t="shared" si="4"/>
        <v>-3.8220622389006177E-4</v>
      </c>
      <c r="P8" s="76">
        <f>分析係数表!C11</f>
        <v>1.3168724279835398E-2</v>
      </c>
      <c r="Q8" s="82">
        <f t="shared" si="5"/>
        <v>-5.0331683804452602E-6</v>
      </c>
      <c r="R8" s="83">
        <v>5.8444205868331202E-4</v>
      </c>
      <c r="S8" s="84">
        <f t="shared" si="6"/>
        <v>3.9874977806277079E-3</v>
      </c>
      <c r="T8" s="85">
        <f>分析係数表!F11</f>
        <v>0.60416666666666663</v>
      </c>
      <c r="U8" s="86">
        <f t="shared" si="7"/>
        <v>2.4091132424625735E-3</v>
      </c>
      <c r="V8" s="87">
        <f>分析係数表!D11</f>
        <v>0</v>
      </c>
      <c r="W8" s="167">
        <f t="shared" si="8"/>
        <v>0</v>
      </c>
      <c r="X8" s="76">
        <f>分析係数表!E11</f>
        <v>0</v>
      </c>
      <c r="Y8" s="166">
        <f t="shared" si="9"/>
        <v>0</v>
      </c>
    </row>
    <row r="9" spans="1:25" x14ac:dyDescent="0.2">
      <c r="A9" s="6" t="s">
        <v>222</v>
      </c>
      <c r="B9" s="5" t="s">
        <v>190</v>
      </c>
      <c r="C9" s="90"/>
      <c r="D9" s="76">
        <f>投入係数表!U9</f>
        <v>0</v>
      </c>
      <c r="E9" s="77">
        <f t="shared" si="0"/>
        <v>0</v>
      </c>
      <c r="F9" s="76">
        <f>分析係数表!C12</f>
        <v>7.2568503462812406E-2</v>
      </c>
      <c r="G9" s="77">
        <f t="shared" si="1"/>
        <v>0</v>
      </c>
      <c r="H9" s="77">
        <v>2.6172534986160001E-4</v>
      </c>
      <c r="I9" s="77">
        <f t="shared" si="2"/>
        <v>2.6172534986160001E-4</v>
      </c>
      <c r="J9" s="76">
        <f>分析係数表!G12</f>
        <v>0.12569832402234637</v>
      </c>
      <c r="K9" s="78">
        <f t="shared" si="3"/>
        <v>3.2898437831765366E-5</v>
      </c>
      <c r="L9" s="79"/>
      <c r="M9" s="80"/>
      <c r="N9" s="81">
        <f>分析係数表!H12</f>
        <v>9.0779214489805804E-2</v>
      </c>
      <c r="O9" s="82">
        <f t="shared" si="4"/>
        <v>1.4328911333638417</v>
      </c>
      <c r="P9" s="76">
        <f>分析係数表!C12</f>
        <v>7.2568503462812406E-2</v>
      </c>
      <c r="Q9" s="82">
        <f t="shared" si="5"/>
        <v>0.10398276517334713</v>
      </c>
      <c r="R9" s="83">
        <v>0.11439232641925058</v>
      </c>
      <c r="S9" s="84">
        <f t="shared" si="6"/>
        <v>0.11465405176911218</v>
      </c>
      <c r="T9" s="85">
        <f>分析係数表!F12</f>
        <v>0.41017347838870921</v>
      </c>
      <c r="U9" s="86">
        <f t="shared" si="7"/>
        <v>4.702805122549588E-2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投入係数表!U10</f>
        <v>2.5951557093425604E-3</v>
      </c>
      <c r="E10" s="77">
        <f t="shared" si="0"/>
        <v>0.25951557093425603</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0.22588387831902651</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投入係数表!U11</f>
        <v>7.3961937716262973E-3</v>
      </c>
      <c r="E11" s="77">
        <f t="shared" si="0"/>
        <v>0.73961937716262971</v>
      </c>
      <c r="F11" s="76">
        <f>分析係数表!C14</f>
        <v>0.25830608585592241</v>
      </c>
      <c r="G11" s="77">
        <f t="shared" si="1"/>
        <v>0.19104818633807408</v>
      </c>
      <c r="H11" s="77">
        <v>0.434864739971217</v>
      </c>
      <c r="I11" s="77">
        <f t="shared" si="2"/>
        <v>0.434864739971217</v>
      </c>
      <c r="J11" s="76">
        <f>分析係数表!G14</f>
        <v>0.15742383910085772</v>
      </c>
      <c r="K11" s="78">
        <f t="shared" si="3"/>
        <v>6.8458076855865191E-2</v>
      </c>
      <c r="L11" s="79"/>
      <c r="M11" s="80"/>
      <c r="N11" s="81">
        <f>分析係数表!H14</f>
        <v>1.1380696401762796E-3</v>
      </c>
      <c r="O11" s="82">
        <f t="shared" si="4"/>
        <v>1.7963692522832902E-2</v>
      </c>
      <c r="P11" s="76">
        <f>分析係数表!C14</f>
        <v>0.25830608585592241</v>
      </c>
      <c r="Q11" s="82">
        <f t="shared" si="5"/>
        <v>4.640131103092267E-3</v>
      </c>
      <c r="R11" s="83">
        <v>4.3665528514592419E-2</v>
      </c>
      <c r="S11" s="84">
        <f t="shared" si="6"/>
        <v>0.47853026848580943</v>
      </c>
      <c r="T11" s="85">
        <f>分析係数表!F14</f>
        <v>0.28778467908902694</v>
      </c>
      <c r="U11" s="86">
        <f t="shared" si="7"/>
        <v>0.13771367975057458</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投入係数表!U12</f>
        <v>1.3754325259515572E-2</v>
      </c>
      <c r="E12" s="77">
        <f t="shared" si="0"/>
        <v>1.3754325259515572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0.13186114724207132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投入係数表!U13</f>
        <v>1.0380622837370243E-3</v>
      </c>
      <c r="E13" s="77">
        <f t="shared" si="0"/>
        <v>0.10380622837370243</v>
      </c>
      <c r="F13" s="76">
        <f>分析係数表!C16</f>
        <v>7.6144637788473357E-2</v>
      </c>
      <c r="G13" s="77">
        <f t="shared" si="1"/>
        <v>7.9042876597031179E-3</v>
      </c>
      <c r="H13" s="77">
        <v>1.5655366096634045E-2</v>
      </c>
      <c r="I13" s="77">
        <f t="shared" si="2"/>
        <v>1.5655366096634045E-2</v>
      </c>
      <c r="J13" s="76">
        <f>分析係数表!G16</f>
        <v>3.3088235294117647E-2</v>
      </c>
      <c r="K13" s="78">
        <f t="shared" si="3"/>
        <v>5.1800843702097944E-4</v>
      </c>
      <c r="L13" s="79"/>
      <c r="M13" s="80"/>
      <c r="N13" s="81">
        <f>分析係数表!H16</f>
        <v>1.665940239236767E-2</v>
      </c>
      <c r="O13" s="82">
        <f t="shared" si="4"/>
        <v>0.2629578820363625</v>
      </c>
      <c r="P13" s="76">
        <f>分析係数表!C16</f>
        <v>7.6144637788473357E-2</v>
      </c>
      <c r="Q13" s="82">
        <f t="shared" si="5"/>
        <v>2.0022832681282927E-2</v>
      </c>
      <c r="R13" s="83">
        <v>2.2479772091227833E-2</v>
      </c>
      <c r="S13" s="84">
        <f t="shared" si="6"/>
        <v>3.8135138187861878E-2</v>
      </c>
      <c r="T13" s="85">
        <f>分析係数表!F16</f>
        <v>0.28823529411764703</v>
      </c>
      <c r="U13" s="86">
        <f t="shared" si="7"/>
        <v>1.0991892771795481E-2</v>
      </c>
      <c r="V13" s="87">
        <f>分析係数表!D16</f>
        <v>0</v>
      </c>
      <c r="W13" s="167">
        <f t="shared" si="8"/>
        <v>0</v>
      </c>
      <c r="X13" s="76">
        <f>分析係数表!E16</f>
        <v>0</v>
      </c>
      <c r="Y13" s="166">
        <f t="shared" si="9"/>
        <v>0</v>
      </c>
    </row>
    <row r="14" spans="1:25" x14ac:dyDescent="0.2">
      <c r="A14" s="6" t="s">
        <v>2</v>
      </c>
      <c r="B14" s="5" t="s">
        <v>364</v>
      </c>
      <c r="C14" s="90"/>
      <c r="D14" s="76">
        <f>投入係数表!U14</f>
        <v>4.0354671280276817E-2</v>
      </c>
      <c r="E14" s="77">
        <f t="shared" si="0"/>
        <v>4.0354671280276815</v>
      </c>
      <c r="F14" s="76">
        <f>分析係数表!C17</f>
        <v>0.18071519795657731</v>
      </c>
      <c r="G14" s="77">
        <f t="shared" si="1"/>
        <v>0.72927024088878301</v>
      </c>
      <c r="H14" s="77">
        <v>0.88040860406399524</v>
      </c>
      <c r="I14" s="77">
        <f t="shared" si="2"/>
        <v>0.88040860406399524</v>
      </c>
      <c r="J14" s="76">
        <f>分析係数表!G17</f>
        <v>0.21222205415217063</v>
      </c>
      <c r="K14" s="78">
        <f t="shared" si="3"/>
        <v>0.18684212244770615</v>
      </c>
      <c r="L14" s="79"/>
      <c r="M14" s="80"/>
      <c r="N14" s="81">
        <f>分析係数表!H17</f>
        <v>2.9299239672623371E-3</v>
      </c>
      <c r="O14" s="82">
        <f t="shared" si="4"/>
        <v>4.6246953090697478E-2</v>
      </c>
      <c r="P14" s="76">
        <f>分析係数表!C17</f>
        <v>0.18071519795657731</v>
      </c>
      <c r="Q14" s="82">
        <f t="shared" si="5"/>
        <v>8.3575272826739398E-3</v>
      </c>
      <c r="R14" s="83">
        <v>1.8447848873716685E-2</v>
      </c>
      <c r="S14" s="84">
        <f t="shared" si="6"/>
        <v>0.89885645293771188</v>
      </c>
      <c r="T14" s="85">
        <f>分析係数表!F17</f>
        <v>0.32203902586598093</v>
      </c>
      <c r="U14" s="86">
        <f t="shared" si="7"/>
        <v>0.28946685649741166</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投入係数表!U15</f>
        <v>9.2560553633217989E-3</v>
      </c>
      <c r="E15" s="77">
        <f t="shared" si="0"/>
        <v>0.9256055363321799</v>
      </c>
      <c r="F15" s="76">
        <f>分析係数表!C18</f>
        <v>9.139072847682117E-2</v>
      </c>
      <c r="G15" s="77">
        <f t="shared" si="1"/>
        <v>8.4591764247576681E-2</v>
      </c>
      <c r="H15" s="77">
        <v>0.10006467485793669</v>
      </c>
      <c r="I15" s="77">
        <f t="shared" si="2"/>
        <v>0.10006467485793669</v>
      </c>
      <c r="J15" s="76">
        <f>分析係数表!G18</f>
        <v>0.21513002364066194</v>
      </c>
      <c r="K15" s="78">
        <f t="shared" si="3"/>
        <v>2.1526915867783072E-2</v>
      </c>
      <c r="L15" s="79"/>
      <c r="M15" s="80"/>
      <c r="N15" s="81">
        <f>分析係数表!H18</f>
        <v>4.3585645793985182E-4</v>
      </c>
      <c r="O15" s="82">
        <f t="shared" si="4"/>
        <v>6.879712030021112E-3</v>
      </c>
      <c r="P15" s="76">
        <f>分析係数表!C18</f>
        <v>9.139072847682117E-2</v>
      </c>
      <c r="Q15" s="82">
        <f t="shared" si="5"/>
        <v>6.2874189413437964E-4</v>
      </c>
      <c r="R15" s="83">
        <v>1.5512493653461043E-3</v>
      </c>
      <c r="S15" s="84">
        <f t="shared" si="6"/>
        <v>0.10161592422328279</v>
      </c>
      <c r="T15" s="85">
        <f>分析係数表!F18</f>
        <v>0.45390070921985815</v>
      </c>
      <c r="U15" s="86">
        <f t="shared" si="7"/>
        <v>4.6123540072979419E-2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投入係数表!U16</f>
        <v>4.5934256055363325E-2</v>
      </c>
      <c r="E16" s="77">
        <f t="shared" si="0"/>
        <v>4.5934256055363321</v>
      </c>
      <c r="F16" s="76">
        <f>分析係数表!C19</f>
        <v>0.19965169797238458</v>
      </c>
      <c r="G16" s="77">
        <f t="shared" si="1"/>
        <v>0.91708522165515749</v>
      </c>
      <c r="H16" s="77">
        <v>1.225872682987887</v>
      </c>
      <c r="I16" s="77">
        <f t="shared" si="2"/>
        <v>1.225872682987887</v>
      </c>
      <c r="J16" s="76">
        <f>分析係数表!G19</f>
        <v>5.7581303674503731E-2</v>
      </c>
      <c r="K16" s="78">
        <f t="shared" si="3"/>
        <v>7.0587347225404162E-2</v>
      </c>
      <c r="L16" s="79"/>
      <c r="M16" s="80"/>
      <c r="N16" s="81">
        <f>分析係数表!H19</f>
        <v>-1.210712383166255E-4</v>
      </c>
      <c r="O16" s="82">
        <f t="shared" si="4"/>
        <v>-1.9110311194503089E-3</v>
      </c>
      <c r="P16" s="76">
        <f>分析係数表!C19</f>
        <v>0.19965169797238458</v>
      </c>
      <c r="Q16" s="82">
        <f t="shared" si="5"/>
        <v>-3.8154060787632109E-4</v>
      </c>
      <c r="R16" s="83">
        <v>3.6436607884211608E-3</v>
      </c>
      <c r="S16" s="84">
        <f t="shared" si="6"/>
        <v>1.2295163437763081</v>
      </c>
      <c r="T16" s="85">
        <f>分析係数表!F19</f>
        <v>0.23947627762917079</v>
      </c>
      <c r="U16" s="86">
        <f t="shared" si="7"/>
        <v>0.29443999729177817</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投入係数表!U17</f>
        <v>6.6782006920415221E-2</v>
      </c>
      <c r="E17" s="77">
        <f t="shared" si="0"/>
        <v>6.6782006920415222</v>
      </c>
      <c r="F17" s="76">
        <f>分析係数表!C20</f>
        <v>7.086614173228345E-2</v>
      </c>
      <c r="G17" s="77">
        <f t="shared" si="1"/>
        <v>0.47325831675884794</v>
      </c>
      <c r="H17" s="77">
        <v>0.55740435583399772</v>
      </c>
      <c r="I17" s="77">
        <f t="shared" si="2"/>
        <v>0.55740435583399772</v>
      </c>
      <c r="J17" s="76">
        <f>分析係数表!G20</f>
        <v>0.1</v>
      </c>
      <c r="K17" s="78">
        <f t="shared" si="3"/>
        <v>5.5740435583399778E-2</v>
      </c>
      <c r="L17" s="79"/>
      <c r="M17" s="80"/>
      <c r="N17" s="81">
        <f>分析係数表!H20</f>
        <v>5.5692769625647731E-4</v>
      </c>
      <c r="O17" s="82">
        <f t="shared" si="4"/>
        <v>8.7907431494714215E-3</v>
      </c>
      <c r="P17" s="76">
        <f>分析係数表!C20</f>
        <v>7.086614173228345E-2</v>
      </c>
      <c r="Q17" s="82">
        <f t="shared" si="5"/>
        <v>6.2296604996254156E-4</v>
      </c>
      <c r="R17" s="83">
        <v>2.0705493281260737E-3</v>
      </c>
      <c r="S17" s="84">
        <f t="shared" si="6"/>
        <v>0.55947490516212384</v>
      </c>
      <c r="T17" s="85">
        <f>分析係数表!F20</f>
        <v>0.22318840579710145</v>
      </c>
      <c r="U17" s="86">
        <f t="shared" si="7"/>
        <v>0.12486831216661894</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投入係数表!U18</f>
        <v>2.8157439446366783E-2</v>
      </c>
      <c r="E18" s="77">
        <f t="shared" si="0"/>
        <v>2.8157439446366785</v>
      </c>
      <c r="F18" s="76">
        <f>分析係数表!C21</f>
        <v>0.37411764705882355</v>
      </c>
      <c r="G18" s="77">
        <f t="shared" si="1"/>
        <v>1.0534194992876045</v>
      </c>
      <c r="H18" s="77">
        <v>1.2395319311053146</v>
      </c>
      <c r="I18" s="77">
        <f t="shared" si="2"/>
        <v>1.2395319311053146</v>
      </c>
      <c r="J18" s="76">
        <f>分析係数表!G21</f>
        <v>0.28505771697306542</v>
      </c>
      <c r="K18" s="78">
        <f t="shared" si="3"/>
        <v>0.35333814239609601</v>
      </c>
      <c r="L18" s="79"/>
      <c r="M18" s="80"/>
      <c r="N18" s="81">
        <f>分析係数表!H21</f>
        <v>9.2014141120635377E-4</v>
      </c>
      <c r="O18" s="82">
        <f t="shared" si="4"/>
        <v>1.4523836507822347E-2</v>
      </c>
      <c r="P18" s="76">
        <f>分析係数表!C21</f>
        <v>0.37411764705882355</v>
      </c>
      <c r="Q18" s="82">
        <f t="shared" si="5"/>
        <v>5.4336235405735367E-3</v>
      </c>
      <c r="R18" s="83">
        <v>1.4667785829489476E-2</v>
      </c>
      <c r="S18" s="84">
        <f t="shared" si="6"/>
        <v>1.254199716934804</v>
      </c>
      <c r="T18" s="85">
        <f>分析係数表!F21</f>
        <v>0.42400598546387347</v>
      </c>
      <c r="U18" s="86">
        <f t="shared" si="7"/>
        <v>0.53178818694745278</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投入係数表!U19</f>
        <v>1.3624567474048443E-2</v>
      </c>
      <c r="E19" s="77">
        <f t="shared" si="0"/>
        <v>1.3624567474048443</v>
      </c>
      <c r="F19" s="76">
        <f>分析係数表!C22</f>
        <v>3.7067545304777627E-2</v>
      </c>
      <c r="G19" s="77">
        <f t="shared" si="1"/>
        <v>5.0502927210229039E-2</v>
      </c>
      <c r="H19" s="77">
        <v>5.7910801660971657E-2</v>
      </c>
      <c r="I19" s="77">
        <f t="shared" si="2"/>
        <v>5.7910801660971657E-2</v>
      </c>
      <c r="J19" s="76">
        <f>分析係数表!G22</f>
        <v>0.19478402607986961</v>
      </c>
      <c r="K19" s="78">
        <f t="shared" si="3"/>
        <v>1.1280099101036859E-2</v>
      </c>
      <c r="L19" s="79"/>
      <c r="M19" s="80"/>
      <c r="N19" s="81">
        <f>分析係数表!H22</f>
        <v>4.8428495326650198E-5</v>
      </c>
      <c r="O19" s="82">
        <f t="shared" si="4"/>
        <v>7.6441244778012354E-4</v>
      </c>
      <c r="P19" s="76">
        <f>分析係数表!C22</f>
        <v>3.7067545304777627E-2</v>
      </c>
      <c r="Q19" s="82">
        <f t="shared" si="5"/>
        <v>2.8334893039625692E-5</v>
      </c>
      <c r="R19" s="83">
        <v>2.9795890589076851E-4</v>
      </c>
      <c r="S19" s="84">
        <f t="shared" si="6"/>
        <v>5.8208760566862423E-2</v>
      </c>
      <c r="T19" s="85">
        <f>分析係数表!F22</f>
        <v>0.40994295028524858</v>
      </c>
      <c r="U19" s="86">
        <f t="shared" si="7"/>
        <v>2.386227103922722E-2</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投入係数表!U20</f>
        <v>2.422145328719723E-3</v>
      </c>
      <c r="E20" s="77">
        <f t="shared" si="0"/>
        <v>0.24221453287197231</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3.8220622389006177E-4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投入係数表!U21</f>
        <v>9.5155709342560559E-4</v>
      </c>
      <c r="E21" s="77">
        <f t="shared" si="0"/>
        <v>9.5155709342560554E-2</v>
      </c>
      <c r="F21" s="76">
        <f>分析係数表!C24</f>
        <v>1</v>
      </c>
      <c r="G21" s="77">
        <f t="shared" si="1"/>
        <v>9.5155709342560554E-2</v>
      </c>
      <c r="H21" s="77">
        <v>0.15330268798848007</v>
      </c>
      <c r="I21" s="77">
        <f t="shared" si="2"/>
        <v>0.15330268798848007</v>
      </c>
      <c r="J21" s="76">
        <f>分析係数表!G24</f>
        <v>0.20825654257279763</v>
      </c>
      <c r="K21" s="78">
        <f t="shared" si="3"/>
        <v>3.1926287767597213E-2</v>
      </c>
      <c r="L21" s="79"/>
      <c r="M21" s="80"/>
      <c r="N21" s="81">
        <f>分析係数表!H24</f>
        <v>3.389994672865514E-4</v>
      </c>
      <c r="O21" s="82">
        <f t="shared" si="4"/>
        <v>5.3508871344608647E-3</v>
      </c>
      <c r="P21" s="76">
        <f>分析係数表!C24</f>
        <v>1</v>
      </c>
      <c r="Q21" s="82">
        <f t="shared" si="5"/>
        <v>5.3508871344608647E-3</v>
      </c>
      <c r="R21" s="83">
        <v>2.4023251233279204E-2</v>
      </c>
      <c r="S21" s="84">
        <f t="shared" si="6"/>
        <v>0.17732593922175927</v>
      </c>
      <c r="T21" s="85">
        <f>分析係数表!F24</f>
        <v>0.38665683744931811</v>
      </c>
      <c r="U21" s="86">
        <f t="shared" si="7"/>
        <v>6.856428685721544E-2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投入係数表!U22</f>
        <v>0.15021626297577856</v>
      </c>
      <c r="E22" s="77">
        <f t="shared" si="0"/>
        <v>15.021626297577855</v>
      </c>
      <c r="F22" s="76">
        <f>分析係数表!C25</f>
        <v>9.7637180238234755E-3</v>
      </c>
      <c r="G22" s="77">
        <f t="shared" si="1"/>
        <v>0.14666692342880161</v>
      </c>
      <c r="H22" s="77">
        <v>0.16590654881436334</v>
      </c>
      <c r="I22" s="77">
        <f t="shared" si="2"/>
        <v>0.16590654881436334</v>
      </c>
      <c r="J22" s="76">
        <f>分析係数表!G25</f>
        <v>0.19639934533551553</v>
      </c>
      <c r="K22" s="78">
        <f t="shared" si="3"/>
        <v>3.258393757401571E-2</v>
      </c>
      <c r="L22" s="79"/>
      <c r="M22" s="80"/>
      <c r="N22" s="81">
        <f>分析係数表!H25</f>
        <v>5.0849920092982707E-4</v>
      </c>
      <c r="O22" s="82">
        <f t="shared" si="4"/>
        <v>8.026330701691297E-3</v>
      </c>
      <c r="P22" s="76">
        <f>分析係数表!C25</f>
        <v>9.7637180238234755E-3</v>
      </c>
      <c r="Q22" s="82">
        <f t="shared" si="5"/>
        <v>7.8366829737271039E-5</v>
      </c>
      <c r="R22" s="83">
        <v>5.0391882637882128E-4</v>
      </c>
      <c r="S22" s="84">
        <f t="shared" si="6"/>
        <v>0.16641046764074216</v>
      </c>
      <c r="T22" s="85">
        <f>分析係数表!F25</f>
        <v>0.34206219312602293</v>
      </c>
      <c r="U22" s="86">
        <f t="shared" si="7"/>
        <v>5.6922729520319335E-2</v>
      </c>
      <c r="V22" s="87">
        <f>分析係数表!D25</f>
        <v>3.2733224222585926E-3</v>
      </c>
      <c r="W22" s="167">
        <f t="shared" si="8"/>
        <v>0</v>
      </c>
      <c r="X22" s="76">
        <f>分析係数表!E25</f>
        <v>1.6366612111292963E-3</v>
      </c>
      <c r="Y22" s="166">
        <f t="shared" si="9"/>
        <v>0</v>
      </c>
    </row>
    <row r="23" spans="1:25" x14ac:dyDescent="0.2">
      <c r="A23" s="6" t="s">
        <v>11</v>
      </c>
      <c r="B23" s="5" t="s">
        <v>35</v>
      </c>
      <c r="C23" s="75">
        <f>最終需要_まとめ!C24</f>
        <v>100</v>
      </c>
      <c r="D23" s="76">
        <f>投入係数表!U23</f>
        <v>0.11903114186851212</v>
      </c>
      <c r="E23" s="77">
        <f t="shared" si="0"/>
        <v>11.903114186851212</v>
      </c>
      <c r="F23" s="76">
        <f>分析係数表!C26</f>
        <v>0.93036400633054483</v>
      </c>
      <c r="G23" s="77">
        <f t="shared" si="1"/>
        <v>11.07422900268884</v>
      </c>
      <c r="H23" s="77">
        <v>12.477738249511853</v>
      </c>
      <c r="I23" s="77">
        <f t="shared" si="2"/>
        <v>112.47773824951186</v>
      </c>
      <c r="J23" s="76">
        <f>分析係数表!G26</f>
        <v>0.19645328719723185</v>
      </c>
      <c r="K23" s="78">
        <f t="shared" si="3"/>
        <v>22.096621415626423</v>
      </c>
      <c r="L23" s="79"/>
      <c r="M23" s="80"/>
      <c r="N23" s="81">
        <f>分析係数表!H26</f>
        <v>1.0557411981209745E-2</v>
      </c>
      <c r="O23" s="82">
        <f t="shared" si="4"/>
        <v>0.16664191361606695</v>
      </c>
      <c r="P23" s="76">
        <f>分析係数表!C26</f>
        <v>0.93036400633054483</v>
      </c>
      <c r="Q23" s="82">
        <f t="shared" si="5"/>
        <v>0.15503763837443263</v>
      </c>
      <c r="R23" s="83">
        <v>0.18159712456345586</v>
      </c>
      <c r="S23" s="84">
        <f t="shared" si="6"/>
        <v>112.65933537407531</v>
      </c>
      <c r="T23" s="85">
        <f>分析係数表!F26</f>
        <v>0.33070934256055362</v>
      </c>
      <c r="U23" s="86">
        <f t="shared" si="7"/>
        <v>37.257494734869368</v>
      </c>
      <c r="V23" s="87">
        <f>分析係数表!D26</f>
        <v>3.9619377162629761E-2</v>
      </c>
      <c r="W23" s="167">
        <f t="shared" si="8"/>
        <v>4</v>
      </c>
      <c r="X23" s="76">
        <f>分析係数表!E26</f>
        <v>4.3685121107266439E-2</v>
      </c>
      <c r="Y23" s="166">
        <f t="shared" si="9"/>
        <v>5</v>
      </c>
    </row>
    <row r="24" spans="1:25" x14ac:dyDescent="0.2">
      <c r="A24" s="6" t="s">
        <v>12</v>
      </c>
      <c r="B24" s="5" t="s">
        <v>365</v>
      </c>
      <c r="C24" s="90"/>
      <c r="D24" s="76">
        <f>投入係数表!U24</f>
        <v>4.3252595155709341E-5</v>
      </c>
      <c r="E24" s="77">
        <f t="shared" si="0"/>
        <v>4.3252595155709337E-3</v>
      </c>
      <c r="F24" s="76">
        <f>分析係数表!C27</f>
        <v>0.10562310030395139</v>
      </c>
      <c r="G24" s="77">
        <f t="shared" si="1"/>
        <v>4.5684731965376892E-4</v>
      </c>
      <c r="H24" s="77">
        <v>8.6259360953061612E-4</v>
      </c>
      <c r="I24" s="77">
        <f t="shared" si="2"/>
        <v>8.6259360953061612E-4</v>
      </c>
      <c r="J24" s="76">
        <f>分析係数表!G27</f>
        <v>0.17127071823204421</v>
      </c>
      <c r="K24" s="78">
        <f t="shared" si="3"/>
        <v>1.4773702704668011E-4</v>
      </c>
      <c r="L24" s="79"/>
      <c r="M24" s="80"/>
      <c r="N24" s="81">
        <f>分析係数表!H27</f>
        <v>1.1162768172792872E-2</v>
      </c>
      <c r="O24" s="82">
        <f t="shared" si="4"/>
        <v>0.17619706921331849</v>
      </c>
      <c r="P24" s="76">
        <f>分析係数表!C27</f>
        <v>0.10562310030395139</v>
      </c>
      <c r="Q24" s="82">
        <f t="shared" si="5"/>
        <v>1.8610480714780605E-2</v>
      </c>
      <c r="R24" s="83">
        <v>1.8837626918284282E-2</v>
      </c>
      <c r="S24" s="84">
        <f t="shared" si="6"/>
        <v>1.9700220527814897E-2</v>
      </c>
      <c r="T24" s="85">
        <f>分析係数表!F27</f>
        <v>0.32320441988950277</v>
      </c>
      <c r="U24" s="86">
        <f t="shared" si="7"/>
        <v>6.3671983473876882E-3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投入係数表!U25</f>
        <v>0</v>
      </c>
      <c r="E25" s="77">
        <f t="shared" si="0"/>
        <v>0</v>
      </c>
      <c r="F25" s="76">
        <f>分析係数表!C28</f>
        <v>0.18610473607344047</v>
      </c>
      <c r="G25" s="77">
        <f t="shared" si="1"/>
        <v>0</v>
      </c>
      <c r="H25" s="77">
        <v>1.0796159891330202E-2</v>
      </c>
      <c r="I25" s="77">
        <f t="shared" si="2"/>
        <v>1.0796159891330202E-2</v>
      </c>
      <c r="J25" s="76">
        <f>分析係数表!G28</f>
        <v>0.12463295269168026</v>
      </c>
      <c r="K25" s="78">
        <f t="shared" si="3"/>
        <v>1.3455572849879729E-3</v>
      </c>
      <c r="L25" s="79"/>
      <c r="M25" s="80"/>
      <c r="N25" s="81">
        <f>分析係数表!H28</f>
        <v>2.0436825027846384E-2</v>
      </c>
      <c r="O25" s="82">
        <f t="shared" si="4"/>
        <v>0.32258205296321213</v>
      </c>
      <c r="P25" s="76">
        <f>分析係数表!C28</f>
        <v>0.18610473607344047</v>
      </c>
      <c r="Q25" s="82">
        <f t="shared" si="5"/>
        <v>6.0034047828747189E-2</v>
      </c>
      <c r="R25" s="83">
        <v>6.8324131759249368E-2</v>
      </c>
      <c r="S25" s="84">
        <f t="shared" si="6"/>
        <v>7.9120291650579572E-2</v>
      </c>
      <c r="T25" s="85">
        <f>分析係数表!F28</f>
        <v>0.20978792822185971</v>
      </c>
      <c r="U25" s="86">
        <f t="shared" si="7"/>
        <v>1.6598482065684393E-2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投入係数表!U26</f>
        <v>4.1089965397923872E-3</v>
      </c>
      <c r="E26" s="77">
        <f t="shared" si="0"/>
        <v>0.41089965397923872</v>
      </c>
      <c r="F26" s="76">
        <f>分析係数表!C29</f>
        <v>0.55770782889426962</v>
      </c>
      <c r="G26" s="77">
        <f t="shared" si="1"/>
        <v>0.22916195391416785</v>
      </c>
      <c r="H26" s="77">
        <v>0.32201886644547412</v>
      </c>
      <c r="I26" s="77">
        <f t="shared" si="2"/>
        <v>0.32201886644547412</v>
      </c>
      <c r="J26" s="76">
        <f>分析係数表!G29</f>
        <v>0.26290655653071759</v>
      </c>
      <c r="K26" s="78">
        <f t="shared" si="3"/>
        <v>8.4660871315104635E-2</v>
      </c>
      <c r="L26" s="79"/>
      <c r="M26" s="80"/>
      <c r="N26" s="81">
        <f>分析係数表!H29</f>
        <v>1.0048912780279917E-2</v>
      </c>
      <c r="O26" s="82">
        <f t="shared" si="4"/>
        <v>0.15861558291437564</v>
      </c>
      <c r="P26" s="76">
        <f>分析係数表!C29</f>
        <v>0.55770782889426962</v>
      </c>
      <c r="Q26" s="82">
        <f t="shared" si="5"/>
        <v>8.8461152375975446E-2</v>
      </c>
      <c r="R26" s="83">
        <v>0.12757523875588528</v>
      </c>
      <c r="S26" s="84">
        <f t="shared" si="6"/>
        <v>0.4495941052013594</v>
      </c>
      <c r="T26" s="85">
        <f>分析係数表!F29</f>
        <v>0.49535363964894163</v>
      </c>
      <c r="U26" s="86">
        <f t="shared" si="7"/>
        <v>0.22270807637620255</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投入係数表!U27</f>
        <v>1.7301038062283738E-3</v>
      </c>
      <c r="E27" s="77">
        <f t="shared" si="0"/>
        <v>0.17301038062283738</v>
      </c>
      <c r="F27" s="76">
        <f>分析係数表!C30</f>
        <v>1</v>
      </c>
      <c r="G27" s="77">
        <f t="shared" si="1"/>
        <v>0.17301038062283738</v>
      </c>
      <c r="H27" s="77">
        <v>0.2397615919606558</v>
      </c>
      <c r="I27" s="77">
        <f t="shared" si="2"/>
        <v>0.2397615919606558</v>
      </c>
      <c r="J27" s="76">
        <f>分析係数表!G30</f>
        <v>0.34435136970794655</v>
      </c>
      <c r="K27" s="78">
        <f t="shared" si="3"/>
        <v>8.256223259500961E-2</v>
      </c>
      <c r="L27" s="79"/>
      <c r="M27" s="80"/>
      <c r="N27" s="81">
        <f>分析係数表!H30</f>
        <v>0</v>
      </c>
      <c r="O27" s="82">
        <f t="shared" si="4"/>
        <v>0</v>
      </c>
      <c r="P27" s="76">
        <f>分析係数表!C30</f>
        <v>1</v>
      </c>
      <c r="Q27" s="82">
        <f t="shared" si="5"/>
        <v>0</v>
      </c>
      <c r="R27" s="83">
        <v>4.3876892857694416E-2</v>
      </c>
      <c r="S27" s="84">
        <f t="shared" si="6"/>
        <v>0.28363848481835019</v>
      </c>
      <c r="T27" s="85">
        <f>分析係数表!F30</f>
        <v>0.43672175684853975</v>
      </c>
      <c r="U27" s="86">
        <f t="shared" si="7"/>
        <v>0.12387109739972776</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投入係数表!U28</f>
        <v>9.2993079584775089E-3</v>
      </c>
      <c r="E28" s="77">
        <f t="shared" si="0"/>
        <v>0.92993079584775085</v>
      </c>
      <c r="F28" s="76">
        <f>分析係数表!C31</f>
        <v>0.21403057579654239</v>
      </c>
      <c r="G28" s="77">
        <f t="shared" si="1"/>
        <v>0.19903362368623101</v>
      </c>
      <c r="H28" s="77">
        <v>0.28761621831208184</v>
      </c>
      <c r="I28" s="77">
        <f t="shared" si="2"/>
        <v>0.28761621831208184</v>
      </c>
      <c r="J28" s="76">
        <f>分析係数表!G31</f>
        <v>7.0431893687707636E-2</v>
      </c>
      <c r="K28" s="78">
        <f t="shared" si="3"/>
        <v>2.0257354911017059E-2</v>
      </c>
      <c r="L28" s="79"/>
      <c r="M28" s="80"/>
      <c r="N28" s="81">
        <f>分析係数表!H31</f>
        <v>2.2373964840912391E-2</v>
      </c>
      <c r="O28" s="82">
        <f t="shared" si="4"/>
        <v>0.35315855087441705</v>
      </c>
      <c r="P28" s="76">
        <f>分析係数表!C31</f>
        <v>0.21403057579654239</v>
      </c>
      <c r="Q28" s="82">
        <f t="shared" si="5"/>
        <v>7.5586727991123995E-2</v>
      </c>
      <c r="R28" s="83">
        <v>0.10171043900940487</v>
      </c>
      <c r="S28" s="84">
        <f t="shared" si="6"/>
        <v>0.38932665732148669</v>
      </c>
      <c r="T28" s="85">
        <f>分析係数表!F31</f>
        <v>0.34418604651162793</v>
      </c>
      <c r="U28" s="86">
        <f t="shared" si="7"/>
        <v>0.13400080298506983</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投入係数表!U29</f>
        <v>5.622837370242215E-4</v>
      </c>
      <c r="E29" s="77">
        <f t="shared" si="0"/>
        <v>5.6228373702422153E-2</v>
      </c>
      <c r="F29" s="76">
        <f>分析係数表!C32</f>
        <v>0.43391812865497081</v>
      </c>
      <c r="G29" s="77">
        <f t="shared" si="1"/>
        <v>2.4398510694267392E-2</v>
      </c>
      <c r="H29" s="77">
        <v>3.6083100380379859E-2</v>
      </c>
      <c r="I29" s="77">
        <f t="shared" si="2"/>
        <v>3.6083100380379859E-2</v>
      </c>
      <c r="J29" s="76">
        <f>分析係数表!G32</f>
        <v>0.14171122994652408</v>
      </c>
      <c r="K29" s="78">
        <f t="shared" si="3"/>
        <v>5.1133805351875209E-3</v>
      </c>
      <c r="L29" s="79"/>
      <c r="M29" s="80"/>
      <c r="N29" s="81">
        <f>分析係数表!H32</f>
        <v>6.3683471354545017E-3</v>
      </c>
      <c r="O29" s="82">
        <f t="shared" si="4"/>
        <v>0.10052023688308626</v>
      </c>
      <c r="P29" s="76">
        <f>分析係数表!C32</f>
        <v>0.43391812865497081</v>
      </c>
      <c r="Q29" s="82">
        <f t="shared" si="5"/>
        <v>4.3617553080263168E-2</v>
      </c>
      <c r="R29" s="83">
        <v>5.568314478206865E-2</v>
      </c>
      <c r="S29" s="84">
        <f t="shared" si="6"/>
        <v>9.1766245162448509E-2</v>
      </c>
      <c r="T29" s="85">
        <f>分析係数表!F32</f>
        <v>0.48395721925133689</v>
      </c>
      <c r="U29" s="86">
        <f t="shared" si="7"/>
        <v>4.4410936829955026E-2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投入係数表!U30</f>
        <v>2.1626297577854672E-4</v>
      </c>
      <c r="E30" s="77">
        <f t="shared" si="0"/>
        <v>2.1626297577854673E-2</v>
      </c>
      <c r="F30" s="76">
        <f>分析係数表!C33</f>
        <v>0.95657568238213397</v>
      </c>
      <c r="G30" s="77">
        <f t="shared" si="1"/>
        <v>2.0687190362935426E-2</v>
      </c>
      <c r="H30" s="77">
        <v>4.1686498829811493E-2</v>
      </c>
      <c r="I30" s="77">
        <f t="shared" si="2"/>
        <v>4.1686498829811493E-2</v>
      </c>
      <c r="J30" s="76">
        <f>分析係数表!G33</f>
        <v>0.50647668393782386</v>
      </c>
      <c r="K30" s="78">
        <f t="shared" si="3"/>
        <v>2.11132396923009E-2</v>
      </c>
      <c r="L30" s="79"/>
      <c r="M30" s="80"/>
      <c r="N30" s="81">
        <f>分析係数表!H33</f>
        <v>9.6856990653300401E-4</v>
      </c>
      <c r="O30" s="82">
        <f t="shared" si="4"/>
        <v>1.5288248955602471E-2</v>
      </c>
      <c r="P30" s="76">
        <f>分析係数表!C33</f>
        <v>0.95657568238213397</v>
      </c>
      <c r="Q30" s="82">
        <f t="shared" si="5"/>
        <v>1.462436717713338E-2</v>
      </c>
      <c r="R30" s="83">
        <v>4.6337019447643998E-2</v>
      </c>
      <c r="S30" s="84">
        <f t="shared" si="6"/>
        <v>8.8023518277455498E-2</v>
      </c>
      <c r="T30" s="85">
        <f>分析係数表!F33</f>
        <v>0.6295336787564767</v>
      </c>
      <c r="U30" s="86">
        <f t="shared" si="7"/>
        <v>5.5413769278294528E-2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投入係数表!U31</f>
        <v>5.1989619377162628E-2</v>
      </c>
      <c r="E31" s="77">
        <f t="shared" si="0"/>
        <v>5.1989619377162626</v>
      </c>
      <c r="F31" s="76">
        <f>分析係数表!C34</f>
        <v>0.33608845585417924</v>
      </c>
      <c r="G31" s="77">
        <f t="shared" si="1"/>
        <v>1.7473110896917103</v>
      </c>
      <c r="H31" s="77">
        <v>2.0871155220553987</v>
      </c>
      <c r="I31" s="77">
        <f t="shared" si="2"/>
        <v>2.0871155220553987</v>
      </c>
      <c r="J31" s="76">
        <f>分析係数表!G34</f>
        <v>0.42501734562394688</v>
      </c>
      <c r="K31" s="78">
        <f t="shared" si="3"/>
        <v>0.88706029919452378</v>
      </c>
      <c r="L31" s="79"/>
      <c r="M31" s="80"/>
      <c r="N31" s="81">
        <f>分析係数表!H34</f>
        <v>0.15935396387234249</v>
      </c>
      <c r="O31" s="82">
        <f t="shared" si="4"/>
        <v>2.5152991594204965</v>
      </c>
      <c r="P31" s="76">
        <f>分析係数表!C34</f>
        <v>0.33608845585417924</v>
      </c>
      <c r="Q31" s="82">
        <f t="shared" si="5"/>
        <v>0.84536301050094964</v>
      </c>
      <c r="R31" s="83">
        <v>0.91641212805229122</v>
      </c>
      <c r="S31" s="84">
        <f t="shared" si="6"/>
        <v>3.00352765010769</v>
      </c>
      <c r="T31" s="85">
        <f>分析係数表!F34</f>
        <v>0.69035583308553872</v>
      </c>
      <c r="U31" s="86">
        <f t="shared" si="7"/>
        <v>2.0735028330855449</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投入係数表!U32</f>
        <v>5.7525951557093422E-3</v>
      </c>
      <c r="E32" s="77">
        <f t="shared" si="0"/>
        <v>0.57525951557093424</v>
      </c>
      <c r="F32" s="76">
        <f>分析係数表!C35</f>
        <v>1</v>
      </c>
      <c r="G32" s="77">
        <f t="shared" si="1"/>
        <v>0.57525951557093424</v>
      </c>
      <c r="H32" s="77">
        <v>0.8116471556363527</v>
      </c>
      <c r="I32" s="77">
        <f t="shared" si="2"/>
        <v>0.8116471556363527</v>
      </c>
      <c r="J32" s="76">
        <f>分析係数表!G35</f>
        <v>0.31379772270596118</v>
      </c>
      <c r="K32" s="78">
        <f t="shared" si="3"/>
        <v>0.25469302907945834</v>
      </c>
      <c r="L32" s="79"/>
      <c r="M32" s="80"/>
      <c r="N32" s="81">
        <f>分析係数表!H35</f>
        <v>5.9518620756453096E-2</v>
      </c>
      <c r="O32" s="82">
        <f t="shared" si="4"/>
        <v>0.93946289832177188</v>
      </c>
      <c r="P32" s="76">
        <f>分析係数表!C35</f>
        <v>1</v>
      </c>
      <c r="Q32" s="82">
        <f t="shared" si="5"/>
        <v>0.93946289832177188</v>
      </c>
      <c r="R32" s="83">
        <v>1.225492677639676</v>
      </c>
      <c r="S32" s="84">
        <f t="shared" si="6"/>
        <v>2.0371398332760284</v>
      </c>
      <c r="T32" s="85">
        <f>分析係数表!F35</f>
        <v>0.62804197365483372</v>
      </c>
      <c r="U32" s="86">
        <f t="shared" si="7"/>
        <v>1.2794093215015558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投入係数表!U33</f>
        <v>1.8598615916955018E-3</v>
      </c>
      <c r="E33" s="77">
        <f t="shared" si="0"/>
        <v>0.18598615916955019</v>
      </c>
      <c r="F33" s="76">
        <f>分析係数表!C36</f>
        <v>0.74699570815450644</v>
      </c>
      <c r="G33" s="77">
        <f t="shared" si="1"/>
        <v>0.13893086267579491</v>
      </c>
      <c r="H33" s="77">
        <v>0.24404699833737897</v>
      </c>
      <c r="I33" s="77">
        <f t="shared" si="2"/>
        <v>0.24404699833737897</v>
      </c>
      <c r="J33" s="76">
        <f>分析係数表!G36</f>
        <v>2.1798365122615803E-2</v>
      </c>
      <c r="K33" s="78">
        <f t="shared" si="3"/>
        <v>5.3198255768365987E-3</v>
      </c>
      <c r="L33" s="79"/>
      <c r="M33" s="80"/>
      <c r="N33" s="81">
        <f>分析係数表!H36</f>
        <v>0.18814470434403602</v>
      </c>
      <c r="O33" s="82">
        <f t="shared" si="4"/>
        <v>2.9697423596257799</v>
      </c>
      <c r="P33" s="76">
        <f>分析係数表!C36</f>
        <v>0.74699570815450644</v>
      </c>
      <c r="Q33" s="82">
        <f t="shared" si="5"/>
        <v>2.2183847969650943</v>
      </c>
      <c r="R33" s="83">
        <v>2.3151819431881093</v>
      </c>
      <c r="S33" s="84">
        <f t="shared" si="6"/>
        <v>2.5592289415254883</v>
      </c>
      <c r="T33" s="85">
        <f>分析係数表!F36</f>
        <v>0.88068263301305039</v>
      </c>
      <c r="U33" s="86">
        <f t="shared" si="7"/>
        <v>2.2538684827058688</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投入係数表!U34</f>
        <v>1.8425605536332181E-2</v>
      </c>
      <c r="E34" s="77">
        <f t="shared" si="0"/>
        <v>1.8425605536332181</v>
      </c>
      <c r="F34" s="76">
        <f>分析係数表!C37</f>
        <v>0.40712235846595357</v>
      </c>
      <c r="G34" s="77">
        <f t="shared" si="1"/>
        <v>0.75014759821148891</v>
      </c>
      <c r="H34" s="77">
        <v>0.95020714477133028</v>
      </c>
      <c r="I34" s="77">
        <f t="shared" si="2"/>
        <v>0.95020714477133028</v>
      </c>
      <c r="J34" s="76">
        <f>分析係数表!G37</f>
        <v>0.32196035893896063</v>
      </c>
      <c r="K34" s="78">
        <f t="shared" si="3"/>
        <v>0.30592903339694244</v>
      </c>
      <c r="L34" s="79"/>
      <c r="M34" s="80"/>
      <c r="N34" s="81">
        <f>分析係数表!H37</f>
        <v>4.8815923289263402E-2</v>
      </c>
      <c r="O34" s="82">
        <f t="shared" si="4"/>
        <v>0.77052774736236451</v>
      </c>
      <c r="P34" s="76">
        <f>分析係数表!C37</f>
        <v>0.40712235846595357</v>
      </c>
      <c r="Q34" s="82">
        <f t="shared" si="5"/>
        <v>0.3136990737696243</v>
      </c>
      <c r="R34" s="83">
        <v>0.37144771619685807</v>
      </c>
      <c r="S34" s="84">
        <f t="shared" si="6"/>
        <v>1.3216548609681884</v>
      </c>
      <c r="T34" s="85">
        <f>分析係数表!F37</f>
        <v>0.65447194556749833</v>
      </c>
      <c r="U34" s="86">
        <f t="shared" si="7"/>
        <v>0.86498602822659176</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投入係数表!U35</f>
        <v>1.2197231833910034E-2</v>
      </c>
      <c r="E35" s="77">
        <f t="shared" si="0"/>
        <v>1.2197231833910034</v>
      </c>
      <c r="F35" s="76">
        <f>分析係数表!C38</f>
        <v>1.4508928571428603E-2</v>
      </c>
      <c r="G35" s="77">
        <f t="shared" si="1"/>
        <v>1.769687654473558E-2</v>
      </c>
      <c r="H35" s="77">
        <v>2.3207341454168515E-2</v>
      </c>
      <c r="I35" s="77">
        <f t="shared" si="2"/>
        <v>2.3207341454168515E-2</v>
      </c>
      <c r="J35" s="76">
        <f>分析係数表!G38</f>
        <v>0.30833333333333335</v>
      </c>
      <c r="K35" s="78">
        <f t="shared" si="3"/>
        <v>7.155596948368626E-3</v>
      </c>
      <c r="L35" s="79"/>
      <c r="M35" s="80"/>
      <c r="N35" s="81">
        <f>分析係数表!H38</f>
        <v>4.2859218364085426E-2</v>
      </c>
      <c r="O35" s="82">
        <f t="shared" si="4"/>
        <v>0.67650501628540927</v>
      </c>
      <c r="P35" s="76">
        <f>分析係数表!C38</f>
        <v>1.4508928571428603E-2</v>
      </c>
      <c r="Q35" s="82">
        <f t="shared" si="5"/>
        <v>9.815362959498147E-3</v>
      </c>
      <c r="R35" s="83">
        <v>1.2600963624684847E-2</v>
      </c>
      <c r="S35" s="84">
        <f t="shared" si="6"/>
        <v>3.580830507885336E-2</v>
      </c>
      <c r="T35" s="85">
        <f>分析係数表!F38</f>
        <v>0.5083333333333333</v>
      </c>
      <c r="U35" s="86">
        <f t="shared" si="7"/>
        <v>1.8202555081750456E-2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投入係数表!U36</f>
        <v>0</v>
      </c>
      <c r="E36" s="77">
        <f t="shared" si="0"/>
        <v>0</v>
      </c>
      <c r="F36" s="76">
        <f>分析係数表!C39</f>
        <v>1</v>
      </c>
      <c r="G36" s="77">
        <f t="shared" si="1"/>
        <v>0</v>
      </c>
      <c r="H36" s="77">
        <v>1.9088380312534341E-2</v>
      </c>
      <c r="I36" s="77">
        <f t="shared" si="2"/>
        <v>1.9088380312534341E-2</v>
      </c>
      <c r="J36" s="76">
        <f>分析係数表!G39</f>
        <v>0.34035980374341268</v>
      </c>
      <c r="K36" s="78">
        <f t="shared" si="3"/>
        <v>6.4969173769538107E-3</v>
      </c>
      <c r="L36" s="79"/>
      <c r="M36" s="80"/>
      <c r="N36" s="81">
        <f>分析係数表!H39</f>
        <v>3.825851130805366E-3</v>
      </c>
      <c r="O36" s="82">
        <f t="shared" si="4"/>
        <v>6.038858337462976E-2</v>
      </c>
      <c r="P36" s="76">
        <f>分析係数表!C39</f>
        <v>1</v>
      </c>
      <c r="Q36" s="82">
        <f t="shared" si="5"/>
        <v>6.038858337462976E-2</v>
      </c>
      <c r="R36" s="83">
        <v>7.73960893193303E-2</v>
      </c>
      <c r="S36" s="84">
        <f t="shared" si="6"/>
        <v>9.6484469631864633E-2</v>
      </c>
      <c r="T36" s="85">
        <f>分析係数表!F39</f>
        <v>0.69125931310194444</v>
      </c>
      <c r="U36" s="86">
        <f t="shared" si="7"/>
        <v>6.669578820272816E-2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投入係数表!U37</f>
        <v>8.6505190311418688E-4</v>
      </c>
      <c r="E37" s="77">
        <f t="shared" si="0"/>
        <v>8.6505190311418692E-2</v>
      </c>
      <c r="F37" s="76">
        <f>分析係数表!C40</f>
        <v>0.85193465176268268</v>
      </c>
      <c r="G37" s="77">
        <f t="shared" si="1"/>
        <v>7.369676918362307E-2</v>
      </c>
      <c r="H37" s="77">
        <v>8.4665978245649337E-2</v>
      </c>
      <c r="I37" s="77">
        <f t="shared" si="2"/>
        <v>8.4665978245649337E-2</v>
      </c>
      <c r="J37" s="76">
        <f>分析係数表!G40</f>
        <v>0.54260669636442016</v>
      </c>
      <c r="K37" s="78">
        <f t="shared" si="3"/>
        <v>4.5940326750333653E-2</v>
      </c>
      <c r="L37" s="79"/>
      <c r="M37" s="80"/>
      <c r="N37" s="81">
        <f>分析係数表!H40</f>
        <v>3.0340452322146352E-2</v>
      </c>
      <c r="O37" s="82">
        <f t="shared" si="4"/>
        <v>0.47890439853424743</v>
      </c>
      <c r="P37" s="76">
        <f>分析係数表!C40</f>
        <v>0.85193465176268268</v>
      </c>
      <c r="Q37" s="82">
        <f t="shared" si="5"/>
        <v>0.40799525199289111</v>
      </c>
      <c r="R37" s="83">
        <v>0.4087879744197549</v>
      </c>
      <c r="S37" s="84">
        <f t="shared" si="6"/>
        <v>0.49345395266540426</v>
      </c>
      <c r="T37" s="85">
        <f>分析係数表!F40</f>
        <v>0.72424198879149304</v>
      </c>
      <c r="U37" s="86">
        <f t="shared" si="7"/>
        <v>0.35738007205541567</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投入係数表!U38</f>
        <v>0</v>
      </c>
      <c r="E38" s="77">
        <f t="shared" si="0"/>
        <v>0</v>
      </c>
      <c r="F38" s="76">
        <f>分析係数表!C41</f>
        <v>0.80146471371504657</v>
      </c>
      <c r="G38" s="77">
        <f t="shared" si="1"/>
        <v>0</v>
      </c>
      <c r="H38" s="77">
        <v>3.3080133936231283E-3</v>
      </c>
      <c r="I38" s="77">
        <f t="shared" si="2"/>
        <v>3.3080133936231283E-3</v>
      </c>
      <c r="J38" s="76">
        <f>分析係数表!G41</f>
        <v>0.44658927872701187</v>
      </c>
      <c r="K38" s="78">
        <f t="shared" si="3"/>
        <v>1.4773233154774478E-3</v>
      </c>
      <c r="L38" s="79"/>
      <c r="M38" s="80"/>
      <c r="N38" s="81">
        <f>分析係数表!H41</f>
        <v>5.2181703714465594E-2</v>
      </c>
      <c r="O38" s="82">
        <f t="shared" si="4"/>
        <v>0.82365441248308313</v>
      </c>
      <c r="P38" s="76">
        <f>分析係数表!C41</f>
        <v>0.80146471371504657</v>
      </c>
      <c r="Q38" s="82">
        <f t="shared" si="5"/>
        <v>0.66012994790088908</v>
      </c>
      <c r="R38" s="83">
        <v>0.67289536827225516</v>
      </c>
      <c r="S38" s="84">
        <f t="shared" si="6"/>
        <v>0.67620338166587823</v>
      </c>
      <c r="T38" s="85">
        <f>分析係数表!F41</f>
        <v>0.54349810877787919</v>
      </c>
      <c r="U38" s="86">
        <f t="shared" si="7"/>
        <v>0.36751525908461125</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投入係数表!U39</f>
        <v>5.1903114186851215E-4</v>
      </c>
      <c r="E39" s="77">
        <f>$C$23*D39</f>
        <v>5.1903114186851215E-2</v>
      </c>
      <c r="F39" s="76">
        <f>分析係数表!C42</f>
        <v>0.73057644110275688</v>
      </c>
      <c r="G39" s="77">
        <f>E39*F39</f>
        <v>3.7919192444779773E-2</v>
      </c>
      <c r="H39" s="77">
        <v>5.0502194537698025E-2</v>
      </c>
      <c r="I39" s="77">
        <f>C39+H39</f>
        <v>5.0502194537698025E-2</v>
      </c>
      <c r="J39" s="76">
        <f>分析係数表!G42</f>
        <v>0.48211243611584326</v>
      </c>
      <c r="K39" s="78">
        <f>I39*J39</f>
        <v>2.4347736037765827E-2</v>
      </c>
      <c r="L39" s="79"/>
      <c r="M39" s="80"/>
      <c r="N39" s="81">
        <f>分析係数表!H42</f>
        <v>1.2567194537265727E-2</v>
      </c>
      <c r="O39" s="82">
        <f t="shared" si="4"/>
        <v>0.19836503019894206</v>
      </c>
      <c r="P39" s="76">
        <f>分析係数表!C42</f>
        <v>0.73057644110275688</v>
      </c>
      <c r="Q39" s="82">
        <f>O39*P39</f>
        <v>0.14492081780198399</v>
      </c>
      <c r="R39" s="83">
        <v>0.15314430102973348</v>
      </c>
      <c r="S39" s="84">
        <f>I39+R39</f>
        <v>0.2036464955674315</v>
      </c>
      <c r="T39" s="85">
        <f>分析係数表!F42</f>
        <v>0.53492333901192501</v>
      </c>
      <c r="U39" s="86">
        <f>S39*T39</f>
        <v>0.10893526338700765</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投入係数表!U40</f>
        <v>3.6591695501730102E-2</v>
      </c>
      <c r="E40" s="77">
        <f>$C$23*D40</f>
        <v>3.6591695501730102</v>
      </c>
      <c r="F40" s="76">
        <f>分析係数表!C43</f>
        <v>0.26262335230137579</v>
      </c>
      <c r="G40" s="77">
        <f>E40*F40</f>
        <v>0.96098337390555322</v>
      </c>
      <c r="H40" s="77">
        <v>1.2767971458030185</v>
      </c>
      <c r="I40" s="77">
        <f>C40+H40</f>
        <v>1.2767971458030185</v>
      </c>
      <c r="J40" s="76">
        <f>分析係数表!G43</f>
        <v>0.38144329896907214</v>
      </c>
      <c r="K40" s="78">
        <f>I40*J40</f>
        <v>0.48702571540939876</v>
      </c>
      <c r="L40" s="79"/>
      <c r="M40" s="80"/>
      <c r="N40" s="81">
        <f>分析係数表!H43</f>
        <v>3.4626374158554893E-2</v>
      </c>
      <c r="O40" s="82">
        <f t="shared" si="4"/>
        <v>0.54655490016278829</v>
      </c>
      <c r="P40" s="76">
        <f>分析係数表!C43</f>
        <v>0.26262335230137579</v>
      </c>
      <c r="Q40" s="82">
        <f>O40*P40</f>
        <v>0.14353808009749522</v>
      </c>
      <c r="R40" s="83">
        <v>0.27005122119918817</v>
      </c>
      <c r="S40" s="84">
        <f>I40+R40</f>
        <v>1.5468483670022066</v>
      </c>
      <c r="T40" s="85">
        <f>分析係数表!F43</f>
        <v>0.61984536082474229</v>
      </c>
      <c r="U40" s="86">
        <f>S40*T40</f>
        <v>0.95880678418564613</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投入係数表!U41</f>
        <v>8.6505190311418682E-5</v>
      </c>
      <c r="E41" s="77">
        <f>$C$23*D41</f>
        <v>8.6505190311418675E-3</v>
      </c>
      <c r="F41" s="76">
        <f>分析係数表!C44</f>
        <v>0.55951749734888656</v>
      </c>
      <c r="G41" s="77">
        <f>E41*F41</f>
        <v>4.8401167590734128E-3</v>
      </c>
      <c r="H41" s="77">
        <v>7.9648894779820144E-3</v>
      </c>
      <c r="I41" s="77">
        <f>C41+H41</f>
        <v>7.9648894779820144E-3</v>
      </c>
      <c r="J41" s="76">
        <f>分析係数表!G44</f>
        <v>0.2661290322580645</v>
      </c>
      <c r="K41" s="78">
        <f>I41*J41</f>
        <v>2.119688328817794E-3</v>
      </c>
      <c r="L41" s="79"/>
      <c r="M41" s="80"/>
      <c r="N41" s="81">
        <f>分析係数表!H44</f>
        <v>0.11419439198024117</v>
      </c>
      <c r="O41" s="82">
        <f t="shared" si="4"/>
        <v>1.8024845518655312</v>
      </c>
      <c r="P41" s="76">
        <f>分析係数表!C44</f>
        <v>0.55951749734888656</v>
      </c>
      <c r="Q41" s="82">
        <f>O41*P41</f>
        <v>1.0085216454698314</v>
      </c>
      <c r="R41" s="83">
        <v>1.0257140000477363</v>
      </c>
      <c r="S41" s="84">
        <f>I41+R41</f>
        <v>1.0336788895257183</v>
      </c>
      <c r="T41" s="85">
        <f>分析係数表!F44</f>
        <v>0.54608294930875578</v>
      </c>
      <c r="U41" s="86">
        <f>S41*T41</f>
        <v>0.56447441663040376</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投入係数表!U42</f>
        <v>5.1903114186851208E-3</v>
      </c>
      <c r="E42" s="77">
        <f>$C$23*D42</f>
        <v>0.51903114186851207</v>
      </c>
      <c r="F42" s="76">
        <f>分析係数表!C45</f>
        <v>1</v>
      </c>
      <c r="G42" s="77">
        <f>E42*F42</f>
        <v>0.51903114186851207</v>
      </c>
      <c r="H42" s="77">
        <v>0.65892216879106313</v>
      </c>
      <c r="I42" s="77">
        <f>C42+H42</f>
        <v>0.65892216879106313</v>
      </c>
      <c r="J42" s="76">
        <f>分析係数表!G45</f>
        <v>0</v>
      </c>
      <c r="K42" s="78">
        <f>I42*J42</f>
        <v>0</v>
      </c>
      <c r="L42" s="79"/>
      <c r="M42" s="80"/>
      <c r="N42" s="81">
        <f>分析係数表!H45</f>
        <v>0</v>
      </c>
      <c r="O42" s="82">
        <f t="shared" si="4"/>
        <v>0</v>
      </c>
      <c r="P42" s="76">
        <f>分析係数表!C45</f>
        <v>1</v>
      </c>
      <c r="Q42" s="82">
        <f>O42*P42</f>
        <v>0</v>
      </c>
      <c r="R42" s="83">
        <v>7.5221880303896413E-2</v>
      </c>
      <c r="S42" s="84">
        <f>I42+R42</f>
        <v>0.73414404909495956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3.2871972318339101E-3</v>
      </c>
      <c r="E43" s="77">
        <f>$C$23*D43</f>
        <v>0.32871972318339099</v>
      </c>
      <c r="F43" s="76">
        <f>分析係数表!C46</f>
        <v>0.22811405702851428</v>
      </c>
      <c r="G43" s="77">
        <f>E43*F43</f>
        <v>7.4985589680653483E-2</v>
      </c>
      <c r="H43" s="77">
        <v>0.10026884830837006</v>
      </c>
      <c r="I43" s="77">
        <f>C43+H43</f>
        <v>0.10026884830837006</v>
      </c>
      <c r="J43" s="76">
        <f>分析係数表!G46</f>
        <v>8.7527352297592995E-3</v>
      </c>
      <c r="K43" s="78">
        <f>I43*J43</f>
        <v>8.776266810360618E-4</v>
      </c>
      <c r="L43" s="79"/>
      <c r="M43" s="80"/>
      <c r="N43" s="81">
        <f>分析係数表!H46</f>
        <v>2.1817037144655917E-2</v>
      </c>
      <c r="O43" s="82">
        <f t="shared" si="4"/>
        <v>0.34436780772494568</v>
      </c>
      <c r="P43" s="76">
        <f>分析係数表!C46</f>
        <v>0.22811405702851428</v>
      </c>
      <c r="Q43" s="82">
        <f>O43*P43</f>
        <v>7.8555137730152699E-2</v>
      </c>
      <c r="R43" s="83">
        <v>8.9338278353197104E-2</v>
      </c>
      <c r="S43" s="84">
        <f>I43+R43</f>
        <v>0.18960712666156715</v>
      </c>
      <c r="T43" s="85">
        <f>分析係数表!F46</f>
        <v>0.3172866520787746</v>
      </c>
      <c r="U43" s="86">
        <f>S43*T43</f>
        <v>6.0159810428724807E-2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投入係数表!U44</f>
        <v>0.65428200692041527</v>
      </c>
      <c r="E44" s="91">
        <f>SUM(E5:E43)</f>
        <v>65.428200692041514</v>
      </c>
      <c r="F44" s="92">
        <f>分析係数表!C47</f>
        <v>0.33433390508862204</v>
      </c>
      <c r="G44" s="91">
        <f>SUM(G5:G43)</f>
        <v>20.370739670793132</v>
      </c>
      <c r="H44" s="91">
        <f>SUM(H5:H43)</f>
        <v>24.569529154958463</v>
      </c>
      <c r="I44" s="91">
        <f>SUM(I5:I43)</f>
        <v>124.56952915495846</v>
      </c>
      <c r="J44" s="92">
        <f>分析係数表!G47</f>
        <v>0.20055399257397419</v>
      </c>
      <c r="K44" s="93">
        <f>SUM(K5:K43)</f>
        <v>25.174406115170289</v>
      </c>
      <c r="L44" s="94">
        <f>最終需要_まとめ!$L$33</f>
        <v>0.627</v>
      </c>
      <c r="M44" s="91">
        <f>K44*L44</f>
        <v>15.784352634211771</v>
      </c>
      <c r="N44" s="95">
        <f>分析係数表!H47</f>
        <v>1</v>
      </c>
      <c r="O44" s="96">
        <f>SUM(O5:O43)</f>
        <v>15.784352634211771</v>
      </c>
      <c r="P44" s="92">
        <f>分析係数表!C47</f>
        <v>0.33433390508862204</v>
      </c>
      <c r="Q44" s="96">
        <f>SUM(Q5:Q43)</f>
        <v>7.4786605683595475</v>
      </c>
      <c r="R44" s="91">
        <f>SUM(R5:R43)</f>
        <v>8.5567276965877195</v>
      </c>
      <c r="S44" s="97">
        <f>SUM(S5:S43)</f>
        <v>133.1262568515462</v>
      </c>
      <c r="T44" s="98">
        <f>分析係数表!F47</f>
        <v>0.41739236800258844</v>
      </c>
      <c r="U44" s="99">
        <f>SUM(U5:U43)</f>
        <v>48.494526669347003</v>
      </c>
      <c r="V44" s="100">
        <f>分析係数表!D47</f>
        <v>5.2767398089435869E-2</v>
      </c>
      <c r="W44" s="164">
        <f>SUM(W5:W43)</f>
        <v>5</v>
      </c>
      <c r="X44" s="92">
        <f>分析係数表!E47</f>
        <v>4.5266401770882245E-2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0.21389195148842333</v>
      </c>
      <c r="G5" s="77">
        <f t="shared" ref="G5:G38" si="1">E5*F5</f>
        <v>0</v>
      </c>
      <c r="H5" s="77">
        <f t="array" ref="H5:H43">MMULT(逆行列係数!C5:AO43,'20'!G5:G43)</f>
        <v>2.6775767466720132E-4</v>
      </c>
      <c r="I5" s="77">
        <f t="shared" ref="I5:I38" si="2">C5+H5</f>
        <v>2.6775767466720132E-4</v>
      </c>
      <c r="J5" s="76">
        <f>分析係数表!G8</f>
        <v>0.12113720642768851</v>
      </c>
      <c r="K5" s="78">
        <f t="shared" ref="K5:K43" si="3">I5*J5</f>
        <v>3.2435416708758629E-5</v>
      </c>
      <c r="L5" s="79" t="s">
        <v>183</v>
      </c>
      <c r="M5" s="80" t="s">
        <v>183</v>
      </c>
      <c r="N5" s="81">
        <f>分析係数表!H8</f>
        <v>1.1235410915782847E-2</v>
      </c>
      <c r="O5" s="82">
        <f t="shared" ref="O5:O43" si="4">$M$44*N5</f>
        <v>0.14145365352333605</v>
      </c>
      <c r="P5" s="76">
        <f>分析係数表!C8</f>
        <v>0.21389195148842333</v>
      </c>
      <c r="Q5" s="82">
        <f t="shared" ref="Q5:Q38" si="5">O5*P5</f>
        <v>3.0255797997273636E-2</v>
      </c>
      <c r="R5" s="83">
        <f t="array" ref="R5:R43">MMULT(逆行列係数!C5:AO43,'20'!Q5:Q43)</f>
        <v>3.7152373356243509E-2</v>
      </c>
      <c r="S5" s="84">
        <f t="shared" ref="S5:S38" si="6">I5+R5</f>
        <v>3.7420131030910714E-2</v>
      </c>
      <c r="T5" s="85">
        <f>分析係数表!F8</f>
        <v>0.44993819530284301</v>
      </c>
      <c r="U5" s="86">
        <f t="shared" ref="U5:U38" si="7">S5*T5</f>
        <v>1.683674622404388E-2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投入係数表!V6</f>
        <v>0</v>
      </c>
      <c r="E6" s="77">
        <f t="shared" si="0"/>
        <v>0</v>
      </c>
      <c r="F6" s="76">
        <f>分析係数表!C9</f>
        <v>0.54651162790697683</v>
      </c>
      <c r="G6" s="77">
        <f t="shared" si="1"/>
        <v>0</v>
      </c>
      <c r="H6" s="77">
        <v>1.8084888536125187E-4</v>
      </c>
      <c r="I6" s="77">
        <f t="shared" si="2"/>
        <v>1.8084888536125187E-4</v>
      </c>
      <c r="J6" s="76">
        <f>分析係数表!G9</f>
        <v>0.23529411764705882</v>
      </c>
      <c r="K6" s="78">
        <f t="shared" si="3"/>
        <v>4.2552678908529853E-5</v>
      </c>
      <c r="L6" s="79"/>
      <c r="M6" s="80"/>
      <c r="N6" s="81">
        <f>分析係数表!H9</f>
        <v>6.0535619158312755E-4</v>
      </c>
      <c r="O6" s="82">
        <f t="shared" si="4"/>
        <v>7.6214252975935369E-3</v>
      </c>
      <c r="P6" s="76">
        <f>分析係数表!C9</f>
        <v>0.54651162790697683</v>
      </c>
      <c r="Q6" s="82">
        <f t="shared" si="5"/>
        <v>4.1651975463592589E-3</v>
      </c>
      <c r="R6" s="83">
        <v>4.9408544761394045E-3</v>
      </c>
      <c r="S6" s="84">
        <f t="shared" si="6"/>
        <v>5.1217033615006567E-3</v>
      </c>
      <c r="T6" s="85">
        <f>分析係数表!F9</f>
        <v>0.68627450980392157</v>
      </c>
      <c r="U6" s="86">
        <f t="shared" si="7"/>
        <v>3.5148944637749605E-3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1.4328279559475847E-2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1.3168724279835398E-2</v>
      </c>
      <c r="G8" s="77">
        <f t="shared" si="1"/>
        <v>0</v>
      </c>
      <c r="H8" s="77">
        <v>1.6068046147206631E-3</v>
      </c>
      <c r="I8" s="77">
        <f t="shared" si="2"/>
        <v>1.6068046147206631E-3</v>
      </c>
      <c r="J8" s="76">
        <f>分析係数表!G11</f>
        <v>0.35416666666666669</v>
      </c>
      <c r="K8" s="78">
        <f t="shared" si="3"/>
        <v>5.6907663438023493E-4</v>
      </c>
      <c r="L8" s="79"/>
      <c r="M8" s="80"/>
      <c r="N8" s="81">
        <f>分析係数表!H11</f>
        <v>-2.4214247663325099E-5</v>
      </c>
      <c r="O8" s="82">
        <f t="shared" si="4"/>
        <v>-3.0485701190374146E-4</v>
      </c>
      <c r="P8" s="76">
        <f>分析係数表!C11</f>
        <v>1.3168724279835398E-2</v>
      </c>
      <c r="Q8" s="82">
        <f t="shared" si="5"/>
        <v>-4.0145779345348694E-6</v>
      </c>
      <c r="R8" s="83">
        <v>4.6616524929304909E-4</v>
      </c>
      <c r="S8" s="84">
        <f t="shared" si="6"/>
        <v>2.0729698640137122E-3</v>
      </c>
      <c r="T8" s="85">
        <f>分析係数表!F11</f>
        <v>0.60416666666666663</v>
      </c>
      <c r="U8" s="86">
        <f t="shared" si="7"/>
        <v>1.2524192928416178E-3</v>
      </c>
      <c r="V8" s="87">
        <f>分析係数表!D11</f>
        <v>0</v>
      </c>
      <c r="W8" s="88">
        <f t="shared" si="8"/>
        <v>0</v>
      </c>
      <c r="X8" s="76">
        <f>分析係数表!E11</f>
        <v>0</v>
      </c>
      <c r="Y8" s="89">
        <f t="shared" si="9"/>
        <v>0</v>
      </c>
    </row>
    <row r="9" spans="1:25" x14ac:dyDescent="0.2">
      <c r="A9" s="6" t="s">
        <v>222</v>
      </c>
      <c r="B9" s="5" t="s">
        <v>190</v>
      </c>
      <c r="C9" s="90"/>
      <c r="D9" s="76">
        <f>投入係数表!V9</f>
        <v>0</v>
      </c>
      <c r="E9" s="77">
        <f t="shared" si="0"/>
        <v>0</v>
      </c>
      <c r="F9" s="76">
        <f>分析係数表!C12</f>
        <v>7.2568503462812406E-2</v>
      </c>
      <c r="G9" s="77">
        <f t="shared" si="1"/>
        <v>0</v>
      </c>
      <c r="H9" s="77">
        <v>1.5354957305669487E-4</v>
      </c>
      <c r="I9" s="77">
        <f t="shared" si="2"/>
        <v>1.5354957305669487E-4</v>
      </c>
      <c r="J9" s="76">
        <f>分析係数表!G12</f>
        <v>0.12569832402234637</v>
      </c>
      <c r="K9" s="78">
        <f t="shared" si="3"/>
        <v>1.9300923987573379E-5</v>
      </c>
      <c r="L9" s="79"/>
      <c r="M9" s="80"/>
      <c r="N9" s="81">
        <f>分析係数表!H12</f>
        <v>9.0779214489805804E-2</v>
      </c>
      <c r="O9" s="82">
        <f t="shared" si="4"/>
        <v>1.1429089376271269</v>
      </c>
      <c r="P9" s="76">
        <f>分析係数表!C12</f>
        <v>7.2568503462812406E-2</v>
      </c>
      <c r="Q9" s="82">
        <f t="shared" si="5"/>
        <v>8.2939191197873408E-2</v>
      </c>
      <c r="R9" s="83">
        <v>9.1242111292570621E-2</v>
      </c>
      <c r="S9" s="84">
        <f t="shared" si="6"/>
        <v>9.139566086562731E-2</v>
      </c>
      <c r="T9" s="85">
        <f>分析係数表!F12</f>
        <v>0.41017347838870921</v>
      </c>
      <c r="U9" s="86">
        <f t="shared" si="7"/>
        <v>3.7488076126889182E-2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0.18017049403511121</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投入係数表!V11</f>
        <v>1.1049723756906077E-2</v>
      </c>
      <c r="E11" s="77">
        <f t="shared" si="0"/>
        <v>1.1049723756906076</v>
      </c>
      <c r="F11" s="76">
        <f>分析係数表!C14</f>
        <v>0.25830608585592241</v>
      </c>
      <c r="G11" s="77">
        <f t="shared" si="1"/>
        <v>0.28542108934356064</v>
      </c>
      <c r="H11" s="77">
        <v>0.37022397582323596</v>
      </c>
      <c r="I11" s="77">
        <f t="shared" si="2"/>
        <v>0.37022397582323596</v>
      </c>
      <c r="J11" s="76">
        <f>分析係数表!G14</f>
        <v>0.15742383910085772</v>
      </c>
      <c r="K11" s="78">
        <f t="shared" si="3"/>
        <v>5.8282079601276938E-2</v>
      </c>
      <c r="L11" s="79"/>
      <c r="M11" s="80"/>
      <c r="N11" s="81">
        <f>分析係数表!H14</f>
        <v>1.1380696401762796E-3</v>
      </c>
      <c r="O11" s="82">
        <f t="shared" si="4"/>
        <v>1.4328279559475847E-2</v>
      </c>
      <c r="P11" s="76">
        <f>分析係数表!C14</f>
        <v>0.25830608585592241</v>
      </c>
      <c r="Q11" s="82">
        <f t="shared" si="5"/>
        <v>3.7010818100576262E-3</v>
      </c>
      <c r="R11" s="83">
        <v>3.4828691198878207E-2</v>
      </c>
      <c r="S11" s="84">
        <f t="shared" si="6"/>
        <v>0.40505266702211418</v>
      </c>
      <c r="T11" s="85">
        <f>分析係数表!F14</f>
        <v>0.28778467908902694</v>
      </c>
      <c r="U11" s="86">
        <f t="shared" si="7"/>
        <v>0.11656795179311362</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投入係数表!V12</f>
        <v>8.2872928176795577E-3</v>
      </c>
      <c r="E12" s="77">
        <f t="shared" si="0"/>
        <v>0.82872928176795579</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0.10517566910679081</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投入係数表!V13</f>
        <v>0</v>
      </c>
      <c r="E13" s="77">
        <f t="shared" si="0"/>
        <v>0</v>
      </c>
      <c r="F13" s="76">
        <f>分析係数表!C16</f>
        <v>7.6144637788473357E-2</v>
      </c>
      <c r="G13" s="77">
        <f t="shared" si="1"/>
        <v>0</v>
      </c>
      <c r="H13" s="77">
        <v>3.9753560961053964E-3</v>
      </c>
      <c r="I13" s="77">
        <f t="shared" si="2"/>
        <v>3.9753560961053964E-3</v>
      </c>
      <c r="J13" s="76">
        <f>分析係数表!G16</f>
        <v>3.3088235294117647E-2</v>
      </c>
      <c r="K13" s="78">
        <f t="shared" si="3"/>
        <v>1.3153751788584032E-4</v>
      </c>
      <c r="L13" s="79"/>
      <c r="M13" s="80"/>
      <c r="N13" s="81">
        <f>分析係数表!H16</f>
        <v>1.665940239236767E-2</v>
      </c>
      <c r="O13" s="82">
        <f t="shared" si="4"/>
        <v>0.20974162418977413</v>
      </c>
      <c r="P13" s="76">
        <f>分析係数表!C16</f>
        <v>7.6144637788473357E-2</v>
      </c>
      <c r="Q13" s="82">
        <f t="shared" si="5"/>
        <v>1.5970700003096451E-2</v>
      </c>
      <c r="R13" s="83">
        <v>1.793041483798568E-2</v>
      </c>
      <c r="S13" s="84">
        <f t="shared" si="6"/>
        <v>2.1905770934091077E-2</v>
      </c>
      <c r="T13" s="85">
        <f>分析係数表!F16</f>
        <v>0.28823529411764703</v>
      </c>
      <c r="U13" s="86">
        <f t="shared" si="7"/>
        <v>6.3140163280615454E-3</v>
      </c>
      <c r="V13" s="87">
        <f>分析係数表!D16</f>
        <v>0</v>
      </c>
      <c r="W13" s="88">
        <f t="shared" si="8"/>
        <v>0</v>
      </c>
      <c r="X13" s="76">
        <f>分析係数表!E16</f>
        <v>0</v>
      </c>
      <c r="Y13" s="89">
        <f t="shared" si="9"/>
        <v>0</v>
      </c>
    </row>
    <row r="14" spans="1:25" x14ac:dyDescent="0.2">
      <c r="A14" s="6" t="s">
        <v>2</v>
      </c>
      <c r="B14" s="5" t="s">
        <v>364</v>
      </c>
      <c r="C14" s="90"/>
      <c r="D14" s="76">
        <f>投入係数表!V14</f>
        <v>4.4198895027624308E-2</v>
      </c>
      <c r="E14" s="77">
        <f t="shared" si="0"/>
        <v>4.4198895027624303</v>
      </c>
      <c r="F14" s="76">
        <f>分析係数表!C17</f>
        <v>0.18071519795657731</v>
      </c>
      <c r="G14" s="77">
        <f t="shared" si="1"/>
        <v>0.79874120643791069</v>
      </c>
      <c r="H14" s="77">
        <v>0.87281473288212386</v>
      </c>
      <c r="I14" s="77">
        <f t="shared" si="2"/>
        <v>0.87281473288212386</v>
      </c>
      <c r="J14" s="76">
        <f>分析係数表!G17</f>
        <v>0.21222205415217063</v>
      </c>
      <c r="K14" s="78">
        <f t="shared" si="3"/>
        <v>0.18523053550652244</v>
      </c>
      <c r="L14" s="79"/>
      <c r="M14" s="80"/>
      <c r="N14" s="81">
        <f>分析係数表!H17</f>
        <v>2.9299239672623371E-3</v>
      </c>
      <c r="O14" s="82">
        <f t="shared" si="4"/>
        <v>3.6887698440352716E-2</v>
      </c>
      <c r="P14" s="76">
        <f>分析係数表!C17</f>
        <v>0.18071519795657731</v>
      </c>
      <c r="Q14" s="82">
        <f t="shared" si="5"/>
        <v>6.6661677258108695E-3</v>
      </c>
      <c r="R14" s="83">
        <v>1.4714454480758928E-2</v>
      </c>
      <c r="S14" s="84">
        <f t="shared" si="6"/>
        <v>0.88752918736288278</v>
      </c>
      <c r="T14" s="85">
        <f>分析係数表!F17</f>
        <v>0.32203902586598093</v>
      </c>
      <c r="U14" s="86">
        <f t="shared" si="7"/>
        <v>0.28581903492596844</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投入係数表!V15</f>
        <v>5.5248618784530384E-3</v>
      </c>
      <c r="E15" s="77">
        <f t="shared" si="0"/>
        <v>0.55248618784530379</v>
      </c>
      <c r="F15" s="76">
        <f>分析係数表!C18</f>
        <v>9.139072847682117E-2</v>
      </c>
      <c r="G15" s="77">
        <f t="shared" si="1"/>
        <v>5.0492115180564172E-2</v>
      </c>
      <c r="H15" s="77">
        <v>5.5633640890093206E-2</v>
      </c>
      <c r="I15" s="77">
        <f t="shared" si="2"/>
        <v>5.5633640890093206E-2</v>
      </c>
      <c r="J15" s="76">
        <f>分析係数表!G18</f>
        <v>0.21513002364066194</v>
      </c>
      <c r="K15" s="78">
        <f t="shared" si="3"/>
        <v>1.1968466479901848E-2</v>
      </c>
      <c r="L15" s="79"/>
      <c r="M15" s="80"/>
      <c r="N15" s="81">
        <f>分析係数表!H18</f>
        <v>4.3585645793985182E-4</v>
      </c>
      <c r="O15" s="82">
        <f t="shared" si="4"/>
        <v>5.4874262142673462E-3</v>
      </c>
      <c r="P15" s="76">
        <f>分析係数表!C18</f>
        <v>9.139072847682117E-2</v>
      </c>
      <c r="Q15" s="82">
        <f t="shared" si="5"/>
        <v>5.0149987918469779E-4</v>
      </c>
      <c r="R15" s="83">
        <v>1.2373143519845368E-3</v>
      </c>
      <c r="S15" s="84">
        <f t="shared" si="6"/>
        <v>5.6870955242077741E-2</v>
      </c>
      <c r="T15" s="85">
        <f>分析係数表!F18</f>
        <v>0.45390070921985815</v>
      </c>
      <c r="U15" s="86">
        <f t="shared" si="7"/>
        <v>2.5813766918389897E-2</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投入係数表!V16</f>
        <v>8.2872928176795577E-3</v>
      </c>
      <c r="E16" s="77">
        <f t="shared" si="0"/>
        <v>0.82872928176795579</v>
      </c>
      <c r="F16" s="76">
        <f>分析係数表!C19</f>
        <v>0.19965169797238458</v>
      </c>
      <c r="G16" s="77">
        <f t="shared" si="1"/>
        <v>0.1654572082644071</v>
      </c>
      <c r="H16" s="77">
        <v>0.2758694398862841</v>
      </c>
      <c r="I16" s="77">
        <f t="shared" si="2"/>
        <v>0.2758694398862841</v>
      </c>
      <c r="J16" s="76">
        <f>分析係数表!G19</f>
        <v>5.7581303674503731E-2</v>
      </c>
      <c r="K16" s="78">
        <f t="shared" si="3"/>
        <v>1.5884921992607378E-2</v>
      </c>
      <c r="L16" s="79"/>
      <c r="M16" s="80"/>
      <c r="N16" s="81">
        <f>分析係数表!H19</f>
        <v>-1.210712383166255E-4</v>
      </c>
      <c r="O16" s="82">
        <f t="shared" si="4"/>
        <v>-1.5242850595187072E-3</v>
      </c>
      <c r="P16" s="76">
        <f>分析係数表!C19</f>
        <v>0.19965169797238458</v>
      </c>
      <c r="Q16" s="82">
        <f t="shared" si="5"/>
        <v>-3.043261003268472E-4</v>
      </c>
      <c r="R16" s="83">
        <v>2.9062727682540733E-3</v>
      </c>
      <c r="S16" s="84">
        <f t="shared" si="6"/>
        <v>0.27877571265453815</v>
      </c>
      <c r="T16" s="85">
        <f>分析係数表!F19</f>
        <v>0.23947627762917079</v>
      </c>
      <c r="U16" s="86">
        <f t="shared" si="7"/>
        <v>6.6760169959928117E-2</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投入係数表!V17</f>
        <v>4.1436464088397788E-2</v>
      </c>
      <c r="E17" s="77">
        <f t="shared" si="0"/>
        <v>4.1436464088397784</v>
      </c>
      <c r="F17" s="76">
        <f>分析係数表!C20</f>
        <v>7.086614173228345E-2</v>
      </c>
      <c r="G17" s="77">
        <f t="shared" si="1"/>
        <v>0.29364423369730708</v>
      </c>
      <c r="H17" s="77">
        <v>0.32270215019392184</v>
      </c>
      <c r="I17" s="77">
        <f t="shared" si="2"/>
        <v>0.32270215019392184</v>
      </c>
      <c r="J17" s="76">
        <f>分析係数表!G20</f>
        <v>0.1</v>
      </c>
      <c r="K17" s="78">
        <f t="shared" si="3"/>
        <v>3.2270215019392187E-2</v>
      </c>
      <c r="L17" s="79"/>
      <c r="M17" s="80"/>
      <c r="N17" s="81">
        <f>分析係数表!H20</f>
        <v>5.5692769625647731E-4</v>
      </c>
      <c r="O17" s="82">
        <f t="shared" si="4"/>
        <v>7.0117112737860541E-3</v>
      </c>
      <c r="P17" s="76">
        <f>分析係数表!C20</f>
        <v>7.086614173228345E-2</v>
      </c>
      <c r="Q17" s="82">
        <f t="shared" si="5"/>
        <v>4.9689292491397221E-4</v>
      </c>
      <c r="R17" s="83">
        <v>1.6515206757945927E-3</v>
      </c>
      <c r="S17" s="84">
        <f t="shared" si="6"/>
        <v>0.32435367086971645</v>
      </c>
      <c r="T17" s="85">
        <f>分析係数表!F20</f>
        <v>0.22318840579710145</v>
      </c>
      <c r="U17" s="86">
        <f t="shared" si="7"/>
        <v>7.2391978715849764E-2</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投入係数表!V18</f>
        <v>3.0386740331491711E-2</v>
      </c>
      <c r="E18" s="77">
        <f t="shared" si="0"/>
        <v>3.0386740331491713</v>
      </c>
      <c r="F18" s="76">
        <f>分析係数表!C21</f>
        <v>0.37411764705882355</v>
      </c>
      <c r="G18" s="77">
        <f t="shared" si="1"/>
        <v>1.1368215794605137</v>
      </c>
      <c r="H18" s="77">
        <v>1.2074438410724562</v>
      </c>
      <c r="I18" s="77">
        <f t="shared" si="2"/>
        <v>1.2074438410724562</v>
      </c>
      <c r="J18" s="76">
        <f>分析係数表!G21</f>
        <v>0.28505771697306542</v>
      </c>
      <c r="K18" s="78">
        <f t="shared" si="3"/>
        <v>0.34419118470930321</v>
      </c>
      <c r="L18" s="79"/>
      <c r="M18" s="80"/>
      <c r="N18" s="81">
        <f>分析係数表!H21</f>
        <v>9.2014141120635377E-4</v>
      </c>
      <c r="O18" s="82">
        <f t="shared" si="4"/>
        <v>1.1584566452342175E-2</v>
      </c>
      <c r="P18" s="76">
        <f>分析係数表!C21</f>
        <v>0.37411764705882355</v>
      </c>
      <c r="Q18" s="82">
        <f t="shared" si="5"/>
        <v>4.3339907433468374E-3</v>
      </c>
      <c r="R18" s="83">
        <v>1.1699383944381849E-2</v>
      </c>
      <c r="S18" s="84">
        <f t="shared" si="6"/>
        <v>1.2191432250168379</v>
      </c>
      <c r="T18" s="85">
        <f>分析係数表!F21</f>
        <v>0.42400598546387347</v>
      </c>
      <c r="U18" s="86">
        <f t="shared" si="7"/>
        <v>0.51692402454486919</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投入係数表!V19</f>
        <v>5.5248618784530384E-3</v>
      </c>
      <c r="E19" s="77">
        <f t="shared" si="0"/>
        <v>0.55248618784530379</v>
      </c>
      <c r="F19" s="76">
        <f>分析係数表!C22</f>
        <v>3.7067545304777627E-2</v>
      </c>
      <c r="G19" s="77">
        <f t="shared" si="1"/>
        <v>2.0479306798219681E-2</v>
      </c>
      <c r="H19" s="77">
        <v>2.2437999743075792E-2</v>
      </c>
      <c r="I19" s="77">
        <f t="shared" si="2"/>
        <v>2.2437999743075792E-2</v>
      </c>
      <c r="J19" s="76">
        <f>分析係数表!G22</f>
        <v>0.19478402607986961</v>
      </c>
      <c r="K19" s="78">
        <f t="shared" si="3"/>
        <v>4.3705639271353824E-3</v>
      </c>
      <c r="L19" s="79"/>
      <c r="M19" s="80"/>
      <c r="N19" s="81">
        <f>分析係数表!H22</f>
        <v>4.8428495326650198E-5</v>
      </c>
      <c r="O19" s="82">
        <f t="shared" si="4"/>
        <v>6.0971402380748292E-4</v>
      </c>
      <c r="P19" s="76">
        <f>分析係数表!C22</f>
        <v>3.7067545304777627E-2</v>
      </c>
      <c r="Q19" s="82">
        <f t="shared" si="5"/>
        <v>2.2600602200442138E-5</v>
      </c>
      <c r="R19" s="83">
        <v>2.3765929501476575E-4</v>
      </c>
      <c r="S19" s="84">
        <f t="shared" si="6"/>
        <v>2.2675659038090559E-2</v>
      </c>
      <c r="T19" s="85">
        <f>分析係数表!F22</f>
        <v>0.40994295028524858</v>
      </c>
      <c r="U19" s="86">
        <f t="shared" si="7"/>
        <v>9.295726565737206E-3</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3.0485701190374146E-4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投入係数表!V21</f>
        <v>0</v>
      </c>
      <c r="E21" s="77">
        <f t="shared" si="0"/>
        <v>0</v>
      </c>
      <c r="F21" s="76">
        <f>分析係数表!C24</f>
        <v>1</v>
      </c>
      <c r="G21" s="77">
        <f t="shared" si="1"/>
        <v>0</v>
      </c>
      <c r="H21" s="77">
        <v>1.5033331075279335E-2</v>
      </c>
      <c r="I21" s="77">
        <f t="shared" si="2"/>
        <v>1.5033331075279335E-2</v>
      </c>
      <c r="J21" s="76">
        <f>分析係数表!G24</f>
        <v>0.20825654257279763</v>
      </c>
      <c r="K21" s="78">
        <f t="shared" si="3"/>
        <v>3.1307895530898727E-3</v>
      </c>
      <c r="L21" s="79"/>
      <c r="M21" s="80"/>
      <c r="N21" s="81">
        <f>分析係数表!H24</f>
        <v>3.389994672865514E-4</v>
      </c>
      <c r="O21" s="82">
        <f t="shared" si="4"/>
        <v>4.2679981666523805E-3</v>
      </c>
      <c r="P21" s="76">
        <f>分析係数表!C24</f>
        <v>1</v>
      </c>
      <c r="Q21" s="82">
        <f t="shared" si="5"/>
        <v>4.2679981666523805E-3</v>
      </c>
      <c r="R21" s="83">
        <v>1.916153147023832E-2</v>
      </c>
      <c r="S21" s="84">
        <f t="shared" si="6"/>
        <v>3.4194862545517651E-2</v>
      </c>
      <c r="T21" s="85">
        <f>分析係数表!F24</f>
        <v>0.38665683744931811</v>
      </c>
      <c r="U21" s="86">
        <f t="shared" si="7"/>
        <v>1.3221677408863994E-2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投入係数表!V22</f>
        <v>0.32044198895027626</v>
      </c>
      <c r="E22" s="77">
        <f t="shared" si="0"/>
        <v>32.044198895027627</v>
      </c>
      <c r="F22" s="76">
        <f>分析係数表!C25</f>
        <v>9.7637180238234755E-3</v>
      </c>
      <c r="G22" s="77">
        <f t="shared" si="1"/>
        <v>0.31287052231036555</v>
      </c>
      <c r="H22" s="77">
        <v>0.31827314903806991</v>
      </c>
      <c r="I22" s="77">
        <f t="shared" si="2"/>
        <v>0.31827314903806991</v>
      </c>
      <c r="J22" s="76">
        <f>分析係数表!G25</f>
        <v>0.19639934533551553</v>
      </c>
      <c r="K22" s="78">
        <f t="shared" si="3"/>
        <v>6.2508638108949896E-2</v>
      </c>
      <c r="L22" s="79"/>
      <c r="M22" s="80"/>
      <c r="N22" s="81">
        <f>分析係数表!H25</f>
        <v>5.0849920092982707E-4</v>
      </c>
      <c r="O22" s="82">
        <f t="shared" si="4"/>
        <v>6.4019972499785704E-3</v>
      </c>
      <c r="P22" s="76">
        <f>分析係数表!C25</f>
        <v>9.7637180238234755E-3</v>
      </c>
      <c r="Q22" s="82">
        <f t="shared" si="5"/>
        <v>6.2507295938084086E-5</v>
      </c>
      <c r="R22" s="83">
        <v>4.0193795404042419E-4</v>
      </c>
      <c r="S22" s="84">
        <f t="shared" si="6"/>
        <v>0.31867508699211033</v>
      </c>
      <c r="T22" s="85">
        <f>分析係数表!F25</f>
        <v>0.34206219312602293</v>
      </c>
      <c r="U22" s="86">
        <f t="shared" si="7"/>
        <v>0.1090066991511474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投入係数表!V23</f>
        <v>2.2099447513812154E-2</v>
      </c>
      <c r="E23" s="77">
        <f t="shared" si="0"/>
        <v>2.2099447513812152</v>
      </c>
      <c r="F23" s="76">
        <f>分析係数表!C26</f>
        <v>0.93036400633054483</v>
      </c>
      <c r="G23" s="77">
        <f t="shared" si="1"/>
        <v>2.0560530526641871</v>
      </c>
      <c r="H23" s="77">
        <v>2.3394763997273804</v>
      </c>
      <c r="I23" s="77">
        <f t="shared" si="2"/>
        <v>2.3394763997273804</v>
      </c>
      <c r="J23" s="76">
        <f>分析係数表!G26</f>
        <v>0.19645328719723185</v>
      </c>
      <c r="K23" s="78">
        <f t="shared" si="3"/>
        <v>0.45959782904678903</v>
      </c>
      <c r="L23" s="79"/>
      <c r="M23" s="80"/>
      <c r="N23" s="81">
        <f>分析係数表!H26</f>
        <v>1.0557411981209745E-2</v>
      </c>
      <c r="O23" s="82">
        <f t="shared" si="4"/>
        <v>0.13291765719003129</v>
      </c>
      <c r="P23" s="76">
        <f>分析係数表!C26</f>
        <v>0.93036400633054483</v>
      </c>
      <c r="Q23" s="82">
        <f t="shared" si="5"/>
        <v>0.12366180405538746</v>
      </c>
      <c r="R23" s="83">
        <v>0.1448462984230493</v>
      </c>
      <c r="S23" s="84">
        <f t="shared" si="6"/>
        <v>2.4843226981504296</v>
      </c>
      <c r="T23" s="85">
        <f>分析係数表!F26</f>
        <v>0.33070934256055362</v>
      </c>
      <c r="U23" s="86">
        <f t="shared" si="7"/>
        <v>0.82158872621358925</v>
      </c>
      <c r="V23" s="87">
        <f>分析係数表!D26</f>
        <v>3.9619377162629761E-2</v>
      </c>
      <c r="W23" s="88">
        <f t="shared" si="8"/>
        <v>0</v>
      </c>
      <c r="X23" s="76">
        <f>分析係数表!E26</f>
        <v>4.3685121107266439E-2</v>
      </c>
      <c r="Y23" s="89">
        <f t="shared" si="9"/>
        <v>0</v>
      </c>
    </row>
    <row r="24" spans="1:25" x14ac:dyDescent="0.2">
      <c r="A24" s="6" t="s">
        <v>12</v>
      </c>
      <c r="B24" s="5" t="s">
        <v>365</v>
      </c>
      <c r="C24" s="75">
        <f>最終需要_まとめ!C25</f>
        <v>100</v>
      </c>
      <c r="D24" s="76">
        <f>投入係数表!V24</f>
        <v>2.4861878453038673E-2</v>
      </c>
      <c r="E24" s="77">
        <f t="shared" si="0"/>
        <v>2.4861878453038675</v>
      </c>
      <c r="F24" s="76">
        <f>分析係数表!C27</f>
        <v>0.10562310030395139</v>
      </c>
      <c r="G24" s="77">
        <f t="shared" si="1"/>
        <v>0.26259886815899519</v>
      </c>
      <c r="H24" s="77">
        <v>0.26357374509543202</v>
      </c>
      <c r="I24" s="77">
        <f t="shared" si="2"/>
        <v>100.26357374509543</v>
      </c>
      <c r="J24" s="76">
        <f>分析係数表!G27</f>
        <v>0.17127071823204421</v>
      </c>
      <c r="K24" s="78">
        <f t="shared" si="3"/>
        <v>17.172214287834024</v>
      </c>
      <c r="L24" s="79"/>
      <c r="M24" s="80"/>
      <c r="N24" s="81">
        <f>分析係数表!H27</f>
        <v>1.1162768172792872E-2</v>
      </c>
      <c r="O24" s="82">
        <f t="shared" si="4"/>
        <v>0.14053908248762481</v>
      </c>
      <c r="P24" s="76">
        <f>分析係数表!C27</f>
        <v>0.10562310030395139</v>
      </c>
      <c r="Q24" s="82">
        <f t="shared" si="5"/>
        <v>1.4844173606215694E-2</v>
      </c>
      <c r="R24" s="83">
        <v>1.5025350961625087E-2</v>
      </c>
      <c r="S24" s="84">
        <f t="shared" si="6"/>
        <v>100.27859909605705</v>
      </c>
      <c r="T24" s="85">
        <f>分析係数表!F27</f>
        <v>0.32320441988950277</v>
      </c>
      <c r="U24" s="86">
        <f t="shared" si="7"/>
        <v>32.410486448173138</v>
      </c>
      <c r="V24" s="87">
        <f>分析係数表!D27</f>
        <v>0.29005524861878451</v>
      </c>
      <c r="W24" s="88">
        <f t="shared" si="8"/>
        <v>29</v>
      </c>
      <c r="X24" s="76">
        <f>分析係数表!E27</f>
        <v>0.34530386740331492</v>
      </c>
      <c r="Y24" s="89">
        <f t="shared" si="9"/>
        <v>35</v>
      </c>
    </row>
    <row r="25" spans="1:25" x14ac:dyDescent="0.2">
      <c r="A25" s="6" t="s">
        <v>13</v>
      </c>
      <c r="B25" s="5" t="s">
        <v>191</v>
      </c>
      <c r="C25" s="90"/>
      <c r="D25" s="76">
        <f>投入係数表!V25</f>
        <v>0</v>
      </c>
      <c r="E25" s="77">
        <f t="shared" si="0"/>
        <v>0</v>
      </c>
      <c r="F25" s="76">
        <f>分析係数表!C28</f>
        <v>0.18610473607344047</v>
      </c>
      <c r="G25" s="77">
        <f t="shared" si="1"/>
        <v>0</v>
      </c>
      <c r="H25" s="77">
        <v>9.9946396464755012E-3</v>
      </c>
      <c r="I25" s="77">
        <f t="shared" si="2"/>
        <v>9.9946396464755012E-3</v>
      </c>
      <c r="J25" s="76">
        <f>分析係数表!G28</f>
        <v>0.12463295269168026</v>
      </c>
      <c r="K25" s="78">
        <f t="shared" si="3"/>
        <v>1.2456614502295731E-3</v>
      </c>
      <c r="L25" s="79"/>
      <c r="M25" s="80"/>
      <c r="N25" s="81">
        <f>分析係数表!H28</f>
        <v>2.0436825027846384E-2</v>
      </c>
      <c r="O25" s="82">
        <f t="shared" si="4"/>
        <v>0.25729931804675776</v>
      </c>
      <c r="P25" s="76">
        <f>分析係数表!C28</f>
        <v>0.18610473607344047</v>
      </c>
      <c r="Q25" s="82">
        <f t="shared" si="5"/>
        <v>4.7884621676968074E-2</v>
      </c>
      <c r="R25" s="83">
        <v>5.4496994939134194E-2</v>
      </c>
      <c r="S25" s="84">
        <f t="shared" si="6"/>
        <v>6.4491634585609692E-2</v>
      </c>
      <c r="T25" s="85">
        <f>分析係数表!F28</f>
        <v>0.20978792822185971</v>
      </c>
      <c r="U25" s="86">
        <f t="shared" si="7"/>
        <v>1.3529566407356291E-2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投入係数表!V26</f>
        <v>5.5248618784530384E-3</v>
      </c>
      <c r="E26" s="77">
        <f t="shared" si="0"/>
        <v>0.55248618784530379</v>
      </c>
      <c r="F26" s="76">
        <f>分析係数表!C29</f>
        <v>0.55770782889426962</v>
      </c>
      <c r="G26" s="77">
        <f t="shared" si="1"/>
        <v>0.30812587231727601</v>
      </c>
      <c r="H26" s="77">
        <v>0.36354038000834421</v>
      </c>
      <c r="I26" s="77">
        <f t="shared" si="2"/>
        <v>0.36354038000834421</v>
      </c>
      <c r="J26" s="76">
        <f>分析係数表!G29</f>
        <v>0.26290655653071759</v>
      </c>
      <c r="K26" s="78">
        <f t="shared" si="3"/>
        <v>9.5577149467862305E-2</v>
      </c>
      <c r="L26" s="79"/>
      <c r="M26" s="80"/>
      <c r="N26" s="81">
        <f>分析係数表!H29</f>
        <v>1.0048912780279917E-2</v>
      </c>
      <c r="O26" s="82">
        <f t="shared" si="4"/>
        <v>0.1265156599400527</v>
      </c>
      <c r="P26" s="76">
        <f>分析係数表!C29</f>
        <v>0.55770782889426962</v>
      </c>
      <c r="Q26" s="82">
        <f t="shared" si="5"/>
        <v>7.0558774026292514E-2</v>
      </c>
      <c r="R26" s="83">
        <v>0.10175712390076769</v>
      </c>
      <c r="S26" s="84">
        <f t="shared" si="6"/>
        <v>0.4652975039091119</v>
      </c>
      <c r="T26" s="85">
        <f>分析係数表!F29</f>
        <v>0.49535363964894163</v>
      </c>
      <c r="U26" s="86">
        <f t="shared" si="7"/>
        <v>0.23048681208094624</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投入係数表!V27</f>
        <v>0</v>
      </c>
      <c r="E27" s="77">
        <f t="shared" si="0"/>
        <v>0</v>
      </c>
      <c r="F27" s="76">
        <f>分析係数表!C30</f>
        <v>1</v>
      </c>
      <c r="G27" s="77">
        <f t="shared" si="1"/>
        <v>0</v>
      </c>
      <c r="H27" s="77">
        <v>3.570492954163762E-2</v>
      </c>
      <c r="I27" s="77">
        <f t="shared" si="2"/>
        <v>3.570492954163762E-2</v>
      </c>
      <c r="J27" s="76">
        <f>分析係数表!G30</f>
        <v>0.34435136970794655</v>
      </c>
      <c r="K27" s="78">
        <f t="shared" si="3"/>
        <v>1.229504139298864E-2</v>
      </c>
      <c r="L27" s="79"/>
      <c r="M27" s="80"/>
      <c r="N27" s="81">
        <f>分析係数表!H30</f>
        <v>0</v>
      </c>
      <c r="O27" s="82">
        <f t="shared" si="4"/>
        <v>0</v>
      </c>
      <c r="P27" s="76">
        <f>分析係数表!C30</f>
        <v>1</v>
      </c>
      <c r="Q27" s="82">
        <f t="shared" si="5"/>
        <v>0</v>
      </c>
      <c r="R27" s="83">
        <v>3.4997280557275488E-2</v>
      </c>
      <c r="S27" s="84">
        <f t="shared" si="6"/>
        <v>7.0702210098913115E-2</v>
      </c>
      <c r="T27" s="85">
        <f>分析係数表!F30</f>
        <v>0.43672175684853975</v>
      </c>
      <c r="U27" s="86">
        <f t="shared" si="7"/>
        <v>3.0877193407471904E-2</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投入係数表!V28</f>
        <v>5.5248618784530384E-3</v>
      </c>
      <c r="E28" s="77">
        <f t="shared" si="0"/>
        <v>0.55248618784530379</v>
      </c>
      <c r="F28" s="76">
        <f>分析係数表!C31</f>
        <v>0.21403057579654239</v>
      </c>
      <c r="G28" s="77">
        <f t="shared" si="1"/>
        <v>0.11824893690416705</v>
      </c>
      <c r="H28" s="77">
        <v>0.16751221885349268</v>
      </c>
      <c r="I28" s="77">
        <f t="shared" si="2"/>
        <v>0.16751221885349268</v>
      </c>
      <c r="J28" s="76">
        <f>分析係数表!G31</f>
        <v>7.0431893687707636E-2</v>
      </c>
      <c r="K28" s="78">
        <f t="shared" si="3"/>
        <v>1.1798202789681212E-2</v>
      </c>
      <c r="L28" s="79"/>
      <c r="M28" s="80"/>
      <c r="N28" s="81">
        <f>分析係数表!H31</f>
        <v>2.2373964840912391E-2</v>
      </c>
      <c r="O28" s="82">
        <f t="shared" si="4"/>
        <v>0.28168787899905712</v>
      </c>
      <c r="P28" s="76">
        <f>分析係数表!C31</f>
        <v>0.21403057579654239</v>
      </c>
      <c r="Q28" s="82">
        <f t="shared" si="5"/>
        <v>6.0289818937074954E-2</v>
      </c>
      <c r="R28" s="83">
        <v>8.1126728393475442E-2</v>
      </c>
      <c r="S28" s="84">
        <f t="shared" si="6"/>
        <v>0.24863894724696811</v>
      </c>
      <c r="T28" s="85">
        <f>分析係数表!F31</f>
        <v>0.34418604651162793</v>
      </c>
      <c r="U28" s="86">
        <f t="shared" si="7"/>
        <v>8.5578056261747165E-2</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投入係数表!V29</f>
        <v>0</v>
      </c>
      <c r="E29" s="77">
        <f t="shared" si="0"/>
        <v>0</v>
      </c>
      <c r="F29" s="76">
        <f>分析係数表!C32</f>
        <v>0.43391812865497081</v>
      </c>
      <c r="G29" s="77">
        <f t="shared" si="1"/>
        <v>0</v>
      </c>
      <c r="H29" s="77">
        <v>6.0519105968132999E-3</v>
      </c>
      <c r="I29" s="77">
        <f t="shared" si="2"/>
        <v>6.0519105968132999E-3</v>
      </c>
      <c r="J29" s="76">
        <f>分析係数表!G32</f>
        <v>0.14171122994652408</v>
      </c>
      <c r="K29" s="78">
        <f t="shared" si="3"/>
        <v>8.5762369420081528E-4</v>
      </c>
      <c r="L29" s="79"/>
      <c r="M29" s="80"/>
      <c r="N29" s="81">
        <f>分析係数表!H32</f>
        <v>6.3683471354545017E-3</v>
      </c>
      <c r="O29" s="82">
        <f t="shared" si="4"/>
        <v>8.0177394130684004E-2</v>
      </c>
      <c r="P29" s="76">
        <f>分析係数表!C32</f>
        <v>0.43391812865497081</v>
      </c>
      <c r="Q29" s="82">
        <f t="shared" si="5"/>
        <v>3.479042482161844E-2</v>
      </c>
      <c r="R29" s="83">
        <v>4.4414235223306252E-2</v>
      </c>
      <c r="S29" s="84">
        <f t="shared" si="6"/>
        <v>5.0466145820119553E-2</v>
      </c>
      <c r="T29" s="85">
        <f>分析係数表!F32</f>
        <v>0.48395721925133689</v>
      </c>
      <c r="U29" s="86">
        <f t="shared" si="7"/>
        <v>2.4423455597437537E-2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投入係数表!V30</f>
        <v>0</v>
      </c>
      <c r="E30" s="77">
        <f t="shared" si="0"/>
        <v>0</v>
      </c>
      <c r="F30" s="76">
        <f>分析係数表!C33</f>
        <v>0.95657568238213397</v>
      </c>
      <c r="G30" s="77">
        <f t="shared" si="1"/>
        <v>0</v>
      </c>
      <c r="H30" s="77">
        <v>1.4815986592032041E-2</v>
      </c>
      <c r="I30" s="77">
        <f t="shared" si="2"/>
        <v>1.4815986592032041E-2</v>
      </c>
      <c r="J30" s="76">
        <f>分析係数表!G33</f>
        <v>0.50647668393782386</v>
      </c>
      <c r="K30" s="78">
        <f t="shared" si="3"/>
        <v>7.5039517583996478E-3</v>
      </c>
      <c r="L30" s="79"/>
      <c r="M30" s="80"/>
      <c r="N30" s="81">
        <f>分析係数表!H33</f>
        <v>9.6856990653300401E-4</v>
      </c>
      <c r="O30" s="82">
        <f t="shared" si="4"/>
        <v>1.2194280476149658E-2</v>
      </c>
      <c r="P30" s="76">
        <f>分析係数表!C33</f>
        <v>0.95657568238213397</v>
      </c>
      <c r="Q30" s="82">
        <f t="shared" si="5"/>
        <v>1.1664752167631992E-2</v>
      </c>
      <c r="R30" s="83">
        <v>3.6959537564719439E-2</v>
      </c>
      <c r="S30" s="84">
        <f t="shared" si="6"/>
        <v>5.1775524156751476E-2</v>
      </c>
      <c r="T30" s="85">
        <f>分析係数表!F33</f>
        <v>0.6295336787564767</v>
      </c>
      <c r="U30" s="86">
        <f t="shared" si="7"/>
        <v>3.2594436191944583E-2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投入係数表!V31</f>
        <v>4.1436464088397788E-2</v>
      </c>
      <c r="E31" s="77">
        <f t="shared" si="0"/>
        <v>4.1436464088397784</v>
      </c>
      <c r="F31" s="76">
        <f>分析係数表!C34</f>
        <v>0.33608845585417924</v>
      </c>
      <c r="G31" s="77">
        <f t="shared" si="1"/>
        <v>1.3926317231526761</v>
      </c>
      <c r="H31" s="77">
        <v>1.5310204207324454</v>
      </c>
      <c r="I31" s="77">
        <f t="shared" si="2"/>
        <v>1.5310204207324454</v>
      </c>
      <c r="J31" s="76">
        <f>分析係数表!G34</f>
        <v>0.42501734562394688</v>
      </c>
      <c r="K31" s="78">
        <f t="shared" si="3"/>
        <v>0.65071023531576233</v>
      </c>
      <c r="L31" s="79"/>
      <c r="M31" s="80"/>
      <c r="N31" s="81">
        <f>分析係数表!H34</f>
        <v>0.15935396387234249</v>
      </c>
      <c r="O31" s="82">
        <f t="shared" si="4"/>
        <v>2.0062639953385228</v>
      </c>
      <c r="P31" s="76">
        <f>分析係数表!C34</f>
        <v>0.33608845585417924</v>
      </c>
      <c r="Q31" s="82">
        <f t="shared" si="5"/>
        <v>0.67428216822916043</v>
      </c>
      <c r="R31" s="83">
        <v>0.73095267833924682</v>
      </c>
      <c r="S31" s="84">
        <f t="shared" si="6"/>
        <v>2.2619730990716924</v>
      </c>
      <c r="T31" s="85">
        <f>分析係数表!F34</f>
        <v>0.69035583308553872</v>
      </c>
      <c r="U31" s="86">
        <f t="shared" si="7"/>
        <v>1.5615663232267161</v>
      </c>
      <c r="V31" s="87">
        <f>分析係数表!D34</f>
        <v>0.20794925166022402</v>
      </c>
      <c r="W31" s="88">
        <f t="shared" si="8"/>
        <v>0</v>
      </c>
      <c r="X31" s="76">
        <f>分析係数表!E34</f>
        <v>0.15720091188423035</v>
      </c>
      <c r="Y31" s="89">
        <f t="shared" si="9"/>
        <v>0</v>
      </c>
    </row>
    <row r="32" spans="1:25" x14ac:dyDescent="0.2">
      <c r="A32" s="6" t="s">
        <v>20</v>
      </c>
      <c r="B32" s="5" t="s">
        <v>37</v>
      </c>
      <c r="C32" s="90"/>
      <c r="D32" s="76">
        <f>投入係数表!V32</f>
        <v>5.5248618784530384E-3</v>
      </c>
      <c r="E32" s="77">
        <f t="shared" si="0"/>
        <v>0.55248618784530379</v>
      </c>
      <c r="F32" s="76">
        <f>分析係数表!C35</f>
        <v>1</v>
      </c>
      <c r="G32" s="77">
        <f t="shared" si="1"/>
        <v>0.55248618784530379</v>
      </c>
      <c r="H32" s="77">
        <v>0.68499161231789285</v>
      </c>
      <c r="I32" s="77">
        <f t="shared" si="2"/>
        <v>0.68499161231789285</v>
      </c>
      <c r="J32" s="76">
        <f>分析係数表!G35</f>
        <v>0.31379772270596118</v>
      </c>
      <c r="K32" s="78">
        <f t="shared" si="3"/>
        <v>0.21494880801803939</v>
      </c>
      <c r="L32" s="79"/>
      <c r="M32" s="80"/>
      <c r="N32" s="81">
        <f>分析係数表!H35</f>
        <v>5.9518620756453096E-2</v>
      </c>
      <c r="O32" s="82">
        <f t="shared" si="4"/>
        <v>0.74933853525939653</v>
      </c>
      <c r="P32" s="76">
        <f>分析係数表!C35</f>
        <v>1</v>
      </c>
      <c r="Q32" s="82">
        <f t="shared" si="5"/>
        <v>0.74933853525939653</v>
      </c>
      <c r="R32" s="83">
        <v>0.97748286778974436</v>
      </c>
      <c r="S32" s="84">
        <f t="shared" si="6"/>
        <v>1.6624744801076372</v>
      </c>
      <c r="T32" s="85">
        <f>分析係数表!F35</f>
        <v>0.62804197365483372</v>
      </c>
      <c r="U32" s="86">
        <f t="shared" si="7"/>
        <v>1.0441037536375941</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投入係数表!V33</f>
        <v>0</v>
      </c>
      <c r="E33" s="77">
        <f t="shared" si="0"/>
        <v>0</v>
      </c>
      <c r="F33" s="76">
        <f>分析係数表!C36</f>
        <v>0.74699570815450644</v>
      </c>
      <c r="G33" s="77">
        <f t="shared" si="1"/>
        <v>0</v>
      </c>
      <c r="H33" s="77">
        <v>7.0434442089800514E-2</v>
      </c>
      <c r="I33" s="77">
        <f t="shared" si="2"/>
        <v>7.0434442089800514E-2</v>
      </c>
      <c r="J33" s="76">
        <f>分析係数表!G36</f>
        <v>2.1798365122615803E-2</v>
      </c>
      <c r="K33" s="78">
        <f t="shared" si="3"/>
        <v>1.5353556858812101E-3</v>
      </c>
      <c r="L33" s="79"/>
      <c r="M33" s="80"/>
      <c r="N33" s="81">
        <f>分析係数表!H36</f>
        <v>0.18814470434403602</v>
      </c>
      <c r="O33" s="82">
        <f t="shared" si="4"/>
        <v>2.3687389824920708</v>
      </c>
      <c r="P33" s="76">
        <f>分析係数表!C36</f>
        <v>0.74699570815450644</v>
      </c>
      <c r="Q33" s="82">
        <f t="shared" si="5"/>
        <v>1.7694378536598494</v>
      </c>
      <c r="R33" s="83">
        <v>1.8466456198181682</v>
      </c>
      <c r="S33" s="84">
        <f t="shared" si="6"/>
        <v>1.9170800619079686</v>
      </c>
      <c r="T33" s="85">
        <f>分析係数表!F36</f>
        <v>0.88068263301305039</v>
      </c>
      <c r="U33" s="86">
        <f t="shared" si="7"/>
        <v>1.6883391166179316</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投入係数表!V34</f>
        <v>1.6574585635359115E-2</v>
      </c>
      <c r="E34" s="77">
        <f t="shared" si="0"/>
        <v>1.6574585635359116</v>
      </c>
      <c r="F34" s="76">
        <f>分析係数表!C37</f>
        <v>0.40712235846595357</v>
      </c>
      <c r="G34" s="77">
        <f t="shared" si="1"/>
        <v>0.67478843944633193</v>
      </c>
      <c r="H34" s="77">
        <v>0.77279527788439162</v>
      </c>
      <c r="I34" s="77">
        <f t="shared" si="2"/>
        <v>0.77279527788439162</v>
      </c>
      <c r="J34" s="76">
        <f>分析係数表!G37</f>
        <v>0.32196035893896063</v>
      </c>
      <c r="K34" s="78">
        <f t="shared" si="3"/>
        <v>0.24880944505399255</v>
      </c>
      <c r="L34" s="79"/>
      <c r="M34" s="80"/>
      <c r="N34" s="81">
        <f>分析係数表!H37</f>
        <v>4.8815923289263402E-2</v>
      </c>
      <c r="O34" s="82">
        <f t="shared" si="4"/>
        <v>0.61459173599794281</v>
      </c>
      <c r="P34" s="76">
        <f>分析係数表!C37</f>
        <v>0.40712235846595357</v>
      </c>
      <c r="Q34" s="82">
        <f t="shared" si="5"/>
        <v>0.25021403705316719</v>
      </c>
      <c r="R34" s="83">
        <v>0.29627576360665225</v>
      </c>
      <c r="S34" s="84">
        <f t="shared" si="6"/>
        <v>1.0690710414910438</v>
      </c>
      <c r="T34" s="85">
        <f>分析係数表!F37</f>
        <v>0.65447194556749833</v>
      </c>
      <c r="U34" s="86">
        <f t="shared" si="7"/>
        <v>0.6996770044745152</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投入係数表!V35</f>
        <v>1.9337016574585635E-2</v>
      </c>
      <c r="E35" s="77">
        <f t="shared" si="0"/>
        <v>1.9337016574585635</v>
      </c>
      <c r="F35" s="76">
        <f>分析係数表!C38</f>
        <v>1.4508928571428603E-2</v>
      </c>
      <c r="G35" s="77">
        <f t="shared" si="1"/>
        <v>2.8055939226519399E-2</v>
      </c>
      <c r="H35" s="77">
        <v>3.1223430616783284E-2</v>
      </c>
      <c r="I35" s="77">
        <f t="shared" si="2"/>
        <v>3.1223430616783284E-2</v>
      </c>
      <c r="J35" s="76">
        <f>分析係数表!G38</f>
        <v>0.30833333333333335</v>
      </c>
      <c r="K35" s="78">
        <f t="shared" si="3"/>
        <v>9.6272244401748464E-3</v>
      </c>
      <c r="L35" s="79"/>
      <c r="M35" s="80"/>
      <c r="N35" s="81">
        <f>分析係数表!H38</f>
        <v>4.2859218364085426E-2</v>
      </c>
      <c r="O35" s="82">
        <f t="shared" si="4"/>
        <v>0.53959691106962238</v>
      </c>
      <c r="P35" s="76">
        <f>分析係数表!C38</f>
        <v>1.4508928571428603E-2</v>
      </c>
      <c r="Q35" s="82">
        <f t="shared" si="5"/>
        <v>7.8289730400726634E-3</v>
      </c>
      <c r="R35" s="83">
        <v>1.0050836113108754E-2</v>
      </c>
      <c r="S35" s="84">
        <f t="shared" si="6"/>
        <v>4.127426672989204E-2</v>
      </c>
      <c r="T35" s="85">
        <f>分析係数表!F38</f>
        <v>0.5083333333333333</v>
      </c>
      <c r="U35" s="86">
        <f t="shared" si="7"/>
        <v>2.0981085587695118E-2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投入係数表!V36</f>
        <v>0</v>
      </c>
      <c r="E36" s="77">
        <f t="shared" si="0"/>
        <v>0</v>
      </c>
      <c r="F36" s="76">
        <f>分析係数表!C39</f>
        <v>1</v>
      </c>
      <c r="G36" s="77">
        <f t="shared" si="1"/>
        <v>0</v>
      </c>
      <c r="H36" s="77">
        <v>2.6516862556391584E-2</v>
      </c>
      <c r="I36" s="77">
        <f t="shared" si="2"/>
        <v>2.6516862556391584E-2</v>
      </c>
      <c r="J36" s="76">
        <f>分析係数表!G39</f>
        <v>0.34035980374341268</v>
      </c>
      <c r="K36" s="78">
        <f t="shared" si="3"/>
        <v>9.0252741355844879E-3</v>
      </c>
      <c r="L36" s="79"/>
      <c r="M36" s="80"/>
      <c r="N36" s="81">
        <f>分析係数表!H39</f>
        <v>3.825851130805366E-3</v>
      </c>
      <c r="O36" s="82">
        <f t="shared" si="4"/>
        <v>4.8167407880791151E-2</v>
      </c>
      <c r="P36" s="76">
        <f>分析係数表!C39</f>
        <v>1</v>
      </c>
      <c r="Q36" s="82">
        <f t="shared" si="5"/>
        <v>4.8167407880791151E-2</v>
      </c>
      <c r="R36" s="83">
        <v>6.1733009689849863E-2</v>
      </c>
      <c r="S36" s="84">
        <f t="shared" si="6"/>
        <v>8.8249872246241451E-2</v>
      </c>
      <c r="T36" s="85">
        <f>分析係数表!F39</f>
        <v>0.69125931310194444</v>
      </c>
      <c r="U36" s="86">
        <f t="shared" si="7"/>
        <v>6.1003546070271218E-2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投入係数表!V37</f>
        <v>0</v>
      </c>
      <c r="E37" s="77">
        <f t="shared" si="0"/>
        <v>0</v>
      </c>
      <c r="F37" s="76">
        <f>分析係数表!C40</f>
        <v>0.85193465176268268</v>
      </c>
      <c r="G37" s="77">
        <f t="shared" si="1"/>
        <v>0</v>
      </c>
      <c r="H37" s="77">
        <v>3.4943025844043464E-3</v>
      </c>
      <c r="I37" s="77">
        <f t="shared" si="2"/>
        <v>3.4943025844043464E-3</v>
      </c>
      <c r="J37" s="76">
        <f>分析係数表!G40</f>
        <v>0.54260669636442016</v>
      </c>
      <c r="K37" s="78">
        <f t="shared" si="3"/>
        <v>1.8960319814212978E-3</v>
      </c>
      <c r="L37" s="79"/>
      <c r="M37" s="80"/>
      <c r="N37" s="81">
        <f>分析係数表!H40</f>
        <v>3.0340452322146352E-2</v>
      </c>
      <c r="O37" s="82">
        <f t="shared" si="4"/>
        <v>0.38198583591538804</v>
      </c>
      <c r="P37" s="76">
        <f>分析係数表!C40</f>
        <v>0.85193465176268268</v>
      </c>
      <c r="Q37" s="82">
        <f t="shared" si="5"/>
        <v>0.32542697009885335</v>
      </c>
      <c r="R37" s="83">
        <v>0.32605926485288189</v>
      </c>
      <c r="S37" s="84">
        <f t="shared" si="6"/>
        <v>0.32955356743728625</v>
      </c>
      <c r="T37" s="85">
        <f>分析係数表!F40</f>
        <v>0.72424198879149304</v>
      </c>
      <c r="U37" s="86">
        <f t="shared" si="7"/>
        <v>0.2386765310941116</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投入係数表!V38</f>
        <v>0</v>
      </c>
      <c r="E38" s="77">
        <f t="shared" si="0"/>
        <v>0</v>
      </c>
      <c r="F38" s="76">
        <f>分析係数表!C41</f>
        <v>0.80146471371504657</v>
      </c>
      <c r="G38" s="77">
        <f t="shared" si="1"/>
        <v>0</v>
      </c>
      <c r="H38" s="77">
        <v>2.7956419226188001E-3</v>
      </c>
      <c r="I38" s="77">
        <f t="shared" si="2"/>
        <v>2.7956419226188001E-3</v>
      </c>
      <c r="J38" s="76">
        <f>分析係数表!G41</f>
        <v>0.44658927872701187</v>
      </c>
      <c r="K38" s="78">
        <f t="shared" si="3"/>
        <v>1.2485037098013266E-3</v>
      </c>
      <c r="L38" s="79"/>
      <c r="M38" s="80"/>
      <c r="N38" s="81">
        <f>分析係数表!H41</f>
        <v>5.2181703714465594E-2</v>
      </c>
      <c r="O38" s="82">
        <f t="shared" si="4"/>
        <v>0.65696686065256293</v>
      </c>
      <c r="P38" s="76">
        <f>分析係数表!C41</f>
        <v>0.80146471371504657</v>
      </c>
      <c r="Q38" s="82">
        <f t="shared" si="5"/>
        <v>0.52653575689317922</v>
      </c>
      <c r="R38" s="83">
        <v>0.53671776772100188</v>
      </c>
      <c r="S38" s="84">
        <f t="shared" si="6"/>
        <v>0.53951340964362071</v>
      </c>
      <c r="T38" s="85">
        <f>分析係数表!F41</f>
        <v>0.54349810877787919</v>
      </c>
      <c r="U38" s="86">
        <f t="shared" si="7"/>
        <v>0.29322451780161307</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投入係数表!V39</f>
        <v>0</v>
      </c>
      <c r="E39" s="77">
        <f>$C$24*D39</f>
        <v>0</v>
      </c>
      <c r="F39" s="76">
        <f>分析係数表!C42</f>
        <v>0.73057644110275688</v>
      </c>
      <c r="G39" s="77">
        <f>E39*F39</f>
        <v>0</v>
      </c>
      <c r="H39" s="77">
        <v>6.9276513082888024E-3</v>
      </c>
      <c r="I39" s="77">
        <f>C39+H39</f>
        <v>6.9276513082888024E-3</v>
      </c>
      <c r="J39" s="76">
        <f>分析係数表!G42</f>
        <v>0.48211243611584326</v>
      </c>
      <c r="K39" s="78">
        <f t="shared" si="3"/>
        <v>3.3399068488002234E-3</v>
      </c>
      <c r="L39" s="79"/>
      <c r="M39" s="80"/>
      <c r="N39" s="81">
        <f>分析係数表!H42</f>
        <v>1.2567194537265727E-2</v>
      </c>
      <c r="O39" s="82">
        <f t="shared" si="4"/>
        <v>0.15822078917804183</v>
      </c>
      <c r="P39" s="76">
        <f>分析係数表!C42</f>
        <v>0.73057644110275688</v>
      </c>
      <c r="Q39" s="82">
        <f>O39*P39</f>
        <v>0.11559238106616339</v>
      </c>
      <c r="R39" s="83">
        <v>0.12215163198242621</v>
      </c>
      <c r="S39" s="84">
        <f>I39+R39</f>
        <v>0.129079283290715</v>
      </c>
      <c r="T39" s="85">
        <f>分析係数表!F42</f>
        <v>0.53492333901192501</v>
      </c>
      <c r="U39" s="86">
        <f>S39*T39</f>
        <v>6.9047521215135452E-2</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投入係数表!V40</f>
        <v>3.8674033149171269E-2</v>
      </c>
      <c r="E40" s="77">
        <f>$C$24*D40</f>
        <v>3.867403314917127</v>
      </c>
      <c r="F40" s="76">
        <f>分析係数表!C43</f>
        <v>0.26262335230137579</v>
      </c>
      <c r="G40" s="77">
        <f>E40*F40</f>
        <v>1.0156704232649891</v>
      </c>
      <c r="H40" s="77">
        <v>1.1984253952645454</v>
      </c>
      <c r="I40" s="77">
        <f>C40+H40</f>
        <v>1.1984253952645454</v>
      </c>
      <c r="J40" s="76">
        <f>分析係数表!G43</f>
        <v>0.38144329896907214</v>
      </c>
      <c r="K40" s="78">
        <f t="shared" si="3"/>
        <v>0.45713133633802244</v>
      </c>
      <c r="L40" s="79"/>
      <c r="M40" s="80"/>
      <c r="N40" s="81">
        <f>分析係数表!H43</f>
        <v>3.4626374158554893E-2</v>
      </c>
      <c r="O40" s="82">
        <f t="shared" si="4"/>
        <v>0.43594552702235029</v>
      </c>
      <c r="P40" s="76">
        <f>分析係数表!C43</f>
        <v>0.26262335230137579</v>
      </c>
      <c r="Q40" s="82">
        <f>O40*P40</f>
        <v>0.11448947572739963</v>
      </c>
      <c r="R40" s="83">
        <v>0.21539944461872884</v>
      </c>
      <c r="S40" s="84">
        <f>I40+R40</f>
        <v>1.4138248398832742</v>
      </c>
      <c r="T40" s="85">
        <f>分析係数表!F43</f>
        <v>0.61984536082474229</v>
      </c>
      <c r="U40" s="86">
        <f>S40*T40</f>
        <v>0.87635276802043161</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投入係数表!V41</f>
        <v>0</v>
      </c>
      <c r="E41" s="77">
        <f>$C$24*D41</f>
        <v>0</v>
      </c>
      <c r="F41" s="76">
        <f>分析係数表!C44</f>
        <v>0.55951749734888656</v>
      </c>
      <c r="G41" s="77">
        <f>E41*F41</f>
        <v>0</v>
      </c>
      <c r="H41" s="77">
        <v>1.9064616784519697E-3</v>
      </c>
      <c r="I41" s="77">
        <f>C41+H41</f>
        <v>1.9064616784519697E-3</v>
      </c>
      <c r="J41" s="76">
        <f>分析係数表!G44</f>
        <v>0.2661290322580645</v>
      </c>
      <c r="K41" s="78">
        <f t="shared" si="3"/>
        <v>5.07364801523508E-4</v>
      </c>
      <c r="L41" s="79"/>
      <c r="M41" s="80"/>
      <c r="N41" s="81">
        <f>分析係数表!H44</f>
        <v>0.11419439198024117</v>
      </c>
      <c r="O41" s="82">
        <f t="shared" si="4"/>
        <v>1.4377056681380447</v>
      </c>
      <c r="P41" s="76">
        <f>分析係数表!C44</f>
        <v>0.55951749734888656</v>
      </c>
      <c r="Q41" s="82">
        <f>O41*P41</f>
        <v>0.80442147736090763</v>
      </c>
      <c r="R41" s="83">
        <v>0.8181345189510344</v>
      </c>
      <c r="S41" s="84">
        <f>I41+R41</f>
        <v>0.82004098062948638</v>
      </c>
      <c r="T41" s="85">
        <f>分析係数表!F44</f>
        <v>0.54608294930875578</v>
      </c>
      <c r="U41" s="86">
        <f>S41*T41</f>
        <v>0.4478103972561942</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投入係数表!V42</f>
        <v>0</v>
      </c>
      <c r="E42" s="77">
        <f>$C$24*D42</f>
        <v>0</v>
      </c>
      <c r="F42" s="76">
        <f>分析係数表!C45</f>
        <v>1</v>
      </c>
      <c r="G42" s="77">
        <f>E42*F42</f>
        <v>0</v>
      </c>
      <c r="H42" s="77">
        <v>7.0876697280404466E-2</v>
      </c>
      <c r="I42" s="77">
        <f>C42+H42</f>
        <v>7.0876697280404466E-2</v>
      </c>
      <c r="J42" s="76">
        <f>分析係数表!G45</f>
        <v>0</v>
      </c>
      <c r="K42" s="78">
        <f t="shared" si="3"/>
        <v>0</v>
      </c>
      <c r="L42" s="79"/>
      <c r="M42" s="80"/>
      <c r="N42" s="81">
        <f>分析係数表!H45</f>
        <v>0</v>
      </c>
      <c r="O42" s="82">
        <f t="shared" si="4"/>
        <v>0</v>
      </c>
      <c r="P42" s="76">
        <f>分析係数表!C45</f>
        <v>1</v>
      </c>
      <c r="Q42" s="82">
        <f>O42*P42</f>
        <v>0</v>
      </c>
      <c r="R42" s="83">
        <v>5.9998807517647676E-2</v>
      </c>
      <c r="S42" s="84">
        <f>I42+R42</f>
        <v>0.13087550479805216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5.5248618784530384E-3</v>
      </c>
      <c r="E43" s="77">
        <f>$C$24*D43</f>
        <v>0.55248618784530379</v>
      </c>
      <c r="F43" s="76">
        <f>分析係数表!C46</f>
        <v>0.22811405702851428</v>
      </c>
      <c r="G43" s="77">
        <f>E43*F43</f>
        <v>0.12602986576161007</v>
      </c>
      <c r="H43" s="77">
        <v>0.13928972630196498</v>
      </c>
      <c r="I43" s="77">
        <f>C43+H43</f>
        <v>0.13928972630196498</v>
      </c>
      <c r="J43" s="76">
        <f>分析係数表!G46</f>
        <v>8.7527352297592995E-3</v>
      </c>
      <c r="K43" s="78">
        <f t="shared" si="3"/>
        <v>1.2191660945467394E-3</v>
      </c>
      <c r="L43" s="79"/>
      <c r="M43" s="80"/>
      <c r="N43" s="81">
        <f>分析係数表!H46</f>
        <v>2.1817037144655917E-2</v>
      </c>
      <c r="O43" s="82">
        <f t="shared" si="4"/>
        <v>0.27467616772527109</v>
      </c>
      <c r="P43" s="76">
        <f>分析係数表!C46</f>
        <v>0.22811405702851428</v>
      </c>
      <c r="Q43" s="82">
        <f>O43*P43</f>
        <v>6.2657494988856241E-2</v>
      </c>
      <c r="R43" s="83">
        <v>7.1258391111952174E-2</v>
      </c>
      <c r="S43" s="84">
        <f>I43+R43</f>
        <v>0.21054811741391716</v>
      </c>
      <c r="T43" s="85">
        <f>分析係数表!F46</f>
        <v>0.3172866520787746</v>
      </c>
      <c r="U43" s="86">
        <f>S43*T43</f>
        <v>6.6804107275750521E-2</v>
      </c>
      <c r="V43" s="87">
        <f>分析係数表!D46</f>
        <v>4.3763676148796497E-3</v>
      </c>
      <c r="W43" s="88">
        <f>ROUND(S43*V43,0)</f>
        <v>0</v>
      </c>
      <c r="X43" s="76">
        <f>分析係数表!E46</f>
        <v>1.5317286652078774E-2</v>
      </c>
      <c r="Y43" s="89">
        <f>ROUND(S43*X43,0)</f>
        <v>0</v>
      </c>
    </row>
    <row r="44" spans="1:25" x14ac:dyDescent="0.2">
      <c r="A44" s="3">
        <v>37</v>
      </c>
      <c r="B44" s="14" t="s">
        <v>150</v>
      </c>
      <c r="C44" s="197">
        <f>SUM(C5:C43)</f>
        <v>100</v>
      </c>
      <c r="D44" s="92">
        <f>投入係数表!V44</f>
        <v>0.66022099447513816</v>
      </c>
      <c r="E44" s="91">
        <f>SUM(E5:E43)</f>
        <v>66.02209944751381</v>
      </c>
      <c r="F44" s="92">
        <f>分析係数表!C47</f>
        <v>0.33433390508862204</v>
      </c>
      <c r="G44" s="91">
        <f>SUM(G5:G43)</f>
        <v>9.5986165702349044</v>
      </c>
      <c r="H44" s="91">
        <f>SUM(H5:H43)</f>
        <v>11.207984710048439</v>
      </c>
      <c r="I44" s="91">
        <f>SUM(I5:I43)</f>
        <v>111.20798471004845</v>
      </c>
      <c r="J44" s="92">
        <f>分析係数表!G47</f>
        <v>0.20055399257397419</v>
      </c>
      <c r="K44" s="93">
        <f>SUM(K5:K43)</f>
        <v>20.079720697927776</v>
      </c>
      <c r="L44" s="94">
        <f>最終需要_まとめ!$L$33</f>
        <v>0.627</v>
      </c>
      <c r="M44" s="91">
        <f>K44*L44</f>
        <v>12.589984877600715</v>
      </c>
      <c r="N44" s="95">
        <f>分析係数表!H47</f>
        <v>1</v>
      </c>
      <c r="O44" s="96">
        <f>SUM(O5:O43)</f>
        <v>12.589984877600717</v>
      </c>
      <c r="P44" s="92">
        <f>分析係数表!C47</f>
        <v>0.33433390508862204</v>
      </c>
      <c r="Q44" s="96">
        <f>SUM(Q5:Q43)</f>
        <v>5.9651621857634307</v>
      </c>
      <c r="R44" s="91">
        <f>SUM(R7:R43)</f>
        <v>6.7829616095949916</v>
      </c>
      <c r="S44" s="97">
        <f>SUM(S5:S43)</f>
        <v>118.03303954747582</v>
      </c>
      <c r="T44" s="98">
        <f>分析係数表!F47</f>
        <v>0.41739236800258844</v>
      </c>
      <c r="U44" s="99">
        <f>SUM(U5:U43)</f>
        <v>41.99835854903106</v>
      </c>
      <c r="V44" s="100">
        <f>分析係数表!D47</f>
        <v>5.2767398089435869E-2</v>
      </c>
      <c r="W44" s="101">
        <f>SUM(W5:W43)</f>
        <v>29</v>
      </c>
      <c r="X44" s="92">
        <f>分析係数表!E47</f>
        <v>4.5266401770882245E-2</v>
      </c>
      <c r="Y44" s="102">
        <f>SUM(Y5:Y43)</f>
        <v>35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0.21389195148842333</v>
      </c>
      <c r="G5" s="77">
        <f t="shared" ref="G5:G38" si="1">E5*F5</f>
        <v>0</v>
      </c>
      <c r="H5" s="77">
        <f t="array" ref="H5:H43">MMULT(逆行列係数!C5:AO43,'21'!G5:G43)</f>
        <v>2.6342313858669576E-4</v>
      </c>
      <c r="I5" s="77">
        <f t="shared" ref="I5:I38" si="2">C5+H5</f>
        <v>2.6342313858669576E-4</v>
      </c>
      <c r="J5" s="76">
        <f>分析係数表!G8</f>
        <v>0.12113720642768851</v>
      </c>
      <c r="K5" s="78">
        <f t="shared" ref="K5:K38" si="3">I5*J5</f>
        <v>3.1910343116806165E-5</v>
      </c>
      <c r="L5" s="79" t="s">
        <v>183</v>
      </c>
      <c r="M5" s="80" t="s">
        <v>183</v>
      </c>
      <c r="N5" s="81">
        <f>分析係数表!H8</f>
        <v>1.1235410915782847E-2</v>
      </c>
      <c r="O5" s="82">
        <f t="shared" ref="O5:O43" si="4">$M$44*N5</f>
        <v>0.11616016112221432</v>
      </c>
      <c r="P5" s="76">
        <f>分析係数表!C8</f>
        <v>0.21389195148842333</v>
      </c>
      <c r="Q5" s="82">
        <f t="shared" ref="Q5:Q38" si="5">O5*P5</f>
        <v>2.4845723547640104E-2</v>
      </c>
      <c r="R5" s="83">
        <f t="array" ref="R5:R43">MMULT(逆行列係数!C5:AO43,'21'!Q5:Q43)</f>
        <v>3.0509114240884174E-2</v>
      </c>
      <c r="S5" s="84">
        <f t="shared" ref="S5:S38" si="6">I5+R5</f>
        <v>3.0772537379470871E-2</v>
      </c>
      <c r="T5" s="85">
        <f>分析係数表!F8</f>
        <v>0.44993819530284301</v>
      </c>
      <c r="U5" s="86">
        <f t="shared" ref="U5:U38" si="7">S5*T5</f>
        <v>1.3845739933408402E-2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投入係数表!W6</f>
        <v>0</v>
      </c>
      <c r="E6" s="77">
        <f t="shared" si="0"/>
        <v>0</v>
      </c>
      <c r="F6" s="76">
        <f>分析係数表!C9</f>
        <v>0.54651162790697683</v>
      </c>
      <c r="G6" s="77">
        <f t="shared" si="1"/>
        <v>0</v>
      </c>
      <c r="H6" s="77">
        <v>1.0152139907508326E-4</v>
      </c>
      <c r="I6" s="77">
        <f t="shared" si="2"/>
        <v>1.0152139907508326E-4</v>
      </c>
      <c r="J6" s="76">
        <f>分析係数表!G9</f>
        <v>0.23529411764705882</v>
      </c>
      <c r="K6" s="78">
        <f t="shared" si="3"/>
        <v>2.3887388017666649E-5</v>
      </c>
      <c r="L6" s="79"/>
      <c r="M6" s="80"/>
      <c r="N6" s="81">
        <f>分析係数表!H9</f>
        <v>6.0535619158312755E-4</v>
      </c>
      <c r="O6" s="82">
        <f t="shared" si="4"/>
        <v>6.2586293708089616E-3</v>
      </c>
      <c r="P6" s="76">
        <f>分析係数表!C9</f>
        <v>0.54651162790697683</v>
      </c>
      <c r="Q6" s="82">
        <f t="shared" si="5"/>
        <v>3.4204137259072238E-3</v>
      </c>
      <c r="R6" s="83">
        <v>4.0573745374140099E-3</v>
      </c>
      <c r="S6" s="84">
        <f t="shared" si="6"/>
        <v>4.158895936489093E-3</v>
      </c>
      <c r="T6" s="85">
        <f>分析係数表!F9</f>
        <v>0.68627450980392157</v>
      </c>
      <c r="U6" s="86">
        <f t="shared" si="7"/>
        <v>2.8541442701395738E-3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1.1766223217120847E-2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投入係数表!W8</f>
        <v>1.6313213703099511E-4</v>
      </c>
      <c r="E8" s="77">
        <f t="shared" si="0"/>
        <v>1.6313213703099509E-2</v>
      </c>
      <c r="F8" s="76">
        <f>分析係数表!C11</f>
        <v>1.3168724279835398E-2</v>
      </c>
      <c r="G8" s="77">
        <f t="shared" si="1"/>
        <v>2.1482421337415002E-4</v>
      </c>
      <c r="H8" s="77">
        <v>3.3005169554666731E-3</v>
      </c>
      <c r="I8" s="77">
        <f t="shared" si="2"/>
        <v>3.3005169554666731E-3</v>
      </c>
      <c r="J8" s="76">
        <f>分析係数表!G11</f>
        <v>0.35416666666666669</v>
      </c>
      <c r="K8" s="78">
        <f t="shared" si="3"/>
        <v>1.1689330883944467E-3</v>
      </c>
      <c r="L8" s="79"/>
      <c r="M8" s="80"/>
      <c r="N8" s="81">
        <f>分析係数表!H11</f>
        <v>-2.4214247663325099E-5</v>
      </c>
      <c r="O8" s="82">
        <f t="shared" si="4"/>
        <v>-2.5034517483235846E-4</v>
      </c>
      <c r="P8" s="76">
        <f>分析係数表!C11</f>
        <v>1.3168724279835398E-2</v>
      </c>
      <c r="Q8" s="82">
        <f t="shared" si="5"/>
        <v>-3.2967265821545164E-6</v>
      </c>
      <c r="R8" s="83">
        <v>3.8280969857398936E-4</v>
      </c>
      <c r="S8" s="84">
        <f t="shared" si="6"/>
        <v>3.6833266540406626E-3</v>
      </c>
      <c r="T8" s="85">
        <f>分析係数表!F11</f>
        <v>0.60416666666666663</v>
      </c>
      <c r="U8" s="86">
        <f t="shared" si="7"/>
        <v>2.2253431868162333E-3</v>
      </c>
      <c r="V8" s="87">
        <f>分析係数表!D11</f>
        <v>0</v>
      </c>
      <c r="W8" s="167">
        <f t="shared" si="8"/>
        <v>0</v>
      </c>
      <c r="X8" s="76">
        <f>分析係数表!E11</f>
        <v>0</v>
      </c>
      <c r="Y8" s="166">
        <f t="shared" si="9"/>
        <v>0</v>
      </c>
    </row>
    <row r="9" spans="1:25" x14ac:dyDescent="0.2">
      <c r="A9" s="6" t="s">
        <v>222</v>
      </c>
      <c r="B9" s="5" t="s">
        <v>190</v>
      </c>
      <c r="C9" s="90"/>
      <c r="D9" s="76">
        <f>投入係数表!W9</f>
        <v>0</v>
      </c>
      <c r="E9" s="77">
        <f t="shared" si="0"/>
        <v>0</v>
      </c>
      <c r="F9" s="76">
        <f>分析係数表!C12</f>
        <v>7.2568503462812406E-2</v>
      </c>
      <c r="G9" s="77">
        <f t="shared" si="1"/>
        <v>0</v>
      </c>
      <c r="H9" s="77">
        <v>1.1290230240917169E-4</v>
      </c>
      <c r="I9" s="77">
        <f t="shared" si="2"/>
        <v>1.1290230240917169E-4</v>
      </c>
      <c r="J9" s="76">
        <f>分析係数表!G12</f>
        <v>0.12569832402234637</v>
      </c>
      <c r="K9" s="78">
        <f t="shared" si="3"/>
        <v>1.4191630191097001E-5</v>
      </c>
      <c r="L9" s="79"/>
      <c r="M9" s="80"/>
      <c r="N9" s="81">
        <f>分析係数表!H12</f>
        <v>9.0779214489805804E-2</v>
      </c>
      <c r="O9" s="82">
        <f t="shared" si="4"/>
        <v>0.93854406044651184</v>
      </c>
      <c r="P9" s="76">
        <f>分析係数表!C12</f>
        <v>7.2568503462812406E-2</v>
      </c>
      <c r="Q9" s="82">
        <f t="shared" si="5"/>
        <v>6.8108737900514707E-2</v>
      </c>
      <c r="R9" s="83">
        <v>7.4927003190677646E-2</v>
      </c>
      <c r="S9" s="84">
        <f t="shared" si="6"/>
        <v>7.5039905493086811E-2</v>
      </c>
      <c r="T9" s="85">
        <f>分析係数表!F12</f>
        <v>0.41017347838870921</v>
      </c>
      <c r="U9" s="86">
        <f t="shared" si="7"/>
        <v>3.0779379054059426E-2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投入係数表!W10</f>
        <v>1.6313213703099511E-3</v>
      </c>
      <c r="E10" s="77">
        <f t="shared" si="0"/>
        <v>0.16313213703099511</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0.14795399832592385</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投入係数表!W11</f>
        <v>1.468189233278956E-3</v>
      </c>
      <c r="E11" s="77">
        <f t="shared" si="0"/>
        <v>0.14681892332789559</v>
      </c>
      <c r="F11" s="76">
        <f>分析係数表!C14</f>
        <v>0.25830608585592241</v>
      </c>
      <c r="G11" s="77">
        <f t="shared" si="1"/>
        <v>3.7924221414409487E-2</v>
      </c>
      <c r="H11" s="77">
        <v>0.20715096303682393</v>
      </c>
      <c r="I11" s="77">
        <f t="shared" si="2"/>
        <v>0.20715096303682393</v>
      </c>
      <c r="J11" s="76">
        <f>分析係数表!G14</f>
        <v>0.15742383910085772</v>
      </c>
      <c r="K11" s="78">
        <f t="shared" si="3"/>
        <v>3.2610499874696698E-2</v>
      </c>
      <c r="L11" s="79"/>
      <c r="M11" s="80"/>
      <c r="N11" s="81">
        <f>分析係数表!H14</f>
        <v>1.1380696401762796E-3</v>
      </c>
      <c r="O11" s="82">
        <f t="shared" si="4"/>
        <v>1.1766223217120847E-2</v>
      </c>
      <c r="P11" s="76">
        <f>分析係数表!C14</f>
        <v>0.25830608585592241</v>
      </c>
      <c r="Q11" s="82">
        <f t="shared" si="5"/>
        <v>3.0392870645215651E-3</v>
      </c>
      <c r="R11" s="83">
        <v>2.8600932394228389E-2</v>
      </c>
      <c r="S11" s="84">
        <f t="shared" si="6"/>
        <v>0.23575189543105232</v>
      </c>
      <c r="T11" s="85">
        <f>分析係数表!F14</f>
        <v>0.28778467908902694</v>
      </c>
      <c r="U11" s="86">
        <f t="shared" si="7"/>
        <v>6.784578357125523E-2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投入係数表!W12</f>
        <v>1.0114192495921697E-2</v>
      </c>
      <c r="E12" s="77">
        <f t="shared" si="0"/>
        <v>1.0114192495921697</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8.6369085317163669E-2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投入係数表!W13</f>
        <v>1.9575856443719412E-3</v>
      </c>
      <c r="E13" s="77">
        <f t="shared" si="0"/>
        <v>0.19575856443719411</v>
      </c>
      <c r="F13" s="76">
        <f>分析係数表!C16</f>
        <v>7.6144637788473357E-2</v>
      </c>
      <c r="G13" s="77">
        <f t="shared" si="1"/>
        <v>1.4905964983061668E-2</v>
      </c>
      <c r="H13" s="77">
        <v>2.2953787047206846E-2</v>
      </c>
      <c r="I13" s="77">
        <f t="shared" si="2"/>
        <v>2.2953787047206846E-2</v>
      </c>
      <c r="J13" s="76">
        <f>分析係数表!G16</f>
        <v>3.3088235294117647E-2</v>
      </c>
      <c r="K13" s="78">
        <f t="shared" si="3"/>
        <v>7.5950030670905006E-4</v>
      </c>
      <c r="L13" s="79"/>
      <c r="M13" s="80"/>
      <c r="N13" s="81">
        <f>分析係数表!H16</f>
        <v>1.665940239236767E-2</v>
      </c>
      <c r="O13" s="82">
        <f t="shared" si="4"/>
        <v>0.17223748028466263</v>
      </c>
      <c r="P13" s="76">
        <f>分析係数表!C16</f>
        <v>7.6144637788473357E-2</v>
      </c>
      <c r="Q13" s="82">
        <f t="shared" si="5"/>
        <v>1.3114960549874956E-2</v>
      </c>
      <c r="R13" s="83">
        <v>1.4724256494548258E-2</v>
      </c>
      <c r="S13" s="84">
        <f t="shared" si="6"/>
        <v>3.7678043541755107E-2</v>
      </c>
      <c r="T13" s="85">
        <f>分析係数表!F16</f>
        <v>0.28823529411764703</v>
      </c>
      <c r="U13" s="86">
        <f t="shared" si="7"/>
        <v>1.0860141962035295E-2</v>
      </c>
      <c r="V13" s="87">
        <f>分析係数表!D16</f>
        <v>0</v>
      </c>
      <c r="W13" s="167">
        <f t="shared" si="8"/>
        <v>0</v>
      </c>
      <c r="X13" s="76">
        <f>分析係数表!E16</f>
        <v>0</v>
      </c>
      <c r="Y13" s="166">
        <f t="shared" si="9"/>
        <v>0</v>
      </c>
    </row>
    <row r="14" spans="1:25" x14ac:dyDescent="0.2">
      <c r="A14" s="6" t="s">
        <v>2</v>
      </c>
      <c r="B14" s="5" t="s">
        <v>364</v>
      </c>
      <c r="C14" s="90"/>
      <c r="D14" s="76">
        <f>投入係数表!W14</f>
        <v>3.8172920065252858E-2</v>
      </c>
      <c r="E14" s="77">
        <f t="shared" si="0"/>
        <v>3.8172920065252858</v>
      </c>
      <c r="F14" s="76">
        <f>分析係数表!C17</f>
        <v>0.18071519795657731</v>
      </c>
      <c r="G14" s="77">
        <f t="shared" si="1"/>
        <v>0.68984268061727727</v>
      </c>
      <c r="H14" s="77">
        <v>0.83403012794769427</v>
      </c>
      <c r="I14" s="77">
        <f t="shared" si="2"/>
        <v>0.83403012794769427</v>
      </c>
      <c r="J14" s="76">
        <f>分析係数表!G17</f>
        <v>0.21222205415217063</v>
      </c>
      <c r="K14" s="78">
        <f t="shared" si="3"/>
        <v>0.17699958697785736</v>
      </c>
      <c r="L14" s="79"/>
      <c r="M14" s="80"/>
      <c r="N14" s="81">
        <f>分析係数表!H17</f>
        <v>2.9299239672623371E-3</v>
      </c>
      <c r="O14" s="82">
        <f t="shared" si="4"/>
        <v>3.0291766154715374E-2</v>
      </c>
      <c r="P14" s="76">
        <f>分析係数表!C17</f>
        <v>0.18071519795657731</v>
      </c>
      <c r="Q14" s="82">
        <f t="shared" si="5"/>
        <v>5.4741825171037376E-3</v>
      </c>
      <c r="R14" s="83">
        <v>1.2083345751323901E-2</v>
      </c>
      <c r="S14" s="84">
        <f t="shared" si="6"/>
        <v>0.84611347369901813</v>
      </c>
      <c r="T14" s="85">
        <f>分析係数表!F17</f>
        <v>0.32203902586598093</v>
      </c>
      <c r="U14" s="86">
        <f t="shared" si="7"/>
        <v>0.27248155884211306</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投入係数表!W15</f>
        <v>5.872756933115824E-3</v>
      </c>
      <c r="E15" s="77">
        <f t="shared" si="0"/>
        <v>0.58727569331158236</v>
      </c>
      <c r="F15" s="76">
        <f>分析係数表!C18</f>
        <v>9.139072847682117E-2</v>
      </c>
      <c r="G15" s="77">
        <f t="shared" si="1"/>
        <v>5.3671553428475724E-2</v>
      </c>
      <c r="H15" s="77">
        <v>6.4793810788908029E-2</v>
      </c>
      <c r="I15" s="77">
        <f t="shared" si="2"/>
        <v>6.4793810788908029E-2</v>
      </c>
      <c r="J15" s="76">
        <f>分析係数表!G18</f>
        <v>0.21513002364066194</v>
      </c>
      <c r="K15" s="78">
        <f t="shared" si="3"/>
        <v>1.3939094046786362E-2</v>
      </c>
      <c r="L15" s="79"/>
      <c r="M15" s="80"/>
      <c r="N15" s="81">
        <f>分析係数表!H18</f>
        <v>4.3585645793985182E-4</v>
      </c>
      <c r="O15" s="82">
        <f t="shared" si="4"/>
        <v>4.5062131469824525E-3</v>
      </c>
      <c r="P15" s="76">
        <f>分析係数表!C18</f>
        <v>9.139072847682117E-2</v>
      </c>
      <c r="Q15" s="82">
        <f t="shared" si="5"/>
        <v>4.1182610217455518E-4</v>
      </c>
      <c r="R15" s="83">
        <v>1.0160687327997577E-3</v>
      </c>
      <c r="S15" s="84">
        <f t="shared" si="6"/>
        <v>6.580987952170779E-2</v>
      </c>
      <c r="T15" s="85">
        <f>分析係数表!F18</f>
        <v>0.45390070921985815</v>
      </c>
      <c r="U15" s="86">
        <f t="shared" si="7"/>
        <v>2.9871150988576584E-2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投入係数表!W16</f>
        <v>5.5138662316476343E-2</v>
      </c>
      <c r="E16" s="77">
        <f t="shared" si="0"/>
        <v>5.5138662316476346</v>
      </c>
      <c r="F16" s="76">
        <f>分析係数表!C19</f>
        <v>0.19965169797238458</v>
      </c>
      <c r="G16" s="77">
        <f t="shared" si="1"/>
        <v>1.1008527555410439</v>
      </c>
      <c r="H16" s="77">
        <v>1.41793572832777</v>
      </c>
      <c r="I16" s="77">
        <f t="shared" si="2"/>
        <v>1.41793572832777</v>
      </c>
      <c r="J16" s="76">
        <f>分析係数表!G19</f>
        <v>5.7581303674503731E-2</v>
      </c>
      <c r="K16" s="78">
        <f t="shared" si="3"/>
        <v>8.1646587763769943E-2</v>
      </c>
      <c r="L16" s="79"/>
      <c r="M16" s="80"/>
      <c r="N16" s="81">
        <f>分析係数表!H19</f>
        <v>-1.210712383166255E-4</v>
      </c>
      <c r="O16" s="82">
        <f t="shared" si="4"/>
        <v>-1.2517258741617922E-3</v>
      </c>
      <c r="P16" s="76">
        <f>分析係数表!C19</f>
        <v>0.19965169797238458</v>
      </c>
      <c r="Q16" s="82">
        <f t="shared" si="5"/>
        <v>-2.4990919617236918E-4</v>
      </c>
      <c r="R16" s="83">
        <v>2.3865987524302663E-3</v>
      </c>
      <c r="S16" s="84">
        <f t="shared" si="6"/>
        <v>1.4203223270802003</v>
      </c>
      <c r="T16" s="85">
        <f>分析係数表!F19</f>
        <v>0.23947627762917079</v>
      </c>
      <c r="U16" s="86">
        <f t="shared" si="7"/>
        <v>0.34013350392276798</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投入係数表!W17</f>
        <v>2.4796084828711255E-2</v>
      </c>
      <c r="E17" s="77">
        <f t="shared" si="0"/>
        <v>2.4796084828711256</v>
      </c>
      <c r="F17" s="76">
        <f>分析係数表!C20</f>
        <v>7.086614173228345E-2</v>
      </c>
      <c r="G17" s="77">
        <f t="shared" si="1"/>
        <v>0.17572028618771751</v>
      </c>
      <c r="H17" s="77">
        <v>0.2211556952407403</v>
      </c>
      <c r="I17" s="77">
        <f t="shared" si="2"/>
        <v>0.2211556952407403</v>
      </c>
      <c r="J17" s="76">
        <f>分析係数表!G20</f>
        <v>0.1</v>
      </c>
      <c r="K17" s="78">
        <f t="shared" si="3"/>
        <v>2.2115569524074032E-2</v>
      </c>
      <c r="L17" s="79"/>
      <c r="M17" s="80"/>
      <c r="N17" s="81">
        <f>分析係数表!H20</f>
        <v>5.5692769625647731E-4</v>
      </c>
      <c r="O17" s="82">
        <f t="shared" si="4"/>
        <v>5.7579390211442445E-3</v>
      </c>
      <c r="P17" s="76">
        <f>分析係数表!C20</f>
        <v>7.086614173228345E-2</v>
      </c>
      <c r="Q17" s="82">
        <f t="shared" si="5"/>
        <v>4.0804292275825344E-4</v>
      </c>
      <c r="R17" s="83">
        <v>1.3562103418228049E-3</v>
      </c>
      <c r="S17" s="84">
        <f t="shared" si="6"/>
        <v>0.22251190558256312</v>
      </c>
      <c r="T17" s="85">
        <f>分析係数表!F20</f>
        <v>0.22318840579710145</v>
      </c>
      <c r="U17" s="86">
        <f t="shared" si="7"/>
        <v>4.966207747784742E-2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投入係数表!W18</f>
        <v>1.0277324632952691E-2</v>
      </c>
      <c r="E18" s="77">
        <f t="shared" si="0"/>
        <v>1.0277324632952691</v>
      </c>
      <c r="F18" s="76">
        <f>分析係数表!C21</f>
        <v>0.37411764705882355</v>
      </c>
      <c r="G18" s="77">
        <f t="shared" si="1"/>
        <v>0.38449285097399483</v>
      </c>
      <c r="H18" s="77">
        <v>0.48650854422626866</v>
      </c>
      <c r="I18" s="77">
        <f t="shared" si="2"/>
        <v>0.48650854422626866</v>
      </c>
      <c r="J18" s="76">
        <f>分析係数表!G21</f>
        <v>0.28505771697306542</v>
      </c>
      <c r="K18" s="78">
        <f t="shared" si="3"/>
        <v>0.13868301490502977</v>
      </c>
      <c r="L18" s="79"/>
      <c r="M18" s="80"/>
      <c r="N18" s="81">
        <f>分析係数表!H21</f>
        <v>9.2014141120635377E-4</v>
      </c>
      <c r="O18" s="82">
        <f t="shared" si="4"/>
        <v>9.5131166436296204E-3</v>
      </c>
      <c r="P18" s="76">
        <f>分析係数表!C21</f>
        <v>0.37411764705882355</v>
      </c>
      <c r="Q18" s="82">
        <f t="shared" si="5"/>
        <v>3.5590248149108463E-3</v>
      </c>
      <c r="R18" s="83">
        <v>9.6074034863005073E-3</v>
      </c>
      <c r="S18" s="84">
        <f t="shared" si="6"/>
        <v>0.49611594771256917</v>
      </c>
      <c r="T18" s="85">
        <f>分析係数表!F21</f>
        <v>0.42400598546387347</v>
      </c>
      <c r="U18" s="86">
        <f t="shared" si="7"/>
        <v>0.21035613131421141</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投入係数表!W19</f>
        <v>8.1566068515497546E-3</v>
      </c>
      <c r="E19" s="77">
        <f t="shared" si="0"/>
        <v>0.81566068515497547</v>
      </c>
      <c r="F19" s="76">
        <f>分析係数表!C22</f>
        <v>3.7067545304777627E-2</v>
      </c>
      <c r="G19" s="77">
        <f t="shared" si="1"/>
        <v>3.0234539400308014E-2</v>
      </c>
      <c r="H19" s="77">
        <v>3.5710960571433956E-2</v>
      </c>
      <c r="I19" s="77">
        <f t="shared" si="2"/>
        <v>3.5710960571433956E-2</v>
      </c>
      <c r="J19" s="76">
        <f>分析係数表!G22</f>
        <v>0.19478402607986961</v>
      </c>
      <c r="K19" s="78">
        <f t="shared" si="3"/>
        <v>6.955924675283387E-3</v>
      </c>
      <c r="L19" s="79"/>
      <c r="M19" s="80"/>
      <c r="N19" s="81">
        <f>分析係数表!H22</f>
        <v>4.8428495326650198E-5</v>
      </c>
      <c r="O19" s="82">
        <f t="shared" si="4"/>
        <v>5.0069034966471692E-4</v>
      </c>
      <c r="P19" s="76">
        <f>分析係数表!C22</f>
        <v>3.7067545304777627E-2</v>
      </c>
      <c r="Q19" s="82">
        <f t="shared" si="5"/>
        <v>1.8559362219861845E-5</v>
      </c>
      <c r="R19" s="83">
        <v>1.9516315990065762E-4</v>
      </c>
      <c r="S19" s="84">
        <f t="shared" si="6"/>
        <v>3.5906123731334616E-2</v>
      </c>
      <c r="T19" s="85">
        <f>分析係数表!F22</f>
        <v>0.40994295028524858</v>
      </c>
      <c r="U19" s="86">
        <f t="shared" si="7"/>
        <v>1.4719462295730491E-2</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投入係数表!W20</f>
        <v>9.7879282218597059E-4</v>
      </c>
      <c r="E20" s="77">
        <f t="shared" si="0"/>
        <v>9.7879282218597055E-2</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2.5034517483235846E-4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投入係数表!W21</f>
        <v>3.2626427406199022E-4</v>
      </c>
      <c r="E21" s="77">
        <f t="shared" si="0"/>
        <v>3.2626427406199018E-2</v>
      </c>
      <c r="F21" s="76">
        <f>分析係数表!C24</f>
        <v>1</v>
      </c>
      <c r="G21" s="77">
        <f t="shared" si="1"/>
        <v>3.2626427406199018E-2</v>
      </c>
      <c r="H21" s="77">
        <v>7.097867005273803E-2</v>
      </c>
      <c r="I21" s="77">
        <f t="shared" si="2"/>
        <v>7.097867005273803E-2</v>
      </c>
      <c r="J21" s="76">
        <f>分析係数表!G24</f>
        <v>0.20825654257279763</v>
      </c>
      <c r="K21" s="78">
        <f t="shared" si="3"/>
        <v>1.4781772421598593E-2</v>
      </c>
      <c r="L21" s="79"/>
      <c r="M21" s="80"/>
      <c r="N21" s="81">
        <f>分析係数表!H24</f>
        <v>3.389994672865514E-4</v>
      </c>
      <c r="O21" s="82">
        <f t="shared" si="4"/>
        <v>3.5048324476530182E-3</v>
      </c>
      <c r="P21" s="76">
        <f>分析係数表!C24</f>
        <v>1</v>
      </c>
      <c r="Q21" s="82">
        <f t="shared" si="5"/>
        <v>3.5048324476530182E-3</v>
      </c>
      <c r="R21" s="83">
        <v>1.5735235729093876E-2</v>
      </c>
      <c r="S21" s="84">
        <f t="shared" si="6"/>
        <v>8.6713905781831913E-2</v>
      </c>
      <c r="T21" s="85">
        <f>分析係数表!F24</f>
        <v>0.38665683744931811</v>
      </c>
      <c r="U21" s="86">
        <f t="shared" si="7"/>
        <v>3.3528524572481268E-2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投入係数表!W22</f>
        <v>1.1092985318107667E-2</v>
      </c>
      <c r="E22" s="77">
        <f t="shared" si="0"/>
        <v>1.1092985318107667</v>
      </c>
      <c r="F22" s="76">
        <f>分析係数表!C25</f>
        <v>9.7637180238234755E-3</v>
      </c>
      <c r="G22" s="77">
        <f t="shared" si="1"/>
        <v>1.0830878068841702E-2</v>
      </c>
      <c r="H22" s="77">
        <v>1.7963695718251748E-2</v>
      </c>
      <c r="I22" s="77">
        <f t="shared" si="2"/>
        <v>1.7963695718251748E-2</v>
      </c>
      <c r="J22" s="76">
        <f>分析係数表!G25</f>
        <v>0.19639934533551553</v>
      </c>
      <c r="K22" s="78">
        <f t="shared" si="3"/>
        <v>3.528058078871047E-3</v>
      </c>
      <c r="L22" s="79"/>
      <c r="M22" s="80"/>
      <c r="N22" s="81">
        <f>分析係数表!H25</f>
        <v>5.0849920092982707E-4</v>
      </c>
      <c r="O22" s="82">
        <f t="shared" si="4"/>
        <v>5.2572486714795273E-3</v>
      </c>
      <c r="P22" s="76">
        <f>分析係数表!C25</f>
        <v>9.7637180238234755E-3</v>
      </c>
      <c r="Q22" s="82">
        <f t="shared" si="5"/>
        <v>5.1330293609446683E-5</v>
      </c>
      <c r="R22" s="83">
        <v>3.3006696072905887E-4</v>
      </c>
      <c r="S22" s="84">
        <f t="shared" si="6"/>
        <v>1.8293762678980807E-2</v>
      </c>
      <c r="T22" s="85">
        <f>分析係数表!F25</f>
        <v>0.34206219312602293</v>
      </c>
      <c r="U22" s="86">
        <f t="shared" si="7"/>
        <v>6.2576045824991634E-3</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投入係数表!W23</f>
        <v>3.2952691680261013E-2</v>
      </c>
      <c r="E23" s="77">
        <f t="shared" si="0"/>
        <v>3.2952691680261013</v>
      </c>
      <c r="F23" s="76">
        <f>分析係数表!C26</f>
        <v>0.93036400633054483</v>
      </c>
      <c r="G23" s="77">
        <f t="shared" si="1"/>
        <v>3.0657998251022849</v>
      </c>
      <c r="H23" s="77">
        <v>3.7901269905737633</v>
      </c>
      <c r="I23" s="77">
        <f t="shared" si="2"/>
        <v>3.7901269905737633</v>
      </c>
      <c r="J23" s="76">
        <f>分析係数表!G26</f>
        <v>0.19645328719723185</v>
      </c>
      <c r="K23" s="78">
        <f t="shared" si="3"/>
        <v>0.74458290619316758</v>
      </c>
      <c r="L23" s="79"/>
      <c r="M23" s="80"/>
      <c r="N23" s="81">
        <f>分析係数表!H26</f>
        <v>1.0557411981209745E-2</v>
      </c>
      <c r="O23" s="82">
        <f t="shared" si="4"/>
        <v>0.1091504962269083</v>
      </c>
      <c r="P23" s="76">
        <f>分析係数表!C26</f>
        <v>0.93036400633054483</v>
      </c>
      <c r="Q23" s="82">
        <f t="shared" si="5"/>
        <v>0.10154969296263341</v>
      </c>
      <c r="R23" s="83">
        <v>0.11894616323926917</v>
      </c>
      <c r="S23" s="84">
        <f t="shared" si="6"/>
        <v>3.9090731538130323</v>
      </c>
      <c r="T23" s="85">
        <f>分析係数表!F26</f>
        <v>0.33070934256055362</v>
      </c>
      <c r="U23" s="86">
        <f t="shared" si="7"/>
        <v>1.2927670127186177</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投入係数表!W24</f>
        <v>6.3621533442088088E-3</v>
      </c>
      <c r="E24" s="77">
        <f t="shared" si="0"/>
        <v>0.63621533442088085</v>
      </c>
      <c r="F24" s="76">
        <f>分析係数表!C27</f>
        <v>0.10562310030395139</v>
      </c>
      <c r="G24" s="77">
        <f t="shared" si="1"/>
        <v>6.7199036082448677E-2</v>
      </c>
      <c r="H24" s="77">
        <v>7.4033702893133657E-2</v>
      </c>
      <c r="I24" s="77">
        <f t="shared" si="2"/>
        <v>7.4033702893133657E-2</v>
      </c>
      <c r="J24" s="76">
        <f>分析係数表!G27</f>
        <v>0.17127071823204421</v>
      </c>
      <c r="K24" s="78">
        <f t="shared" si="3"/>
        <v>1.267980546788477E-2</v>
      </c>
      <c r="L24" s="79"/>
      <c r="M24" s="80"/>
      <c r="N24" s="81">
        <f>分析係数表!H27</f>
        <v>1.1162768172792872E-2</v>
      </c>
      <c r="O24" s="82">
        <f t="shared" si="4"/>
        <v>0.11540912559771725</v>
      </c>
      <c r="P24" s="76">
        <f>分析係数表!C27</f>
        <v>0.10562310030395139</v>
      </c>
      <c r="Q24" s="82">
        <f t="shared" si="5"/>
        <v>1.2189869648999013E-2</v>
      </c>
      <c r="R24" s="83">
        <v>1.2338650470645163E-2</v>
      </c>
      <c r="S24" s="84">
        <f t="shared" si="6"/>
        <v>8.6372353363778825E-2</v>
      </c>
      <c r="T24" s="85">
        <f>分析係数表!F27</f>
        <v>0.32320441988950277</v>
      </c>
      <c r="U24" s="86">
        <f t="shared" si="7"/>
        <v>2.7915926363431279E-2</v>
      </c>
      <c r="V24" s="87">
        <f>分析係数表!D27</f>
        <v>0.29005524861878451</v>
      </c>
      <c r="W24" s="167">
        <f t="shared" si="8"/>
        <v>0</v>
      </c>
      <c r="X24" s="76">
        <f>分析係数表!E27</f>
        <v>0.34530386740331492</v>
      </c>
      <c r="Y24" s="166">
        <f t="shared" si="9"/>
        <v>0</v>
      </c>
    </row>
    <row r="25" spans="1:25" x14ac:dyDescent="0.2">
      <c r="A25" s="6" t="s">
        <v>13</v>
      </c>
      <c r="B25" s="5" t="s">
        <v>191</v>
      </c>
      <c r="C25" s="75">
        <f>最終需要_まとめ!C26</f>
        <v>100</v>
      </c>
      <c r="D25" s="76">
        <f>投入係数表!W25</f>
        <v>0.466884176182708</v>
      </c>
      <c r="E25" s="77">
        <f t="shared" si="0"/>
        <v>46.688417618270798</v>
      </c>
      <c r="F25" s="76">
        <f>分析係数表!C28</f>
        <v>0.18610473607344047</v>
      </c>
      <c r="G25" s="77">
        <f t="shared" si="1"/>
        <v>8.6889356385348542</v>
      </c>
      <c r="H25" s="77">
        <v>9.5230997149537195</v>
      </c>
      <c r="I25" s="77">
        <f t="shared" si="2"/>
        <v>109.52309971495372</v>
      </c>
      <c r="J25" s="76">
        <f>分析係数表!G28</f>
        <v>0.12463295269168026</v>
      </c>
      <c r="K25" s="78">
        <f t="shared" si="3"/>
        <v>13.650187305420006</v>
      </c>
      <c r="L25" s="79"/>
      <c r="M25" s="80"/>
      <c r="N25" s="81">
        <f>分析係数表!H28</f>
        <v>2.0436825027846384E-2</v>
      </c>
      <c r="O25" s="82">
        <f t="shared" si="4"/>
        <v>0.21129132755851052</v>
      </c>
      <c r="P25" s="76">
        <f>分析係数表!C28</f>
        <v>0.18610473607344047</v>
      </c>
      <c r="Q25" s="82">
        <f t="shared" si="5"/>
        <v>3.9322316749883457E-2</v>
      </c>
      <c r="R25" s="83">
        <v>4.4752323853989286E-2</v>
      </c>
      <c r="S25" s="84">
        <f t="shared" si="6"/>
        <v>109.5678520388077</v>
      </c>
      <c r="T25" s="85">
        <f>分析係数表!F28</f>
        <v>0.20978792822185971</v>
      </c>
      <c r="U25" s="86">
        <f t="shared" si="7"/>
        <v>22.986012678940735</v>
      </c>
      <c r="V25" s="87">
        <f>分析係数表!D28</f>
        <v>0.10619902120717781</v>
      </c>
      <c r="W25" s="167">
        <f t="shared" si="8"/>
        <v>12</v>
      </c>
      <c r="X25" s="76">
        <f>分析係数表!E28</f>
        <v>0.11125611745513866</v>
      </c>
      <c r="Y25" s="166">
        <f t="shared" si="9"/>
        <v>12</v>
      </c>
    </row>
    <row r="26" spans="1:25" x14ac:dyDescent="0.2">
      <c r="A26" s="6" t="s">
        <v>14</v>
      </c>
      <c r="B26" s="5" t="s">
        <v>50</v>
      </c>
      <c r="C26" s="90"/>
      <c r="D26" s="76">
        <f>投入係数表!W26</f>
        <v>1.6313213703099511E-3</v>
      </c>
      <c r="E26" s="77">
        <f t="shared" si="0"/>
        <v>0.16313213703099511</v>
      </c>
      <c r="F26" s="76">
        <f>分析係数表!C29</f>
        <v>0.55770782889426962</v>
      </c>
      <c r="G26" s="77">
        <f t="shared" si="1"/>
        <v>9.0980069966438759E-2</v>
      </c>
      <c r="H26" s="77">
        <v>0.14896617689050018</v>
      </c>
      <c r="I26" s="77">
        <f t="shared" si="2"/>
        <v>0.14896617689050018</v>
      </c>
      <c r="J26" s="76">
        <f>分析係数表!G29</f>
        <v>0.26290655653071759</v>
      </c>
      <c r="K26" s="78">
        <f t="shared" si="3"/>
        <v>3.9164184605827164E-2</v>
      </c>
      <c r="L26" s="79"/>
      <c r="M26" s="80"/>
      <c r="N26" s="81">
        <f>分析係数表!H29</f>
        <v>1.0048912780279917E-2</v>
      </c>
      <c r="O26" s="82">
        <f t="shared" si="4"/>
        <v>0.10389324755542877</v>
      </c>
      <c r="P26" s="76">
        <f>分析係数表!C29</f>
        <v>0.55770782889426962</v>
      </c>
      <c r="Q26" s="82">
        <f t="shared" si="5"/>
        <v>5.7942077530913065E-2</v>
      </c>
      <c r="R26" s="83">
        <v>8.3561814157711412E-2</v>
      </c>
      <c r="S26" s="84">
        <f t="shared" si="6"/>
        <v>0.23252799104821159</v>
      </c>
      <c r="T26" s="85">
        <f>分析係数表!F29</f>
        <v>0.49535363964894163</v>
      </c>
      <c r="U26" s="86">
        <f t="shared" si="7"/>
        <v>0.11518358668598813</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投入係数表!W27</f>
        <v>6.5252854812398043E-4</v>
      </c>
      <c r="E27" s="77">
        <f t="shared" si="0"/>
        <v>6.5252854812398037E-2</v>
      </c>
      <c r="F27" s="76">
        <f>分析係数表!C30</f>
        <v>1</v>
      </c>
      <c r="G27" s="77">
        <f t="shared" si="1"/>
        <v>6.5252854812398037E-2</v>
      </c>
      <c r="H27" s="77">
        <v>0.11186475331944765</v>
      </c>
      <c r="I27" s="77">
        <f t="shared" si="2"/>
        <v>0.11186475331944765</v>
      </c>
      <c r="J27" s="76">
        <f>分析係数表!G30</f>
        <v>0.34435136970794655</v>
      </c>
      <c r="K27" s="78">
        <f t="shared" si="3"/>
        <v>3.8520781027593355E-2</v>
      </c>
      <c r="L27" s="79"/>
      <c r="M27" s="80"/>
      <c r="N27" s="81">
        <f>分析係数表!H30</f>
        <v>0</v>
      </c>
      <c r="O27" s="82">
        <f t="shared" si="4"/>
        <v>0</v>
      </c>
      <c r="P27" s="76">
        <f>分析係数表!C30</f>
        <v>1</v>
      </c>
      <c r="Q27" s="82">
        <f t="shared" si="5"/>
        <v>0</v>
      </c>
      <c r="R27" s="83">
        <v>2.873937609325726E-2</v>
      </c>
      <c r="S27" s="84">
        <f t="shared" si="6"/>
        <v>0.14060412941270489</v>
      </c>
      <c r="T27" s="85">
        <f>分析係数表!F30</f>
        <v>0.43672175684853975</v>
      </c>
      <c r="U27" s="86">
        <f t="shared" si="7"/>
        <v>6.1404882417275923E-2</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投入係数表!W28</f>
        <v>1.2724306688417618E-2</v>
      </c>
      <c r="E28" s="77">
        <f t="shared" si="0"/>
        <v>1.2724306688417617</v>
      </c>
      <c r="F28" s="76">
        <f>分析係数表!C31</f>
        <v>0.21403057579654239</v>
      </c>
      <c r="G28" s="77">
        <f t="shared" si="1"/>
        <v>0.27233906871338182</v>
      </c>
      <c r="H28" s="77">
        <v>0.35624709591198706</v>
      </c>
      <c r="I28" s="77">
        <f t="shared" si="2"/>
        <v>0.35624709591198706</v>
      </c>
      <c r="J28" s="76">
        <f>分析係数表!G31</f>
        <v>7.0431893687707636E-2</v>
      </c>
      <c r="K28" s="78">
        <f t="shared" si="3"/>
        <v>2.5091157585827657E-2</v>
      </c>
      <c r="L28" s="79"/>
      <c r="M28" s="80"/>
      <c r="N28" s="81">
        <f>分析係数表!H31</f>
        <v>2.2373964840912391E-2</v>
      </c>
      <c r="O28" s="82">
        <f t="shared" si="4"/>
        <v>0.23131894154509919</v>
      </c>
      <c r="P28" s="76">
        <f>分析係数表!C31</f>
        <v>0.21403057579654239</v>
      </c>
      <c r="Q28" s="82">
        <f t="shared" si="5"/>
        <v>4.9509326251544312E-2</v>
      </c>
      <c r="R28" s="83">
        <v>6.6620363679398165E-2</v>
      </c>
      <c r="S28" s="84">
        <f t="shared" si="6"/>
        <v>0.42286745959138522</v>
      </c>
      <c r="T28" s="85">
        <f>分析係数表!F31</f>
        <v>0.34418604651162793</v>
      </c>
      <c r="U28" s="86">
        <f t="shared" si="7"/>
        <v>0.14554507911517445</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投入係数表!W29</f>
        <v>3.2626427406199022E-4</v>
      </c>
      <c r="E29" s="77">
        <f t="shared" si="0"/>
        <v>3.2626427406199018E-2</v>
      </c>
      <c r="F29" s="76">
        <f>分析係数表!C32</f>
        <v>0.43391812865497081</v>
      </c>
      <c r="G29" s="77">
        <f t="shared" si="1"/>
        <v>1.4157198324795131E-2</v>
      </c>
      <c r="H29" s="77">
        <v>2.2422495102547475E-2</v>
      </c>
      <c r="I29" s="77">
        <f t="shared" si="2"/>
        <v>2.2422495102547475E-2</v>
      </c>
      <c r="J29" s="76">
        <f>分析係数表!G32</f>
        <v>0.14171122994652408</v>
      </c>
      <c r="K29" s="78">
        <f t="shared" si="3"/>
        <v>3.177519359451915E-3</v>
      </c>
      <c r="L29" s="79"/>
      <c r="M29" s="80"/>
      <c r="N29" s="81">
        <f>分析係数表!H32</f>
        <v>6.3683471354545017E-3</v>
      </c>
      <c r="O29" s="82">
        <f t="shared" si="4"/>
        <v>6.5840780980910271E-2</v>
      </c>
      <c r="P29" s="76">
        <f>分析係数表!C32</f>
        <v>0.43391812865497081</v>
      </c>
      <c r="Q29" s="82">
        <f t="shared" si="5"/>
        <v>2.8569508472418379E-2</v>
      </c>
      <c r="R29" s="83">
        <v>3.6472474136612233E-2</v>
      </c>
      <c r="S29" s="84">
        <f t="shared" si="6"/>
        <v>5.8894969239159711E-2</v>
      </c>
      <c r="T29" s="85">
        <f>分析係数表!F32</f>
        <v>0.48395721925133689</v>
      </c>
      <c r="U29" s="86">
        <f t="shared" si="7"/>
        <v>2.8502645540876757E-2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投入係数表!W30</f>
        <v>3.2626427406199022E-4</v>
      </c>
      <c r="E30" s="77">
        <f t="shared" si="0"/>
        <v>3.2626427406199018E-2</v>
      </c>
      <c r="F30" s="76">
        <f>分析係数表!C33</f>
        <v>0.95657568238213397</v>
      </c>
      <c r="G30" s="77">
        <f t="shared" si="1"/>
        <v>3.1209647059775983E-2</v>
      </c>
      <c r="H30" s="77">
        <v>4.9598623188371646E-2</v>
      </c>
      <c r="I30" s="77">
        <f t="shared" si="2"/>
        <v>4.9598623188371646E-2</v>
      </c>
      <c r="J30" s="76">
        <f>分析係数表!G33</f>
        <v>0.50647668393782386</v>
      </c>
      <c r="K30" s="78">
        <f t="shared" si="3"/>
        <v>2.5120546200328126E-2</v>
      </c>
      <c r="L30" s="79"/>
      <c r="M30" s="80"/>
      <c r="N30" s="81">
        <f>分析係数表!H33</f>
        <v>9.6856990653300401E-4</v>
      </c>
      <c r="O30" s="82">
        <f t="shared" si="4"/>
        <v>1.0013806993294338E-2</v>
      </c>
      <c r="P30" s="76">
        <f>分析係数表!C33</f>
        <v>0.95657568238213397</v>
      </c>
      <c r="Q30" s="82">
        <f t="shared" si="5"/>
        <v>9.5789642578535169E-3</v>
      </c>
      <c r="R30" s="83">
        <v>3.0350759641652354E-2</v>
      </c>
      <c r="S30" s="84">
        <f t="shared" si="6"/>
        <v>7.9949382830024007E-2</v>
      </c>
      <c r="T30" s="85">
        <f>分析係数表!F33</f>
        <v>0.6295336787564767</v>
      </c>
      <c r="U30" s="86">
        <f t="shared" si="7"/>
        <v>5.0330829087294908E-2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投入係数表!W31</f>
        <v>4.0293637846655794E-2</v>
      </c>
      <c r="E31" s="77">
        <f t="shared" si="0"/>
        <v>4.0293637846655797</v>
      </c>
      <c r="F31" s="76">
        <f>分析係数表!C34</f>
        <v>0.33608845585417924</v>
      </c>
      <c r="G31" s="77">
        <f t="shared" si="1"/>
        <v>1.3542226524630063</v>
      </c>
      <c r="H31" s="77">
        <v>1.6296335793184251</v>
      </c>
      <c r="I31" s="77">
        <f t="shared" si="2"/>
        <v>1.6296335793184251</v>
      </c>
      <c r="J31" s="76">
        <f>分析係数表!G34</f>
        <v>0.42501734562394688</v>
      </c>
      <c r="K31" s="78">
        <f t="shared" si="3"/>
        <v>0.69262253822156872</v>
      </c>
      <c r="L31" s="79"/>
      <c r="M31" s="80"/>
      <c r="N31" s="81">
        <f>分析係数表!H34</f>
        <v>0.15935396387234249</v>
      </c>
      <c r="O31" s="82">
        <f t="shared" si="4"/>
        <v>1.647521595571751</v>
      </c>
      <c r="P31" s="76">
        <f>分析係数表!C34</f>
        <v>0.33608845585417924</v>
      </c>
      <c r="Q31" s="82">
        <f t="shared" si="5"/>
        <v>0.5537129890421234</v>
      </c>
      <c r="R31" s="83">
        <v>0.60025017928995039</v>
      </c>
      <c r="S31" s="84">
        <f t="shared" si="6"/>
        <v>2.2298837586083753</v>
      </c>
      <c r="T31" s="85">
        <f>分析係数表!F34</f>
        <v>0.69035583308553872</v>
      </c>
      <c r="U31" s="86">
        <f t="shared" si="7"/>
        <v>1.5394132598579973</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投入係数表!W32</f>
        <v>3.9151712887438824E-3</v>
      </c>
      <c r="E32" s="77">
        <f t="shared" si="0"/>
        <v>0.39151712887438822</v>
      </c>
      <c r="F32" s="76">
        <f>分析係数表!C35</f>
        <v>1</v>
      </c>
      <c r="G32" s="77">
        <f t="shared" si="1"/>
        <v>0.39151712887438822</v>
      </c>
      <c r="H32" s="77">
        <v>0.56063509582117332</v>
      </c>
      <c r="I32" s="77">
        <f t="shared" si="2"/>
        <v>0.56063509582117332</v>
      </c>
      <c r="J32" s="76">
        <f>分析係数表!G35</f>
        <v>0.31379772270596118</v>
      </c>
      <c r="K32" s="78">
        <f t="shared" si="3"/>
        <v>0.17592601633772253</v>
      </c>
      <c r="L32" s="79"/>
      <c r="M32" s="80"/>
      <c r="N32" s="81">
        <f>分析係数表!H35</f>
        <v>5.9518620756453096E-2</v>
      </c>
      <c r="O32" s="82">
        <f t="shared" si="4"/>
        <v>0.61534843973793707</v>
      </c>
      <c r="P32" s="76">
        <f>分析係数表!C35</f>
        <v>1</v>
      </c>
      <c r="Q32" s="82">
        <f t="shared" si="5"/>
        <v>0.61534843973793707</v>
      </c>
      <c r="R32" s="83">
        <v>0.80269801866891344</v>
      </c>
      <c r="S32" s="84">
        <f t="shared" si="6"/>
        <v>1.3633331144900867</v>
      </c>
      <c r="T32" s="85">
        <f>分析係数表!F35</f>
        <v>0.62804197365483372</v>
      </c>
      <c r="U32" s="86">
        <f t="shared" si="7"/>
        <v>0.85623041997334537</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投入係数表!W33</f>
        <v>3.2626427406199022E-4</v>
      </c>
      <c r="E33" s="77">
        <f t="shared" si="0"/>
        <v>3.2626427406199018E-2</v>
      </c>
      <c r="F33" s="76">
        <f>分析係数表!C36</f>
        <v>0.74699570815450644</v>
      </c>
      <c r="G33" s="77">
        <f t="shared" si="1"/>
        <v>2.4371801244845233E-2</v>
      </c>
      <c r="H33" s="77">
        <v>9.5684928454237067E-2</v>
      </c>
      <c r="I33" s="77">
        <f t="shared" si="2"/>
        <v>9.5684928454237067E-2</v>
      </c>
      <c r="J33" s="76">
        <f>分析係数表!G36</f>
        <v>2.1798365122615803E-2</v>
      </c>
      <c r="K33" s="78">
        <f t="shared" si="3"/>
        <v>2.0857750071768297E-3</v>
      </c>
      <c r="L33" s="79"/>
      <c r="M33" s="80"/>
      <c r="N33" s="81">
        <f>分析係数表!H36</f>
        <v>0.18814470434403602</v>
      </c>
      <c r="O33" s="82">
        <f t="shared" si="4"/>
        <v>1.9451820084474249</v>
      </c>
      <c r="P33" s="76">
        <f>分析係数表!C36</f>
        <v>0.74699570815450644</v>
      </c>
      <c r="Q33" s="82">
        <f t="shared" si="5"/>
        <v>1.4530426118895894</v>
      </c>
      <c r="R33" s="83">
        <v>1.5164447675317341</v>
      </c>
      <c r="S33" s="84">
        <f t="shared" si="6"/>
        <v>1.6121296959859712</v>
      </c>
      <c r="T33" s="85">
        <f>分析係数表!F36</f>
        <v>0.88068263301305039</v>
      </c>
      <c r="U33" s="86">
        <f t="shared" si="7"/>
        <v>1.4197746254194537</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投入係数表!W34</f>
        <v>1.4518760195758564E-2</v>
      </c>
      <c r="E34" s="77">
        <f t="shared" si="0"/>
        <v>1.4518760195758564</v>
      </c>
      <c r="F34" s="76">
        <f>分析係数表!C37</f>
        <v>0.40712235846595357</v>
      </c>
      <c r="G34" s="77">
        <f t="shared" si="1"/>
        <v>0.59109118928988369</v>
      </c>
      <c r="H34" s="77">
        <v>0.75180199738685405</v>
      </c>
      <c r="I34" s="77">
        <f t="shared" si="2"/>
        <v>0.75180199738685405</v>
      </c>
      <c r="J34" s="76">
        <f>分析係数表!G37</f>
        <v>0.32196035893896063</v>
      </c>
      <c r="K34" s="78">
        <f t="shared" si="3"/>
        <v>0.24205044092969907</v>
      </c>
      <c r="L34" s="79"/>
      <c r="M34" s="80"/>
      <c r="N34" s="81">
        <f>分析係数表!H37</f>
        <v>4.8815923289263402E-2</v>
      </c>
      <c r="O34" s="82">
        <f t="shared" si="4"/>
        <v>0.50469587246203462</v>
      </c>
      <c r="P34" s="76">
        <f>分析係数表!C37</f>
        <v>0.40712235846595357</v>
      </c>
      <c r="Q34" s="82">
        <f t="shared" si="5"/>
        <v>0.20547297390477565</v>
      </c>
      <c r="R34" s="83">
        <v>0.24329834952957347</v>
      </c>
      <c r="S34" s="84">
        <f t="shared" si="6"/>
        <v>0.99510034691642746</v>
      </c>
      <c r="T34" s="85">
        <f>分析係数表!F37</f>
        <v>0.65447194556749833</v>
      </c>
      <c r="U34" s="86">
        <f t="shared" si="7"/>
        <v>0.65126526008128682</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投入係数表!W35</f>
        <v>2.1207177814029365E-3</v>
      </c>
      <c r="E35" s="77">
        <f t="shared" si="0"/>
        <v>0.21207177814029365</v>
      </c>
      <c r="F35" s="76">
        <f>分析係数表!C38</f>
        <v>1.4508928571428603E-2</v>
      </c>
      <c r="G35" s="77">
        <f t="shared" si="1"/>
        <v>3.0769342810533745E-3</v>
      </c>
      <c r="H35" s="77">
        <v>6.3681355947378462E-3</v>
      </c>
      <c r="I35" s="77">
        <f t="shared" si="2"/>
        <v>6.3681355947378462E-3</v>
      </c>
      <c r="J35" s="76">
        <f>分析係数表!G38</f>
        <v>0.30833333333333335</v>
      </c>
      <c r="K35" s="78">
        <f t="shared" si="3"/>
        <v>1.9635084750441695E-3</v>
      </c>
      <c r="L35" s="79"/>
      <c r="M35" s="80"/>
      <c r="N35" s="81">
        <f>分析係数表!H38</f>
        <v>4.2859218364085426E-2</v>
      </c>
      <c r="O35" s="82">
        <f t="shared" si="4"/>
        <v>0.44311095945327444</v>
      </c>
      <c r="P35" s="76">
        <f>分析係数表!C38</f>
        <v>1.4508928571428603E-2</v>
      </c>
      <c r="Q35" s="82">
        <f t="shared" si="5"/>
        <v>6.4290652599247548E-3</v>
      </c>
      <c r="R35" s="83">
        <v>8.2536344112107071E-3</v>
      </c>
      <c r="S35" s="84">
        <f t="shared" si="6"/>
        <v>1.4621770005948553E-2</v>
      </c>
      <c r="T35" s="85">
        <f>分析係数表!F38</f>
        <v>0.5083333333333333</v>
      </c>
      <c r="U35" s="86">
        <f t="shared" si="7"/>
        <v>7.4327330863571805E-3</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投入係数表!W36</f>
        <v>0</v>
      </c>
      <c r="E36" s="77">
        <f t="shared" si="0"/>
        <v>0</v>
      </c>
      <c r="F36" s="76">
        <f>分析係数表!C39</f>
        <v>1</v>
      </c>
      <c r="G36" s="77">
        <f t="shared" si="1"/>
        <v>0</v>
      </c>
      <c r="H36" s="77">
        <v>1.2014683677347593E-2</v>
      </c>
      <c r="I36" s="77">
        <f t="shared" si="2"/>
        <v>1.2014683677347593E-2</v>
      </c>
      <c r="J36" s="76">
        <f>分析係数表!G39</f>
        <v>0.34035980374341268</v>
      </c>
      <c r="K36" s="78">
        <f t="shared" si="3"/>
        <v>4.0893153784612108E-3</v>
      </c>
      <c r="L36" s="79"/>
      <c r="M36" s="80"/>
      <c r="N36" s="81">
        <f>分析係数表!H39</f>
        <v>3.825851130805366E-3</v>
      </c>
      <c r="O36" s="82">
        <f t="shared" si="4"/>
        <v>3.9554537623512638E-2</v>
      </c>
      <c r="P36" s="76">
        <f>分析係数表!C39</f>
        <v>1</v>
      </c>
      <c r="Q36" s="82">
        <f t="shared" si="5"/>
        <v>3.9554537623512638E-2</v>
      </c>
      <c r="R36" s="83">
        <v>5.0694458386323499E-2</v>
      </c>
      <c r="S36" s="84">
        <f t="shared" si="6"/>
        <v>6.2709142063671092E-2</v>
      </c>
      <c r="T36" s="85">
        <f>分析係数表!F39</f>
        <v>0.69125931310194444</v>
      </c>
      <c r="U36" s="86">
        <f t="shared" si="7"/>
        <v>4.3348278468145526E-2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投入係数表!W37</f>
        <v>0</v>
      </c>
      <c r="E37" s="77">
        <f t="shared" si="0"/>
        <v>0</v>
      </c>
      <c r="F37" s="76">
        <f>分析係数表!C40</f>
        <v>0.85193465176268268</v>
      </c>
      <c r="G37" s="77">
        <f t="shared" si="1"/>
        <v>0</v>
      </c>
      <c r="H37" s="77">
        <v>3.8486015651811862E-3</v>
      </c>
      <c r="I37" s="77">
        <f t="shared" si="2"/>
        <v>3.8486015651811862E-3</v>
      </c>
      <c r="J37" s="76">
        <f>分析係数表!G40</f>
        <v>0.54260669636442016</v>
      </c>
      <c r="K37" s="78">
        <f t="shared" si="3"/>
        <v>2.0882769809058999E-3</v>
      </c>
      <c r="L37" s="79"/>
      <c r="M37" s="80"/>
      <c r="N37" s="81">
        <f>分析係数表!H40</f>
        <v>3.0340452322146352E-2</v>
      </c>
      <c r="O37" s="82">
        <f t="shared" si="4"/>
        <v>0.31368250406494513</v>
      </c>
      <c r="P37" s="76">
        <f>分析係数表!C40</f>
        <v>0.85193465176268268</v>
      </c>
      <c r="Q37" s="82">
        <f t="shared" si="5"/>
        <v>0.26723699486461533</v>
      </c>
      <c r="R37" s="83">
        <v>0.26775622825785234</v>
      </c>
      <c r="S37" s="84">
        <f t="shared" si="6"/>
        <v>0.27160482982303352</v>
      </c>
      <c r="T37" s="85">
        <f>分析係数表!F40</f>
        <v>0.72424198879149304</v>
      </c>
      <c r="U37" s="86">
        <f t="shared" si="7"/>
        <v>0.19670762211640883</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投入係数表!W38</f>
        <v>0</v>
      </c>
      <c r="E38" s="77">
        <f t="shared" si="0"/>
        <v>0</v>
      </c>
      <c r="F38" s="76">
        <f>分析係数表!C41</f>
        <v>0.80146471371504657</v>
      </c>
      <c r="G38" s="77">
        <f t="shared" si="1"/>
        <v>0</v>
      </c>
      <c r="H38" s="77">
        <v>2.5809391341482563E-3</v>
      </c>
      <c r="I38" s="77">
        <f t="shared" si="2"/>
        <v>2.5809391341482563E-3</v>
      </c>
      <c r="J38" s="76">
        <f>分析係数表!G41</f>
        <v>0.44658927872701187</v>
      </c>
      <c r="K38" s="78">
        <f t="shared" si="3"/>
        <v>1.1526197463575883E-3</v>
      </c>
      <c r="L38" s="79"/>
      <c r="M38" s="80"/>
      <c r="N38" s="81">
        <f>分析係数表!H41</f>
        <v>5.2181703714465594E-2</v>
      </c>
      <c r="O38" s="82">
        <f t="shared" si="4"/>
        <v>0.53949385176373243</v>
      </c>
      <c r="P38" s="76">
        <f>分析係数表!C41</f>
        <v>0.80146471371504657</v>
      </c>
      <c r="Q38" s="82">
        <f t="shared" si="5"/>
        <v>0.43238528545484761</v>
      </c>
      <c r="R38" s="83">
        <v>0.44074663907738154</v>
      </c>
      <c r="S38" s="84">
        <f t="shared" si="6"/>
        <v>0.44332757821152979</v>
      </c>
      <c r="T38" s="85">
        <f>分析係数表!F41</f>
        <v>0.54349810877787919</v>
      </c>
      <c r="U38" s="86">
        <f t="shared" si="7"/>
        <v>0.24094770032704377</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投入係数表!W39</f>
        <v>1.6313213703099511E-4</v>
      </c>
      <c r="E39" s="77">
        <f>$C$25*D39</f>
        <v>1.6313213703099509E-2</v>
      </c>
      <c r="F39" s="76">
        <f>分析係数表!C42</f>
        <v>0.73057644110275688</v>
      </c>
      <c r="G39" s="77">
        <f>E39*F39</f>
        <v>1.1918049610159165E-2</v>
      </c>
      <c r="H39" s="77">
        <v>2.0000904961659887E-2</v>
      </c>
      <c r="I39" s="77">
        <f>C39+H39</f>
        <v>2.0000904961659887E-2</v>
      </c>
      <c r="J39" s="76">
        <f>分析係数表!G42</f>
        <v>0.48211243611584326</v>
      </c>
      <c r="K39" s="78">
        <f>I39*J39</f>
        <v>9.6426850155873055E-3</v>
      </c>
      <c r="L39" s="79"/>
      <c r="M39" s="80"/>
      <c r="N39" s="81">
        <f>分析係数表!H42</f>
        <v>1.2567194537265727E-2</v>
      </c>
      <c r="O39" s="82">
        <f t="shared" si="4"/>
        <v>0.12992914573799402</v>
      </c>
      <c r="P39" s="76">
        <f>分析係数表!C42</f>
        <v>0.73057644110275688</v>
      </c>
      <c r="Q39" s="82">
        <f>O39*P39</f>
        <v>9.4923172888785101E-2</v>
      </c>
      <c r="R39" s="83">
        <v>0.10030955651547896</v>
      </c>
      <c r="S39" s="84">
        <f>I39+R39</f>
        <v>0.12031046147713885</v>
      </c>
      <c r="T39" s="85">
        <f>分析係数表!F42</f>
        <v>0.53492333901192501</v>
      </c>
      <c r="U39" s="86">
        <f>S39*T39</f>
        <v>6.4356873771416689E-2</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投入係数表!W40</f>
        <v>2.3491027732463296E-2</v>
      </c>
      <c r="E40" s="77">
        <f>$C$25*D40</f>
        <v>2.3491027732463294</v>
      </c>
      <c r="F40" s="76">
        <f>分析係数表!C43</f>
        <v>0.26262335230137579</v>
      </c>
      <c r="G40" s="77">
        <f>E40*F40</f>
        <v>0.6169292452104097</v>
      </c>
      <c r="H40" s="77">
        <v>0.85150373586687822</v>
      </c>
      <c r="I40" s="77">
        <f>C40+H40</f>
        <v>0.85150373586687822</v>
      </c>
      <c r="J40" s="76">
        <f>分析係数表!G43</f>
        <v>0.38144329896907214</v>
      </c>
      <c r="K40" s="78">
        <f>I40*J40</f>
        <v>0.32480039409355149</v>
      </c>
      <c r="L40" s="79"/>
      <c r="M40" s="80"/>
      <c r="N40" s="81">
        <f>分析係数表!H43</f>
        <v>3.4626374158554893E-2</v>
      </c>
      <c r="O40" s="82">
        <f t="shared" si="4"/>
        <v>0.35799360001027258</v>
      </c>
      <c r="P40" s="76">
        <f>分析係数表!C43</f>
        <v>0.26262335230137579</v>
      </c>
      <c r="Q40" s="82">
        <f>O40*P40</f>
        <v>9.4017479337135626E-2</v>
      </c>
      <c r="R40" s="83">
        <v>0.17688361925851043</v>
      </c>
      <c r="S40" s="84">
        <f>I40+R40</f>
        <v>1.0283873551253886</v>
      </c>
      <c r="T40" s="85">
        <f>分析係数表!F43</f>
        <v>0.61984536082474229</v>
      </c>
      <c r="U40" s="86">
        <f>S40*T40</f>
        <v>0.63744113120529888</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投入係数表!W41</f>
        <v>0</v>
      </c>
      <c r="E41" s="77">
        <f>$C$25*D41</f>
        <v>0</v>
      </c>
      <c r="F41" s="76">
        <f>分析係数表!C44</f>
        <v>0.55951749734888656</v>
      </c>
      <c r="G41" s="77">
        <f>E41*F41</f>
        <v>0</v>
      </c>
      <c r="H41" s="77">
        <v>1.8253030371178217E-3</v>
      </c>
      <c r="I41" s="77">
        <f>C41+H41</f>
        <v>1.8253030371178217E-3</v>
      </c>
      <c r="J41" s="76">
        <f>分析係数表!G44</f>
        <v>0.2661290322580645</v>
      </c>
      <c r="K41" s="78">
        <f>I41*J41</f>
        <v>4.857661308458719E-4</v>
      </c>
      <c r="L41" s="79"/>
      <c r="M41" s="80"/>
      <c r="N41" s="81">
        <f>分析係数表!H44</f>
        <v>0.11419439198024117</v>
      </c>
      <c r="O41" s="82">
        <f t="shared" si="4"/>
        <v>1.1806278445094025</v>
      </c>
      <c r="P41" s="76">
        <f>分析係数表!C44</f>
        <v>0.55951749734888656</v>
      </c>
      <c r="Q41" s="82">
        <f>O41*P41</f>
        <v>0.6605819368603113</v>
      </c>
      <c r="R41" s="83">
        <v>0.67184293352535651</v>
      </c>
      <c r="S41" s="84">
        <f>I41+R41</f>
        <v>0.67366823656247432</v>
      </c>
      <c r="T41" s="85">
        <f>分析係数表!F44</f>
        <v>0.54608294930875578</v>
      </c>
      <c r="U41" s="86">
        <f>S41*T41</f>
        <v>0.36787873747766459</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投入係数表!W42</f>
        <v>4.2414355628058731E-3</v>
      </c>
      <c r="E42" s="77">
        <f>$C$25*D42</f>
        <v>0.42414355628058731</v>
      </c>
      <c r="F42" s="76">
        <f>分析係数表!C45</f>
        <v>1</v>
      </c>
      <c r="G42" s="77">
        <f>E42*F42</f>
        <v>0.42414355628058731</v>
      </c>
      <c r="H42" s="77">
        <v>0.535783073795425</v>
      </c>
      <c r="I42" s="77">
        <f>C42+H42</f>
        <v>0.535783073795425</v>
      </c>
      <c r="J42" s="76">
        <f>分析係数表!G45</f>
        <v>0</v>
      </c>
      <c r="K42" s="78">
        <f>I42*J42</f>
        <v>0</v>
      </c>
      <c r="L42" s="79"/>
      <c r="M42" s="80"/>
      <c r="N42" s="81">
        <f>分析係数表!H45</f>
        <v>0</v>
      </c>
      <c r="O42" s="82">
        <f t="shared" si="4"/>
        <v>0</v>
      </c>
      <c r="P42" s="76">
        <f>分析係数表!C45</f>
        <v>1</v>
      </c>
      <c r="Q42" s="82">
        <f>O42*P42</f>
        <v>0</v>
      </c>
      <c r="R42" s="83">
        <v>4.9270350922685092E-2</v>
      </c>
      <c r="S42" s="84">
        <f>I42+R42</f>
        <v>0.58505342471811006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1.9575856443719412E-3</v>
      </c>
      <c r="E43" s="77">
        <f>$C$25*D43</f>
        <v>0.19575856443719411</v>
      </c>
      <c r="F43" s="76">
        <f>分析係数表!C46</f>
        <v>0.22811405702851428</v>
      </c>
      <c r="G43" s="77">
        <f>E43*F43</f>
        <v>4.4655280331846188E-2</v>
      </c>
      <c r="H43" s="77">
        <v>6.3111614259170695E-2</v>
      </c>
      <c r="I43" s="77">
        <f>C43+H43</f>
        <v>6.3111614259170695E-2</v>
      </c>
      <c r="J43" s="76">
        <f>分析係数表!G46</f>
        <v>8.7527352297592995E-3</v>
      </c>
      <c r="K43" s="78">
        <f>I43*J43</f>
        <v>5.5239924953322272E-4</v>
      </c>
      <c r="L43" s="79"/>
      <c r="M43" s="80"/>
      <c r="N43" s="81">
        <f>分析係数表!H46</f>
        <v>2.1817037144655917E-2</v>
      </c>
      <c r="O43" s="82">
        <f t="shared" si="4"/>
        <v>0.22556100252395497</v>
      </c>
      <c r="P43" s="76">
        <f>分析係数表!C46</f>
        <v>0.22811405702851428</v>
      </c>
      <c r="Q43" s="82">
        <f>O43*P43</f>
        <v>5.1453635393158316E-2</v>
      </c>
      <c r="R43" s="83">
        <v>5.8516595271316779E-2</v>
      </c>
      <c r="S43" s="84">
        <f>I43+R43</f>
        <v>0.12162820953048747</v>
      </c>
      <c r="T43" s="85">
        <f>分析係数表!F46</f>
        <v>0.3172866520787746</v>
      </c>
      <c r="U43" s="86">
        <f>S43*T43</f>
        <v>3.8591007400264075E-2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投入係数表!W44</f>
        <v>0.78303425774877655</v>
      </c>
      <c r="E44" s="91">
        <f>SUM(E5:E43)</f>
        <v>78.303425774877667</v>
      </c>
      <c r="F44" s="92">
        <f>分析係数表!C47</f>
        <v>0.33433390508862204</v>
      </c>
      <c r="G44" s="91">
        <f>SUM(G5:G43)</f>
        <v>18.289116158417261</v>
      </c>
      <c r="H44" s="91">
        <f>SUM(H5:H43)</f>
        <v>21.994112492459195</v>
      </c>
      <c r="I44" s="91">
        <f>SUM(I5:I43)</f>
        <v>121.99411249245919</v>
      </c>
      <c r="J44" s="92">
        <f>分析係数表!G47</f>
        <v>0.20055399257397419</v>
      </c>
      <c r="K44" s="93">
        <f>SUM(K5:K43)</f>
        <v>16.48924247245094</v>
      </c>
      <c r="L44" s="94">
        <f>最終需要_まとめ!$L$33</f>
        <v>0.627</v>
      </c>
      <c r="M44" s="91">
        <f>K44*L44</f>
        <v>10.338755030226739</v>
      </c>
      <c r="N44" s="95">
        <f>分析係数表!H47</f>
        <v>1</v>
      </c>
      <c r="O44" s="96">
        <f>SUM(O5:O43)</f>
        <v>10.338755030226739</v>
      </c>
      <c r="P44" s="92">
        <f>分析係数表!C47</f>
        <v>0.33433390508862204</v>
      </c>
      <c r="Q44" s="96">
        <f>SUM(Q5:Q43)</f>
        <v>4.8985245934570951</v>
      </c>
      <c r="R44" s="91">
        <f>SUM(R5:R43)</f>
        <v>5.6046588393895505</v>
      </c>
      <c r="S44" s="97">
        <f>SUM(S5:S43)</f>
        <v>127.59877133184874</v>
      </c>
      <c r="T44" s="98">
        <f>分析係数表!F47</f>
        <v>0.41739236800258844</v>
      </c>
      <c r="U44" s="99">
        <f>SUM(U5:U43)</f>
        <v>31.856470836028016</v>
      </c>
      <c r="V44" s="100">
        <f>分析係数表!D47</f>
        <v>5.2767398089435869E-2</v>
      </c>
      <c r="W44" s="164">
        <f>SUM(W5:W43)</f>
        <v>12</v>
      </c>
      <c r="X44" s="92">
        <f>分析係数表!E47</f>
        <v>4.5266401770882245E-2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1.2906556530717606E-4</v>
      </c>
      <c r="E5" s="77">
        <f t="shared" ref="E5:E38" si="0">$C$26*D5</f>
        <v>1.2906556530717605E-2</v>
      </c>
      <c r="F5" s="76">
        <f>分析係数表!C8</f>
        <v>0.21389195148842333</v>
      </c>
      <c r="G5" s="77">
        <f t="shared" ref="G5:G38" si="1">E5*F5</f>
        <v>2.7606085633508433E-3</v>
      </c>
      <c r="H5" s="77">
        <f t="array" ref="H5:H43">MMULT(逆行列係数!C5:AO43,'22'!G5:G43)</f>
        <v>3.7874082104174082E-3</v>
      </c>
      <c r="I5" s="77">
        <f t="shared" ref="I5:I38" si="2">C5+H5</f>
        <v>3.7874082104174082E-3</v>
      </c>
      <c r="J5" s="76">
        <f>分析係数表!G8</f>
        <v>0.12113720642768851</v>
      </c>
      <c r="K5" s="78">
        <f t="shared" ref="K5:K38" si="3">I5*J5</f>
        <v>4.5879605021125586E-4</v>
      </c>
      <c r="L5" s="79" t="s">
        <v>183</v>
      </c>
      <c r="M5" s="80" t="s">
        <v>183</v>
      </c>
      <c r="N5" s="81">
        <f>分析係数表!H8</f>
        <v>1.1235410915782847E-2</v>
      </c>
      <c r="O5" s="82">
        <f t="shared" ref="O5:O43" si="4">$M$44*N5</f>
        <v>0.21674921623442281</v>
      </c>
      <c r="P5" s="76">
        <f>分析係数表!C8</f>
        <v>0.21389195148842333</v>
      </c>
      <c r="Q5" s="82">
        <f t="shared" ref="Q5:Q38" si="5">O5*P5</f>
        <v>4.6360912843966942E-2</v>
      </c>
      <c r="R5" s="83">
        <f t="array" ref="R5:R43">MMULT(逆行列係数!C5:AO43,'22'!Q5:Q43)</f>
        <v>5.6928524683782324E-2</v>
      </c>
      <c r="S5" s="84">
        <f t="shared" ref="S5:S38" si="6">I5+R5</f>
        <v>6.0715932894199728E-2</v>
      </c>
      <c r="T5" s="85">
        <f>分析係数表!F8</f>
        <v>0.44993819530284301</v>
      </c>
      <c r="U5" s="86">
        <f t="shared" ref="U5:U38" si="7">S5*T5</f>
        <v>2.7318417272544748E-2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投入係数表!X6</f>
        <v>0</v>
      </c>
      <c r="E6" s="77">
        <f t="shared" si="0"/>
        <v>0</v>
      </c>
      <c r="F6" s="76">
        <f>分析係数表!C9</f>
        <v>0.54651162790697683</v>
      </c>
      <c r="G6" s="77">
        <f t="shared" si="1"/>
        <v>0</v>
      </c>
      <c r="H6" s="77">
        <v>2.0662375678455122E-3</v>
      </c>
      <c r="I6" s="77">
        <f t="shared" si="2"/>
        <v>2.0662375678455122E-3</v>
      </c>
      <c r="J6" s="76">
        <f>分析係数表!G9</f>
        <v>0.23529411764705882</v>
      </c>
      <c r="K6" s="78">
        <f t="shared" si="3"/>
        <v>4.8617354537541465E-4</v>
      </c>
      <c r="L6" s="79"/>
      <c r="M6" s="80"/>
      <c r="N6" s="81">
        <f>分析係数表!H9</f>
        <v>6.0535619158312755E-4</v>
      </c>
      <c r="O6" s="82">
        <f t="shared" si="4"/>
        <v>1.1678298288492608E-2</v>
      </c>
      <c r="P6" s="76">
        <f>分析係数表!C9</f>
        <v>0.54651162790697683</v>
      </c>
      <c r="Q6" s="82">
        <f t="shared" si="5"/>
        <v>6.382325808827357E-3</v>
      </c>
      <c r="R6" s="83">
        <v>7.5708637320907532E-3</v>
      </c>
      <c r="S6" s="84">
        <f t="shared" si="6"/>
        <v>9.6371012999362654E-3</v>
      </c>
      <c r="T6" s="85">
        <f>分析係数表!F9</f>
        <v>0.68627450980392157</v>
      </c>
      <c r="U6" s="86">
        <f t="shared" si="7"/>
        <v>6.613696970544496E-3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投入係数表!X7</f>
        <v>5.1626226122870422E-4</v>
      </c>
      <c r="E7" s="77">
        <f t="shared" si="0"/>
        <v>5.1626226122870419E-2</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2.1955200782366104E-2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投入係数表!X8</f>
        <v>0</v>
      </c>
      <c r="E8" s="77">
        <f t="shared" si="0"/>
        <v>0</v>
      </c>
      <c r="F8" s="76">
        <f>分析係数表!C11</f>
        <v>1.3168724279835398E-2</v>
      </c>
      <c r="G8" s="77">
        <f t="shared" si="1"/>
        <v>0</v>
      </c>
      <c r="H8" s="77">
        <v>3.1312494188034455E-3</v>
      </c>
      <c r="I8" s="77">
        <f t="shared" si="2"/>
        <v>3.1312494188034455E-3</v>
      </c>
      <c r="J8" s="76">
        <f>分析係数表!G11</f>
        <v>0.35416666666666669</v>
      </c>
      <c r="K8" s="78">
        <f t="shared" si="3"/>
        <v>1.1089841691595537E-3</v>
      </c>
      <c r="L8" s="79"/>
      <c r="M8" s="80"/>
      <c r="N8" s="81">
        <f>分析係数表!H11</f>
        <v>-2.4214247663325099E-5</v>
      </c>
      <c r="O8" s="82">
        <f t="shared" si="4"/>
        <v>-4.6713193153970428E-4</v>
      </c>
      <c r="P8" s="76">
        <f>分析係数表!C11</f>
        <v>1.3168724279835398E-2</v>
      </c>
      <c r="Q8" s="82">
        <f t="shared" si="5"/>
        <v>-6.1515316087533102E-6</v>
      </c>
      <c r="R8" s="83">
        <v>7.1430429616527148E-4</v>
      </c>
      <c r="S8" s="84">
        <f t="shared" si="6"/>
        <v>3.8455537149687169E-3</v>
      </c>
      <c r="T8" s="85">
        <f>分析係数表!F11</f>
        <v>0.60416666666666663</v>
      </c>
      <c r="U8" s="86">
        <f t="shared" si="7"/>
        <v>2.3233553694602662E-3</v>
      </c>
      <c r="V8" s="87">
        <f>分析係数表!D11</f>
        <v>0</v>
      </c>
      <c r="W8" s="88">
        <f t="shared" si="8"/>
        <v>0</v>
      </c>
      <c r="X8" s="76">
        <f>分析係数表!E11</f>
        <v>0</v>
      </c>
      <c r="Y8" s="89">
        <f t="shared" si="9"/>
        <v>0</v>
      </c>
    </row>
    <row r="9" spans="1:25" x14ac:dyDescent="0.2">
      <c r="A9" s="6" t="s">
        <v>222</v>
      </c>
      <c r="B9" s="5" t="s">
        <v>190</v>
      </c>
      <c r="C9" s="90"/>
      <c r="D9" s="76">
        <f>投入係数表!X9</f>
        <v>1.2906556530717606E-4</v>
      </c>
      <c r="E9" s="77">
        <f t="shared" si="0"/>
        <v>1.2906556530717605E-2</v>
      </c>
      <c r="F9" s="76">
        <f>分析係数表!C12</f>
        <v>7.2568503462812406E-2</v>
      </c>
      <c r="G9" s="77">
        <f t="shared" si="1"/>
        <v>9.3660949229236456E-4</v>
      </c>
      <c r="H9" s="77">
        <v>1.8982306706046294E-3</v>
      </c>
      <c r="I9" s="77">
        <f t="shared" si="2"/>
        <v>1.8982306706046294E-3</v>
      </c>
      <c r="J9" s="76">
        <f>分析係数表!G12</f>
        <v>0.12569832402234637</v>
      </c>
      <c r="K9" s="78">
        <f t="shared" si="3"/>
        <v>2.3860441390281657E-4</v>
      </c>
      <c r="L9" s="79"/>
      <c r="M9" s="80"/>
      <c r="N9" s="81">
        <f>分析係数表!H12</f>
        <v>9.0779214489805804E-2</v>
      </c>
      <c r="O9" s="82">
        <f t="shared" si="4"/>
        <v>1.7512776113423516</v>
      </c>
      <c r="P9" s="76">
        <f>分析係数表!C12</f>
        <v>7.2568503462812406E-2</v>
      </c>
      <c r="Q9" s="82">
        <f t="shared" si="5"/>
        <v>0.12708759540304329</v>
      </c>
      <c r="R9" s="83">
        <v>0.13981014712339004</v>
      </c>
      <c r="S9" s="84">
        <f t="shared" si="6"/>
        <v>0.14170837779399467</v>
      </c>
      <c r="T9" s="85">
        <f>分析係数表!F12</f>
        <v>0.41017347838870921</v>
      </c>
      <c r="U9" s="86">
        <f t="shared" si="7"/>
        <v>5.8125018236584114E-2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投入係数表!X10</f>
        <v>1.1615900877645843E-3</v>
      </c>
      <c r="E10" s="77">
        <f t="shared" si="0"/>
        <v>0.11615900877645843</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0.27607497153996524</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投入係数表!X11</f>
        <v>0.13810015487867836</v>
      </c>
      <c r="E11" s="77">
        <f t="shared" si="0"/>
        <v>13.810015487867835</v>
      </c>
      <c r="F11" s="76">
        <f>分析係数表!C14</f>
        <v>0.25830608585592241</v>
      </c>
      <c r="G11" s="77">
        <f t="shared" si="1"/>
        <v>3.5672110462808071</v>
      </c>
      <c r="H11" s="77">
        <v>4.2397363109605593</v>
      </c>
      <c r="I11" s="77">
        <f t="shared" si="2"/>
        <v>4.2397363109605593</v>
      </c>
      <c r="J11" s="76">
        <f>分析係数表!G14</f>
        <v>0.15742383910085772</v>
      </c>
      <c r="K11" s="78">
        <f t="shared" si="3"/>
        <v>0.66743556684671912</v>
      </c>
      <c r="L11" s="79"/>
      <c r="M11" s="80"/>
      <c r="N11" s="81">
        <f>分析係数表!H14</f>
        <v>1.1380696401762796E-3</v>
      </c>
      <c r="O11" s="82">
        <f t="shared" si="4"/>
        <v>2.1955200782366104E-2</v>
      </c>
      <c r="P11" s="76">
        <f>分析係数表!C14</f>
        <v>0.25830608585592241</v>
      </c>
      <c r="Q11" s="82">
        <f t="shared" si="5"/>
        <v>5.6711619782738735E-3</v>
      </c>
      <c r="R11" s="83">
        <v>5.3367950079721303E-2</v>
      </c>
      <c r="S11" s="84">
        <f t="shared" si="6"/>
        <v>4.2931042610402805</v>
      </c>
      <c r="T11" s="85">
        <f>分析係数表!F14</f>
        <v>0.28778467908902694</v>
      </c>
      <c r="U11" s="86">
        <f t="shared" si="7"/>
        <v>1.2354896320592113</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投入係数表!X12</f>
        <v>3.39442436757873E-2</v>
      </c>
      <c r="E12" s="77">
        <f t="shared" si="0"/>
        <v>3.39442436757873</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0.16116051638119802</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投入係数表!X13</f>
        <v>1.6778523489932886E-3</v>
      </c>
      <c r="E13" s="77">
        <f t="shared" si="0"/>
        <v>0.16778523489932887</v>
      </c>
      <c r="F13" s="76">
        <f>分析係数表!C16</f>
        <v>7.6144637788473357E-2</v>
      </c>
      <c r="G13" s="77">
        <f t="shared" si="1"/>
        <v>1.2775945937663315E-2</v>
      </c>
      <c r="H13" s="77">
        <v>2.0902650627682557E-2</v>
      </c>
      <c r="I13" s="77">
        <f t="shared" si="2"/>
        <v>2.0902650627682557E-2</v>
      </c>
      <c r="J13" s="76">
        <f>分析係数表!G16</f>
        <v>3.3088235294117647E-2</v>
      </c>
      <c r="K13" s="78">
        <f t="shared" si="3"/>
        <v>6.9163182223949638E-4</v>
      </c>
      <c r="L13" s="79"/>
      <c r="M13" s="80"/>
      <c r="N13" s="81">
        <f>分析係数表!H16</f>
        <v>1.665940239236767E-2</v>
      </c>
      <c r="O13" s="82">
        <f t="shared" si="4"/>
        <v>0.32138676889931661</v>
      </c>
      <c r="P13" s="76">
        <f>分析係数表!C16</f>
        <v>7.6144637788473357E-2</v>
      </c>
      <c r="Q13" s="82">
        <f t="shared" si="5"/>
        <v>2.4471879107846258E-2</v>
      </c>
      <c r="R13" s="83">
        <v>2.7474747142181868E-2</v>
      </c>
      <c r="S13" s="84">
        <f t="shared" si="6"/>
        <v>4.8377397769864425E-2</v>
      </c>
      <c r="T13" s="85">
        <f>分析係数表!F16</f>
        <v>0.28823529411764703</v>
      </c>
      <c r="U13" s="86">
        <f t="shared" si="7"/>
        <v>1.3944073474843274E-2</v>
      </c>
      <c r="V13" s="87">
        <f>分析係数表!D16</f>
        <v>0</v>
      </c>
      <c r="W13" s="88">
        <f t="shared" si="8"/>
        <v>0</v>
      </c>
      <c r="X13" s="76">
        <f>分析係数表!E16</f>
        <v>0</v>
      </c>
      <c r="Y13" s="89">
        <f t="shared" si="9"/>
        <v>0</v>
      </c>
    </row>
    <row r="14" spans="1:25" x14ac:dyDescent="0.2">
      <c r="A14" s="6" t="s">
        <v>2</v>
      </c>
      <c r="B14" s="5" t="s">
        <v>364</v>
      </c>
      <c r="C14" s="90"/>
      <c r="D14" s="76">
        <f>投入係数表!X14</f>
        <v>5.2658750645327823E-2</v>
      </c>
      <c r="E14" s="77">
        <f t="shared" si="0"/>
        <v>5.2658750645327821</v>
      </c>
      <c r="F14" s="76">
        <f>分析係数表!C17</f>
        <v>0.18071519795657731</v>
      </c>
      <c r="G14" s="77">
        <f t="shared" si="1"/>
        <v>0.951623654701646</v>
      </c>
      <c r="H14" s="77">
        <v>1.0603218254510536</v>
      </c>
      <c r="I14" s="77">
        <f t="shared" si="2"/>
        <v>1.0603218254510536</v>
      </c>
      <c r="J14" s="76">
        <f>分析係数表!G17</f>
        <v>0.21222205415217063</v>
      </c>
      <c r="K14" s="78">
        <f t="shared" si="3"/>
        <v>0.2250236758596019</v>
      </c>
      <c r="L14" s="79"/>
      <c r="M14" s="80"/>
      <c r="N14" s="81">
        <f>分析係数表!H17</f>
        <v>2.9299239672623371E-3</v>
      </c>
      <c r="O14" s="82">
        <f t="shared" si="4"/>
        <v>5.6522963716304227E-2</v>
      </c>
      <c r="P14" s="76">
        <f>分析係数表!C17</f>
        <v>0.18071519795657731</v>
      </c>
      <c r="Q14" s="82">
        <f t="shared" si="5"/>
        <v>1.0214558577084355E-2</v>
      </c>
      <c r="R14" s="83">
        <v>2.2546936021666145E-2</v>
      </c>
      <c r="S14" s="84">
        <f t="shared" si="6"/>
        <v>1.0828687614727197</v>
      </c>
      <c r="T14" s="85">
        <f>分析係数表!F17</f>
        <v>0.32203902586598093</v>
      </c>
      <c r="U14" s="86">
        <f t="shared" si="7"/>
        <v>0.34872600108537594</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投入係数表!X15</f>
        <v>5.1626226122870422E-4</v>
      </c>
      <c r="E15" s="77">
        <f t="shared" si="0"/>
        <v>5.1626226122870419E-2</v>
      </c>
      <c r="F15" s="76">
        <f>分析係数表!C18</f>
        <v>9.139072847682117E-2</v>
      </c>
      <c r="G15" s="77">
        <f t="shared" si="1"/>
        <v>4.7181584138782226E-3</v>
      </c>
      <c r="H15" s="77">
        <v>7.1974659454165871E-3</v>
      </c>
      <c r="I15" s="77">
        <f t="shared" si="2"/>
        <v>7.1974659454165871E-3</v>
      </c>
      <c r="J15" s="76">
        <f>分析係数表!G18</f>
        <v>0.21513002364066194</v>
      </c>
      <c r="K15" s="78">
        <f t="shared" si="3"/>
        <v>1.5483910189903296E-3</v>
      </c>
      <c r="L15" s="79"/>
      <c r="M15" s="80"/>
      <c r="N15" s="81">
        <f>分析係数表!H18</f>
        <v>4.3585645793985182E-4</v>
      </c>
      <c r="O15" s="82">
        <f t="shared" si="4"/>
        <v>8.408374767714678E-3</v>
      </c>
      <c r="P15" s="76">
        <f>分析係数表!C18</f>
        <v>9.139072847682117E-2</v>
      </c>
      <c r="Q15" s="82">
        <f t="shared" si="5"/>
        <v>7.6844749532756641E-4</v>
      </c>
      <c r="R15" s="83">
        <v>1.8959348828979346E-3</v>
      </c>
      <c r="S15" s="84">
        <f t="shared" si="6"/>
        <v>9.0934008283145226E-3</v>
      </c>
      <c r="T15" s="85">
        <f>分析係数表!F18</f>
        <v>0.45390070921985815</v>
      </c>
      <c r="U15" s="86">
        <f t="shared" si="7"/>
        <v>4.1275010851924074E-3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投入係数表!X16</f>
        <v>3.8719669592152811E-4</v>
      </c>
      <c r="E16" s="77">
        <f t="shared" si="0"/>
        <v>3.8719669592152811E-2</v>
      </c>
      <c r="F16" s="76">
        <f>分析係数表!C19</f>
        <v>0.19965169797238458</v>
      </c>
      <c r="G16" s="77">
        <f t="shared" si="1"/>
        <v>7.7304477790030163E-3</v>
      </c>
      <c r="H16" s="77">
        <v>1.6342428679951962E-2</v>
      </c>
      <c r="I16" s="77">
        <f t="shared" si="2"/>
        <v>1.6342428679951962E-2</v>
      </c>
      <c r="J16" s="76">
        <f>分析係数表!G19</f>
        <v>5.7581303674503731E-2</v>
      </c>
      <c r="K16" s="78">
        <f t="shared" si="3"/>
        <v>9.4101834859923309E-4</v>
      </c>
      <c r="L16" s="79"/>
      <c r="M16" s="80"/>
      <c r="N16" s="81">
        <f>分析係数表!H19</f>
        <v>-1.210712383166255E-4</v>
      </c>
      <c r="O16" s="82">
        <f t="shared" si="4"/>
        <v>-2.3356596576985219E-3</v>
      </c>
      <c r="P16" s="76">
        <f>分析係数表!C19</f>
        <v>0.19965169797238458</v>
      </c>
      <c r="Q16" s="82">
        <f t="shared" si="5"/>
        <v>-4.6631841654510843E-4</v>
      </c>
      <c r="R16" s="83">
        <v>4.4532773031457605E-3</v>
      </c>
      <c r="S16" s="84">
        <f t="shared" si="6"/>
        <v>2.0795705983097722E-2</v>
      </c>
      <c r="T16" s="85">
        <f>分析係数表!F19</f>
        <v>0.23947627762917079</v>
      </c>
      <c r="U16" s="86">
        <f t="shared" si="7"/>
        <v>4.980078259502918E-3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投入係数表!X17</f>
        <v>2.968508002065049E-3</v>
      </c>
      <c r="E17" s="77">
        <f t="shared" si="0"/>
        <v>0.29685080020650489</v>
      </c>
      <c r="F17" s="76">
        <f>分析係数表!C20</f>
        <v>7.086614173228345E-2</v>
      </c>
      <c r="G17" s="77">
        <f t="shared" si="1"/>
        <v>2.1036670880775932E-2</v>
      </c>
      <c r="H17" s="77">
        <v>2.3665058328350155E-2</v>
      </c>
      <c r="I17" s="77">
        <f t="shared" si="2"/>
        <v>2.3665058328350155E-2</v>
      </c>
      <c r="J17" s="76">
        <f>分析係数表!G20</f>
        <v>0.1</v>
      </c>
      <c r="K17" s="78">
        <f t="shared" si="3"/>
        <v>2.3665058328350159E-3</v>
      </c>
      <c r="L17" s="79"/>
      <c r="M17" s="80"/>
      <c r="N17" s="81">
        <f>分析係数表!H20</f>
        <v>5.5692769625647731E-4</v>
      </c>
      <c r="O17" s="82">
        <f t="shared" si="4"/>
        <v>1.0744034425413199E-2</v>
      </c>
      <c r="P17" s="76">
        <f>分析係数表!C20</f>
        <v>7.086614173228345E-2</v>
      </c>
      <c r="Q17" s="82">
        <f t="shared" si="5"/>
        <v>7.6138826636786428E-4</v>
      </c>
      <c r="R17" s="83">
        <v>2.5306225972761289E-3</v>
      </c>
      <c r="S17" s="84">
        <f t="shared" si="6"/>
        <v>2.6195680925626283E-2</v>
      </c>
      <c r="T17" s="85">
        <f>分析係数表!F20</f>
        <v>0.22318840579710145</v>
      </c>
      <c r="U17" s="86">
        <f t="shared" si="7"/>
        <v>5.8465722645600687E-3</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投入係数表!X18</f>
        <v>1.6778523489932886E-3</v>
      </c>
      <c r="E18" s="77">
        <f t="shared" si="0"/>
        <v>0.16778523489932887</v>
      </c>
      <c r="F18" s="76">
        <f>分析係数表!C21</f>
        <v>0.37411764705882355</v>
      </c>
      <c r="G18" s="77">
        <f t="shared" si="1"/>
        <v>6.2771417291748927E-2</v>
      </c>
      <c r="H18" s="77">
        <v>8.6377516077708064E-2</v>
      </c>
      <c r="I18" s="77">
        <f t="shared" si="2"/>
        <v>8.6377516077708064E-2</v>
      </c>
      <c r="J18" s="76">
        <f>分析係数表!G21</f>
        <v>0.28505771697306542</v>
      </c>
      <c r="K18" s="78">
        <f t="shared" si="3"/>
        <v>2.4622577530915714E-2</v>
      </c>
      <c r="L18" s="79"/>
      <c r="M18" s="80"/>
      <c r="N18" s="81">
        <f>分析係数表!H21</f>
        <v>9.2014141120635377E-4</v>
      </c>
      <c r="O18" s="82">
        <f t="shared" si="4"/>
        <v>1.7751013398508764E-2</v>
      </c>
      <c r="P18" s="76">
        <f>分析係数表!C21</f>
        <v>0.37411764705882355</v>
      </c>
      <c r="Q18" s="82">
        <f t="shared" si="5"/>
        <v>6.6409673655597494E-3</v>
      </c>
      <c r="R18" s="83">
        <v>1.7926948065374728E-2</v>
      </c>
      <c r="S18" s="84">
        <f t="shared" si="6"/>
        <v>0.1043044641430828</v>
      </c>
      <c r="T18" s="85">
        <f>分析係数表!F21</f>
        <v>0.42400598546387347</v>
      </c>
      <c r="U18" s="86">
        <f t="shared" si="7"/>
        <v>4.4225717107269073E-2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投入係数表!X19</f>
        <v>0</v>
      </c>
      <c r="E19" s="77">
        <f t="shared" si="0"/>
        <v>0</v>
      </c>
      <c r="F19" s="76">
        <f>分析係数表!C22</f>
        <v>3.7067545304777627E-2</v>
      </c>
      <c r="G19" s="77">
        <f t="shared" si="1"/>
        <v>0</v>
      </c>
      <c r="H19" s="77">
        <v>6.4531081289151383E-4</v>
      </c>
      <c r="I19" s="77">
        <f t="shared" si="2"/>
        <v>6.4531081289151383E-4</v>
      </c>
      <c r="J19" s="76">
        <f>分析係数表!G22</f>
        <v>0.19478402607986961</v>
      </c>
      <c r="K19" s="78">
        <f t="shared" si="3"/>
        <v>1.2569623820788249E-4</v>
      </c>
      <c r="L19" s="79"/>
      <c r="M19" s="80"/>
      <c r="N19" s="81">
        <f>分析係数表!H22</f>
        <v>4.8428495326650198E-5</v>
      </c>
      <c r="O19" s="82">
        <f t="shared" si="4"/>
        <v>9.3426386307940857E-4</v>
      </c>
      <c r="P19" s="76">
        <f>分析係数表!C22</f>
        <v>3.7067545304777627E-2</v>
      </c>
      <c r="Q19" s="82">
        <f t="shared" si="5"/>
        <v>3.4630868071312537E-5</v>
      </c>
      <c r="R19" s="83">
        <v>3.6416497306503127E-4</v>
      </c>
      <c r="S19" s="84">
        <f t="shared" si="6"/>
        <v>1.0094757859565452E-3</v>
      </c>
      <c r="T19" s="85">
        <f>分析係数表!F22</f>
        <v>0.40994295028524858</v>
      </c>
      <c r="U19" s="86">
        <f t="shared" si="7"/>
        <v>4.1382748193654625E-4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4.6713193153970428E-4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投入係数表!X21</f>
        <v>0</v>
      </c>
      <c r="E21" s="77">
        <f t="shared" si="0"/>
        <v>0</v>
      </c>
      <c r="F21" s="76">
        <f>分析係数表!C24</f>
        <v>1</v>
      </c>
      <c r="G21" s="77">
        <f t="shared" si="1"/>
        <v>0</v>
      </c>
      <c r="H21" s="77">
        <v>3.6159264289608625E-2</v>
      </c>
      <c r="I21" s="77">
        <f t="shared" si="2"/>
        <v>3.6159264289608625E-2</v>
      </c>
      <c r="J21" s="76">
        <f>分析係数表!G24</f>
        <v>0.20825654257279763</v>
      </c>
      <c r="K21" s="78">
        <f t="shared" si="3"/>
        <v>7.5304033629299194E-3</v>
      </c>
      <c r="L21" s="79"/>
      <c r="M21" s="80"/>
      <c r="N21" s="81">
        <f>分析係数表!H24</f>
        <v>3.389994672865514E-4</v>
      </c>
      <c r="O21" s="82">
        <f t="shared" si="4"/>
        <v>6.5398470415558609E-3</v>
      </c>
      <c r="P21" s="76">
        <f>分析係数表!C24</f>
        <v>1</v>
      </c>
      <c r="Q21" s="82">
        <f t="shared" si="5"/>
        <v>6.5398470415558609E-3</v>
      </c>
      <c r="R21" s="83">
        <v>2.9361185268644962E-2</v>
      </c>
      <c r="S21" s="84">
        <f t="shared" si="6"/>
        <v>6.5520449558253591E-2</v>
      </c>
      <c r="T21" s="85">
        <f>分析係数表!F24</f>
        <v>0.38665683744931811</v>
      </c>
      <c r="U21" s="86">
        <f t="shared" si="7"/>
        <v>2.5333929814451907E-2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投入係数表!X22</f>
        <v>1.6778523489932886E-3</v>
      </c>
      <c r="E22" s="77">
        <f t="shared" si="0"/>
        <v>0.16778523489932887</v>
      </c>
      <c r="F22" s="76">
        <f>分析係数表!C25</f>
        <v>9.7637180238234755E-3</v>
      </c>
      <c r="G22" s="77">
        <f t="shared" si="1"/>
        <v>1.6382077221180329E-3</v>
      </c>
      <c r="H22" s="77">
        <v>2.0106224297580101E-3</v>
      </c>
      <c r="I22" s="77">
        <f t="shared" si="2"/>
        <v>2.0106224297580101E-3</v>
      </c>
      <c r="J22" s="76">
        <f>分析係数表!G25</f>
        <v>0.19639934533551553</v>
      </c>
      <c r="K22" s="78">
        <f t="shared" si="3"/>
        <v>3.9488492892137675E-4</v>
      </c>
      <c r="L22" s="79"/>
      <c r="M22" s="80"/>
      <c r="N22" s="81">
        <f>分析係数表!H25</f>
        <v>5.0849920092982707E-4</v>
      </c>
      <c r="O22" s="82">
        <f t="shared" si="4"/>
        <v>9.8097705623337896E-3</v>
      </c>
      <c r="P22" s="76">
        <f>分析係数表!C25</f>
        <v>9.7637180238234755E-3</v>
      </c>
      <c r="Q22" s="82">
        <f t="shared" si="5"/>
        <v>9.5779833649031377E-5</v>
      </c>
      <c r="R22" s="83">
        <v>6.1588891020589317E-4</v>
      </c>
      <c r="S22" s="84">
        <f t="shared" si="6"/>
        <v>2.6265113399639032E-3</v>
      </c>
      <c r="T22" s="85">
        <f>分析係数表!F25</f>
        <v>0.34206219312602293</v>
      </c>
      <c r="U22" s="86">
        <f t="shared" si="7"/>
        <v>8.9843022921842189E-4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投入係数表!X23</f>
        <v>1.2906556530717606E-4</v>
      </c>
      <c r="E23" s="77">
        <f t="shared" si="0"/>
        <v>1.2906556530717605E-2</v>
      </c>
      <c r="F23" s="76">
        <f>分析係数表!C26</f>
        <v>0.93036400633054483</v>
      </c>
      <c r="G23" s="77">
        <f t="shared" si="1"/>
        <v>1.2007795641850089E-2</v>
      </c>
      <c r="H23" s="77">
        <v>3.0024629683330514E-2</v>
      </c>
      <c r="I23" s="77">
        <f t="shared" si="2"/>
        <v>3.0024629683330514E-2</v>
      </c>
      <c r="J23" s="76">
        <f>分析係数表!G26</f>
        <v>0.19645328719723185</v>
      </c>
      <c r="K23" s="78">
        <f t="shared" si="3"/>
        <v>5.8984371981698619E-3</v>
      </c>
      <c r="L23" s="79"/>
      <c r="M23" s="80"/>
      <c r="N23" s="81">
        <f>分析係数表!H26</f>
        <v>1.0557411981209745E-2</v>
      </c>
      <c r="O23" s="82">
        <f t="shared" si="4"/>
        <v>0.20366952215131109</v>
      </c>
      <c r="P23" s="76">
        <f>分析係数表!C26</f>
        <v>0.93036400633054483</v>
      </c>
      <c r="Q23" s="82">
        <f t="shared" si="5"/>
        <v>0.18948679259612144</v>
      </c>
      <c r="R23" s="83">
        <v>0.22194776080826975</v>
      </c>
      <c r="S23" s="84">
        <f t="shared" si="6"/>
        <v>0.25197239049160025</v>
      </c>
      <c r="T23" s="85">
        <f>分析係数表!F26</f>
        <v>0.33070934256055362</v>
      </c>
      <c r="U23" s="86">
        <f t="shared" si="7"/>
        <v>8.3329623602888217E-2</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投入係数表!X24</f>
        <v>0</v>
      </c>
      <c r="E24" s="77">
        <f t="shared" si="0"/>
        <v>0</v>
      </c>
      <c r="F24" s="76">
        <f>分析係数表!C27</f>
        <v>0.10562310030395139</v>
      </c>
      <c r="G24" s="77">
        <f t="shared" si="1"/>
        <v>0</v>
      </c>
      <c r="H24" s="77">
        <v>3.706177687242796E-4</v>
      </c>
      <c r="I24" s="77">
        <f t="shared" si="2"/>
        <v>3.706177687242796E-4</v>
      </c>
      <c r="J24" s="76">
        <f>分析係数表!G27</f>
        <v>0.17127071823204421</v>
      </c>
      <c r="K24" s="78">
        <f t="shared" si="3"/>
        <v>6.347597143896502E-5</v>
      </c>
      <c r="L24" s="79"/>
      <c r="M24" s="80"/>
      <c r="N24" s="81">
        <f>分析係数表!H27</f>
        <v>1.1162768172792872E-2</v>
      </c>
      <c r="O24" s="82">
        <f t="shared" si="4"/>
        <v>0.21534782043980372</v>
      </c>
      <c r="P24" s="76">
        <f>分析係数表!C27</f>
        <v>0.10562310030395139</v>
      </c>
      <c r="Q24" s="82">
        <f t="shared" si="5"/>
        <v>2.2745704438550701E-2</v>
      </c>
      <c r="R24" s="83">
        <v>2.3023322222229459E-2</v>
      </c>
      <c r="S24" s="84">
        <f t="shared" si="6"/>
        <v>2.3393939990953738E-2</v>
      </c>
      <c r="T24" s="85">
        <f>分析係数表!F27</f>
        <v>0.32320441988950277</v>
      </c>
      <c r="U24" s="86">
        <f t="shared" si="7"/>
        <v>7.5610248037060422E-3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投入係数表!X25</f>
        <v>0</v>
      </c>
      <c r="E25" s="77">
        <f t="shared" si="0"/>
        <v>0</v>
      </c>
      <c r="F25" s="76">
        <f>分析係数表!C28</f>
        <v>0.18610473607344047</v>
      </c>
      <c r="G25" s="77">
        <f t="shared" si="1"/>
        <v>0</v>
      </c>
      <c r="H25" s="77">
        <v>1.1607876849718096E-2</v>
      </c>
      <c r="I25" s="77">
        <f t="shared" si="2"/>
        <v>1.1607876849718096E-2</v>
      </c>
      <c r="J25" s="76">
        <f>分析係数表!G28</f>
        <v>0.12463295269168026</v>
      </c>
      <c r="K25" s="78">
        <f t="shared" si="3"/>
        <v>1.4467239662617659E-3</v>
      </c>
      <c r="L25" s="79"/>
      <c r="M25" s="80"/>
      <c r="N25" s="81">
        <f>分析係数表!H28</f>
        <v>2.0436825027846384E-2</v>
      </c>
      <c r="O25" s="82">
        <f t="shared" si="4"/>
        <v>0.39425935021951042</v>
      </c>
      <c r="P25" s="76">
        <f>分析係数表!C28</f>
        <v>0.18610473607344047</v>
      </c>
      <c r="Q25" s="82">
        <f t="shared" si="5"/>
        <v>7.3373532317088125E-2</v>
      </c>
      <c r="R25" s="83">
        <v>8.3505661720076771E-2</v>
      </c>
      <c r="S25" s="84">
        <f t="shared" si="6"/>
        <v>9.5113538569794862E-2</v>
      </c>
      <c r="T25" s="85">
        <f>分析係数表!F28</f>
        <v>0.20978792822185971</v>
      </c>
      <c r="U25" s="86">
        <f t="shared" si="7"/>
        <v>1.9953672202407208E-2</v>
      </c>
      <c r="V25" s="87">
        <f>分析係数表!D28</f>
        <v>0.10619902120717781</v>
      </c>
      <c r="W25" s="88">
        <f t="shared" si="8"/>
        <v>0</v>
      </c>
      <c r="X25" s="76">
        <f>分析係数表!E28</f>
        <v>0.11125611745513866</v>
      </c>
      <c r="Y25" s="89">
        <f t="shared" si="9"/>
        <v>0</v>
      </c>
    </row>
    <row r="26" spans="1:25" x14ac:dyDescent="0.2">
      <c r="A26" s="6" t="s">
        <v>14</v>
      </c>
      <c r="B26" s="5" t="s">
        <v>50</v>
      </c>
      <c r="C26" s="75">
        <f>最終需要_まとめ!C27</f>
        <v>100</v>
      </c>
      <c r="D26" s="76">
        <f>投入係数表!X26</f>
        <v>5.2916881775942178E-2</v>
      </c>
      <c r="E26" s="77">
        <f t="shared" si="0"/>
        <v>5.2916881775942182</v>
      </c>
      <c r="F26" s="76">
        <f>分析係数表!C29</f>
        <v>0.55770782889426962</v>
      </c>
      <c r="G26" s="77">
        <f t="shared" si="1"/>
        <v>2.9512159247115455</v>
      </c>
      <c r="H26" s="77">
        <v>3.1237003457970602</v>
      </c>
      <c r="I26" s="77">
        <f t="shared" si="2"/>
        <v>103.12370034579706</v>
      </c>
      <c r="J26" s="76">
        <f>分析係数表!G29</f>
        <v>0.26290655653071759</v>
      </c>
      <c r="K26" s="78">
        <f t="shared" si="3"/>
        <v>27.111896954619077</v>
      </c>
      <c r="L26" s="79"/>
      <c r="M26" s="80"/>
      <c r="N26" s="81">
        <f>分析係数表!H29</f>
        <v>1.0048912780279917E-2</v>
      </c>
      <c r="O26" s="82">
        <f t="shared" si="4"/>
        <v>0.19385975158897731</v>
      </c>
      <c r="P26" s="76">
        <f>分析係数表!C29</f>
        <v>0.55770782889426962</v>
      </c>
      <c r="Q26" s="82">
        <f t="shared" si="5"/>
        <v>0.10811710116867097</v>
      </c>
      <c r="R26" s="83">
        <v>0.15592228480773629</v>
      </c>
      <c r="S26" s="84">
        <f t="shared" si="6"/>
        <v>103.27962263060479</v>
      </c>
      <c r="T26" s="85">
        <f>分析係数表!F29</f>
        <v>0.49535363964894163</v>
      </c>
      <c r="U26" s="86">
        <f t="shared" si="7"/>
        <v>51.159936971639283</v>
      </c>
      <c r="V26" s="87">
        <f>分析係数表!D29</f>
        <v>7.7826535880227157E-2</v>
      </c>
      <c r="W26" s="88">
        <f t="shared" si="8"/>
        <v>8</v>
      </c>
      <c r="X26" s="76">
        <f>分析係数表!E29</f>
        <v>6.6726897263810009E-2</v>
      </c>
      <c r="Y26" s="89">
        <f t="shared" si="9"/>
        <v>7</v>
      </c>
    </row>
    <row r="27" spans="1:25" x14ac:dyDescent="0.2">
      <c r="A27" s="6" t="s">
        <v>15</v>
      </c>
      <c r="B27" s="5" t="s">
        <v>36</v>
      </c>
      <c r="C27" s="90"/>
      <c r="D27" s="76">
        <f>投入係数表!X27</f>
        <v>1.5487867836861124E-3</v>
      </c>
      <c r="E27" s="77">
        <f t="shared" si="0"/>
        <v>0.15487867836861124</v>
      </c>
      <c r="F27" s="76">
        <f>分析係数表!C30</f>
        <v>1</v>
      </c>
      <c r="G27" s="77">
        <f t="shared" si="1"/>
        <v>0.15487867836861124</v>
      </c>
      <c r="H27" s="77">
        <v>0.22334455726331798</v>
      </c>
      <c r="I27" s="77">
        <f t="shared" si="2"/>
        <v>0.22334455726331798</v>
      </c>
      <c r="J27" s="76">
        <f>分析係数表!G30</f>
        <v>0.34435136970794655</v>
      </c>
      <c r="K27" s="78">
        <f t="shared" si="3"/>
        <v>7.6909004210438447E-2</v>
      </c>
      <c r="L27" s="79"/>
      <c r="M27" s="80"/>
      <c r="N27" s="81">
        <f>分析係数表!H30</f>
        <v>0</v>
      </c>
      <c r="O27" s="82">
        <f t="shared" si="4"/>
        <v>0</v>
      </c>
      <c r="P27" s="76">
        <f>分析係数表!C30</f>
        <v>1</v>
      </c>
      <c r="Q27" s="82">
        <f t="shared" si="5"/>
        <v>0</v>
      </c>
      <c r="R27" s="83">
        <v>5.3626279294894566E-2</v>
      </c>
      <c r="S27" s="84">
        <f t="shared" si="6"/>
        <v>0.27697083655821253</v>
      </c>
      <c r="T27" s="85">
        <f>分析係数表!F30</f>
        <v>0.43672175684853975</v>
      </c>
      <c r="U27" s="86">
        <f t="shared" si="7"/>
        <v>0.12095919033751233</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投入係数表!X28</f>
        <v>2.413526071244192E-2</v>
      </c>
      <c r="E28" s="77">
        <f t="shared" si="0"/>
        <v>2.4135260712441919</v>
      </c>
      <c r="F28" s="76">
        <f>分析係数表!C31</f>
        <v>0.21403057579654239</v>
      </c>
      <c r="G28" s="77">
        <f t="shared" si="1"/>
        <v>0.51656837472836115</v>
      </c>
      <c r="H28" s="77">
        <v>0.63388461369464788</v>
      </c>
      <c r="I28" s="77">
        <f t="shared" si="2"/>
        <v>0.63388461369464788</v>
      </c>
      <c r="J28" s="76">
        <f>分析係数表!G31</f>
        <v>7.0431893687707636E-2</v>
      </c>
      <c r="K28" s="78">
        <f t="shared" si="3"/>
        <v>4.4645693722015066E-2</v>
      </c>
      <c r="L28" s="79"/>
      <c r="M28" s="80"/>
      <c r="N28" s="81">
        <f>分析係数表!H31</f>
        <v>2.2373964840912391E-2</v>
      </c>
      <c r="O28" s="82">
        <f t="shared" si="4"/>
        <v>0.43162990474268675</v>
      </c>
      <c r="P28" s="76">
        <f>分析係数表!C31</f>
        <v>0.21403057579654239</v>
      </c>
      <c r="Q28" s="82">
        <f t="shared" si="5"/>
        <v>9.2381997043083988E-2</v>
      </c>
      <c r="R28" s="83">
        <v>0.12431036142907248</v>
      </c>
      <c r="S28" s="84">
        <f t="shared" si="6"/>
        <v>0.75819497512372036</v>
      </c>
      <c r="T28" s="85">
        <f>分析係数表!F31</f>
        <v>0.34418604651162793</v>
      </c>
      <c r="U28" s="86">
        <f t="shared" si="7"/>
        <v>0.2609601309728154</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投入係数表!X29</f>
        <v>5.1626226122870422E-4</v>
      </c>
      <c r="E29" s="77">
        <f t="shared" si="0"/>
        <v>5.1626226122870419E-2</v>
      </c>
      <c r="F29" s="76">
        <f>分析係数表!C32</f>
        <v>0.43391812865497081</v>
      </c>
      <c r="G29" s="77">
        <f t="shared" si="1"/>
        <v>2.2401555428754303E-2</v>
      </c>
      <c r="H29" s="77">
        <v>3.6659083349604805E-2</v>
      </c>
      <c r="I29" s="77">
        <f t="shared" si="2"/>
        <v>3.6659083349604805E-2</v>
      </c>
      <c r="J29" s="76">
        <f>分析係数表!G32</f>
        <v>0.14171122994652408</v>
      </c>
      <c r="K29" s="78">
        <f t="shared" si="3"/>
        <v>5.1950037901846383E-3</v>
      </c>
      <c r="L29" s="79"/>
      <c r="M29" s="80"/>
      <c r="N29" s="81">
        <f>分析係数表!H32</f>
        <v>6.3683471354545017E-3</v>
      </c>
      <c r="O29" s="82">
        <f t="shared" si="4"/>
        <v>0.12285569799494224</v>
      </c>
      <c r="P29" s="76">
        <f>分析係数表!C32</f>
        <v>0.43391812865497081</v>
      </c>
      <c r="Q29" s="82">
        <f t="shared" si="5"/>
        <v>5.3309314568565587E-2</v>
      </c>
      <c r="R29" s="83">
        <v>6.8055864479419567E-2</v>
      </c>
      <c r="S29" s="84">
        <f t="shared" si="6"/>
        <v>0.10471494782902438</v>
      </c>
      <c r="T29" s="85">
        <f>分析係数表!F32</f>
        <v>0.48395721925133689</v>
      </c>
      <c r="U29" s="86">
        <f t="shared" si="7"/>
        <v>5.0677554965383453E-2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投入係数表!X30</f>
        <v>5.1626226122870422E-4</v>
      </c>
      <c r="E30" s="77">
        <f t="shared" si="0"/>
        <v>5.1626226122870419E-2</v>
      </c>
      <c r="F30" s="76">
        <f>分析係数表!C33</f>
        <v>0.95657568238213397</v>
      </c>
      <c r="G30" s="77">
        <f t="shared" si="1"/>
        <v>4.9384392482299123E-2</v>
      </c>
      <c r="H30" s="77">
        <v>8.038035852089416E-2</v>
      </c>
      <c r="I30" s="77">
        <f t="shared" si="2"/>
        <v>8.038035852089416E-2</v>
      </c>
      <c r="J30" s="76">
        <f>分析係数表!G33</f>
        <v>0.50647668393782386</v>
      </c>
      <c r="K30" s="78">
        <f t="shared" si="3"/>
        <v>4.071077743739588E-2</v>
      </c>
      <c r="L30" s="79"/>
      <c r="M30" s="80"/>
      <c r="N30" s="81">
        <f>分析係数表!H33</f>
        <v>9.6856990653300401E-4</v>
      </c>
      <c r="O30" s="82">
        <f t="shared" si="4"/>
        <v>1.8685277261588175E-2</v>
      </c>
      <c r="P30" s="76">
        <f>分析係数表!C33</f>
        <v>0.95657568238213397</v>
      </c>
      <c r="Q30" s="82">
        <f t="shared" si="5"/>
        <v>1.787388184700308E-2</v>
      </c>
      <c r="R30" s="83">
        <v>5.6633042696334845E-2</v>
      </c>
      <c r="S30" s="84">
        <f t="shared" si="6"/>
        <v>0.13701340121722899</v>
      </c>
      <c r="T30" s="85">
        <f>分析係数表!F33</f>
        <v>0.6295336787564767</v>
      </c>
      <c r="U30" s="86">
        <f t="shared" si="7"/>
        <v>8.6254550507219294E-2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投入係数表!X31</f>
        <v>7.408363448631905E-2</v>
      </c>
      <c r="E31" s="77">
        <f t="shared" si="0"/>
        <v>7.4083634486319045</v>
      </c>
      <c r="F31" s="76">
        <f>分析係数表!C34</f>
        <v>0.33608845585417924</v>
      </c>
      <c r="G31" s="77">
        <f t="shared" si="1"/>
        <v>2.4898654318572389</v>
      </c>
      <c r="H31" s="77">
        <v>2.7626724628081778</v>
      </c>
      <c r="I31" s="77">
        <f t="shared" si="2"/>
        <v>2.7626724628081778</v>
      </c>
      <c r="J31" s="76">
        <f>分析係数表!G34</f>
        <v>0.42501734562394688</v>
      </c>
      <c r="K31" s="78">
        <f t="shared" si="3"/>
        <v>1.1741837169711038</v>
      </c>
      <c r="L31" s="79"/>
      <c r="M31" s="80"/>
      <c r="N31" s="81">
        <f>分析係数表!H34</f>
        <v>0.15935396387234249</v>
      </c>
      <c r="O31" s="82">
        <f t="shared" si="4"/>
        <v>3.0741952414627942</v>
      </c>
      <c r="P31" s="76">
        <f>分析係数表!C34</f>
        <v>0.33608845585417924</v>
      </c>
      <c r="Q31" s="82">
        <f t="shared" si="5"/>
        <v>1.0332015316974963</v>
      </c>
      <c r="R31" s="83">
        <v>1.1200376673787829</v>
      </c>
      <c r="S31" s="84">
        <f t="shared" si="6"/>
        <v>3.8827101301869607</v>
      </c>
      <c r="T31" s="85">
        <f>分析係数表!F34</f>
        <v>0.69035583308553872</v>
      </c>
      <c r="U31" s="86">
        <f t="shared" si="7"/>
        <v>2.6804515865548799</v>
      </c>
      <c r="V31" s="87">
        <f>分析係数表!D34</f>
        <v>0.20794925166022402</v>
      </c>
      <c r="W31" s="88">
        <f t="shared" si="8"/>
        <v>1</v>
      </c>
      <c r="X31" s="76">
        <f>分析係数表!E34</f>
        <v>0.15720091188423035</v>
      </c>
      <c r="Y31" s="89">
        <f t="shared" si="9"/>
        <v>1</v>
      </c>
    </row>
    <row r="32" spans="1:25" x14ac:dyDescent="0.2">
      <c r="A32" s="6" t="s">
        <v>20</v>
      </c>
      <c r="B32" s="5" t="s">
        <v>37</v>
      </c>
      <c r="C32" s="90"/>
      <c r="D32" s="76">
        <f>投入係数表!X32</f>
        <v>9.80898296334538E-3</v>
      </c>
      <c r="E32" s="77">
        <f t="shared" si="0"/>
        <v>0.98089829633453796</v>
      </c>
      <c r="F32" s="76">
        <f>分析係数表!C35</f>
        <v>1</v>
      </c>
      <c r="G32" s="77">
        <f t="shared" si="1"/>
        <v>0.98089829633453796</v>
      </c>
      <c r="H32" s="77">
        <v>1.2244970249884655</v>
      </c>
      <c r="I32" s="77">
        <f t="shared" si="2"/>
        <v>1.2244970249884655</v>
      </c>
      <c r="J32" s="76">
        <f>分析係数表!G35</f>
        <v>0.31379772270596118</v>
      </c>
      <c r="K32" s="78">
        <f t="shared" si="3"/>
        <v>0.38424437790160493</v>
      </c>
      <c r="L32" s="79"/>
      <c r="M32" s="80"/>
      <c r="N32" s="81">
        <f>分析係数表!H35</f>
        <v>5.9518620756453096E-2</v>
      </c>
      <c r="O32" s="82">
        <f t="shared" si="4"/>
        <v>1.1482102877245932</v>
      </c>
      <c r="P32" s="76">
        <f>分析係数表!C35</f>
        <v>1</v>
      </c>
      <c r="Q32" s="82">
        <f t="shared" si="5"/>
        <v>1.1482102877245932</v>
      </c>
      <c r="R32" s="83">
        <v>1.4977954983753772</v>
      </c>
      <c r="S32" s="84">
        <f t="shared" si="6"/>
        <v>2.7222925233638424</v>
      </c>
      <c r="T32" s="85">
        <f>分析係数表!F35</f>
        <v>0.62804197365483372</v>
      </c>
      <c r="U32" s="86">
        <f t="shared" si="7"/>
        <v>1.7097139692392251</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投入係数表!X33</f>
        <v>2.1941146102219928E-3</v>
      </c>
      <c r="E33" s="77">
        <f t="shared" si="0"/>
        <v>0.21941146102219927</v>
      </c>
      <c r="F33" s="76">
        <f>分析係数表!C36</f>
        <v>0.74699570815450644</v>
      </c>
      <c r="G33" s="77">
        <f t="shared" si="1"/>
        <v>0.16389941970349264</v>
      </c>
      <c r="H33" s="77">
        <v>0.28133128268300683</v>
      </c>
      <c r="I33" s="77">
        <f t="shared" si="2"/>
        <v>0.28133128268300683</v>
      </c>
      <c r="J33" s="76">
        <f>分析係数表!G36</f>
        <v>2.1798365122615803E-2</v>
      </c>
      <c r="K33" s="78">
        <f t="shared" si="3"/>
        <v>6.1325620203380232E-3</v>
      </c>
      <c r="L33" s="79"/>
      <c r="M33" s="80"/>
      <c r="N33" s="81">
        <f>分析係数表!H36</f>
        <v>0.18814470434403602</v>
      </c>
      <c r="O33" s="82">
        <f t="shared" si="4"/>
        <v>3.6296151080635024</v>
      </c>
      <c r="P33" s="76">
        <f>分析係数表!C36</f>
        <v>0.74699570815450644</v>
      </c>
      <c r="Q33" s="82">
        <f t="shared" si="5"/>
        <v>2.7113069079761916</v>
      </c>
      <c r="R33" s="83">
        <v>2.8296122495859466</v>
      </c>
      <c r="S33" s="84">
        <f t="shared" si="6"/>
        <v>3.1109435322689536</v>
      </c>
      <c r="T33" s="85">
        <f>分析係数表!F36</f>
        <v>0.88068263301305039</v>
      </c>
      <c r="U33" s="86">
        <f t="shared" si="7"/>
        <v>2.7397539411535416</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投入係数表!X34</f>
        <v>2.9168817759421786E-2</v>
      </c>
      <c r="E34" s="77">
        <f t="shared" si="0"/>
        <v>2.9168817759421786</v>
      </c>
      <c r="F34" s="76">
        <f>分析係数表!C37</f>
        <v>0.40712235846595357</v>
      </c>
      <c r="G34" s="77">
        <f t="shared" si="1"/>
        <v>1.1875277879879389</v>
      </c>
      <c r="H34" s="77">
        <v>1.3761717704019154</v>
      </c>
      <c r="I34" s="77">
        <f t="shared" si="2"/>
        <v>1.3761717704019154</v>
      </c>
      <c r="J34" s="76">
        <f>分析係数表!G37</f>
        <v>0.32196035893896063</v>
      </c>
      <c r="K34" s="78">
        <f t="shared" si="3"/>
        <v>0.44307275716026562</v>
      </c>
      <c r="L34" s="79"/>
      <c r="M34" s="80"/>
      <c r="N34" s="81">
        <f>分析係数表!H37</f>
        <v>4.8815923289263402E-2</v>
      </c>
      <c r="O34" s="82">
        <f t="shared" si="4"/>
        <v>0.94173797398404391</v>
      </c>
      <c r="P34" s="76">
        <f>分析係数表!C37</f>
        <v>0.40712235846595357</v>
      </c>
      <c r="Q34" s="82">
        <f t="shared" si="5"/>
        <v>0.38340258502533281</v>
      </c>
      <c r="R34" s="83">
        <v>0.45398289794192431</v>
      </c>
      <c r="S34" s="84">
        <f t="shared" si="6"/>
        <v>1.8301546683438397</v>
      </c>
      <c r="T34" s="85">
        <f>分析係数表!F37</f>
        <v>0.65447194556749833</v>
      </c>
      <c r="U34" s="86">
        <f t="shared" si="7"/>
        <v>1.1977848864804324</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投入係数表!X35</f>
        <v>5.5498193082085699E-3</v>
      </c>
      <c r="E35" s="77">
        <f t="shared" si="0"/>
        <v>0.55498193082085701</v>
      </c>
      <c r="F35" s="76">
        <f>分析係数表!C38</f>
        <v>1.4508928571428603E-2</v>
      </c>
      <c r="G35" s="77">
        <f t="shared" si="1"/>
        <v>8.0521931927133444E-3</v>
      </c>
      <c r="H35" s="77">
        <v>1.245584913545004E-2</v>
      </c>
      <c r="I35" s="77">
        <f t="shared" si="2"/>
        <v>1.245584913545004E-2</v>
      </c>
      <c r="J35" s="76">
        <f>分析係数表!G38</f>
        <v>0.30833333333333335</v>
      </c>
      <c r="K35" s="78">
        <f t="shared" si="3"/>
        <v>3.840553483430429E-3</v>
      </c>
      <c r="L35" s="79"/>
      <c r="M35" s="80"/>
      <c r="N35" s="81">
        <f>分析係数表!H38</f>
        <v>4.2859218364085426E-2</v>
      </c>
      <c r="O35" s="82">
        <f t="shared" si="4"/>
        <v>0.8268235188252766</v>
      </c>
      <c r="P35" s="76">
        <f>分析係数表!C38</f>
        <v>1.4508928571428603E-2</v>
      </c>
      <c r="Q35" s="82">
        <f t="shared" si="5"/>
        <v>1.1996323375813191E-2</v>
      </c>
      <c r="R35" s="83">
        <v>1.540088075319708E-2</v>
      </c>
      <c r="S35" s="84">
        <f t="shared" si="6"/>
        <v>2.7856729888647118E-2</v>
      </c>
      <c r="T35" s="85">
        <f>分析係数表!F38</f>
        <v>0.5083333333333333</v>
      </c>
      <c r="U35" s="86">
        <f t="shared" si="7"/>
        <v>1.4160504360062285E-2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投入係数表!X36</f>
        <v>0</v>
      </c>
      <c r="E36" s="77">
        <f t="shared" si="0"/>
        <v>0</v>
      </c>
      <c r="F36" s="76">
        <f>分析係数表!C39</f>
        <v>1</v>
      </c>
      <c r="G36" s="77">
        <f t="shared" si="1"/>
        <v>0</v>
      </c>
      <c r="H36" s="77">
        <v>1.625053910654822E-2</v>
      </c>
      <c r="I36" s="77">
        <f t="shared" si="2"/>
        <v>1.625053910654822E-2</v>
      </c>
      <c r="J36" s="76">
        <f>分析係数表!G39</f>
        <v>0.34035980374341268</v>
      </c>
      <c r="K36" s="78">
        <f t="shared" si="3"/>
        <v>5.5310303010294047E-3</v>
      </c>
      <c r="L36" s="79"/>
      <c r="M36" s="80"/>
      <c r="N36" s="81">
        <f>分析係数表!H39</f>
        <v>3.825851130805366E-3</v>
      </c>
      <c r="O36" s="82">
        <f t="shared" si="4"/>
        <v>7.3806845183273281E-2</v>
      </c>
      <c r="P36" s="76">
        <f>分析係数表!C39</f>
        <v>1</v>
      </c>
      <c r="Q36" s="82">
        <f t="shared" si="5"/>
        <v>7.3806845183273281E-2</v>
      </c>
      <c r="R36" s="83">
        <v>9.4593396018997508E-2</v>
      </c>
      <c r="S36" s="84">
        <f t="shared" si="6"/>
        <v>0.11084393512554573</v>
      </c>
      <c r="T36" s="85">
        <f>分析係数表!F39</f>
        <v>0.69125931310194444</v>
      </c>
      <c r="U36" s="86">
        <f t="shared" si="7"/>
        <v>7.6621902456401228E-2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投入係数表!X37</f>
        <v>0</v>
      </c>
      <c r="E37" s="77">
        <f t="shared" si="0"/>
        <v>0</v>
      </c>
      <c r="F37" s="76">
        <f>分析係数表!C40</f>
        <v>0.85193465176268268</v>
      </c>
      <c r="G37" s="77">
        <f t="shared" si="1"/>
        <v>0</v>
      </c>
      <c r="H37" s="77">
        <v>1.833436150573335E-3</v>
      </c>
      <c r="I37" s="77">
        <f t="shared" si="2"/>
        <v>1.833436150573335E-3</v>
      </c>
      <c r="J37" s="76">
        <f>分析係数表!G40</f>
        <v>0.54260669636442016</v>
      </c>
      <c r="K37" s="78">
        <f t="shared" si="3"/>
        <v>9.9483473265769688E-4</v>
      </c>
      <c r="L37" s="79"/>
      <c r="M37" s="80"/>
      <c r="N37" s="81">
        <f>分析係数表!H40</f>
        <v>3.0340452322146352E-2</v>
      </c>
      <c r="O37" s="82">
        <f t="shared" si="4"/>
        <v>0.58531631021924957</v>
      </c>
      <c r="P37" s="76">
        <f>分析係数表!C40</f>
        <v>0.85193465176268268</v>
      </c>
      <c r="Q37" s="82">
        <f t="shared" si="5"/>
        <v>0.49865124691765472</v>
      </c>
      <c r="R37" s="83">
        <v>0.49962011119900201</v>
      </c>
      <c r="S37" s="84">
        <f t="shared" si="6"/>
        <v>0.50145354734957537</v>
      </c>
      <c r="T37" s="85">
        <f>分析係数表!F40</f>
        <v>0.72424198879149304</v>
      </c>
      <c r="U37" s="86">
        <f t="shared" si="7"/>
        <v>0.36317371441900559</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投入係数表!X38</f>
        <v>0</v>
      </c>
      <c r="E38" s="77">
        <f t="shared" si="0"/>
        <v>0</v>
      </c>
      <c r="F38" s="76">
        <f>分析係数表!C41</f>
        <v>0.80146471371504657</v>
      </c>
      <c r="G38" s="77">
        <f t="shared" si="1"/>
        <v>0</v>
      </c>
      <c r="H38" s="77">
        <v>4.6886392971712708E-3</v>
      </c>
      <c r="I38" s="77">
        <f t="shared" si="2"/>
        <v>4.6886392971712708E-3</v>
      </c>
      <c r="J38" s="76">
        <f>分析係数表!G41</f>
        <v>0.44658927872701187</v>
      </c>
      <c r="K38" s="78">
        <f t="shared" si="3"/>
        <v>2.0938960419348415E-3</v>
      </c>
      <c r="L38" s="79"/>
      <c r="M38" s="80"/>
      <c r="N38" s="81">
        <f>分析係数表!H41</f>
        <v>5.2181703714465594E-2</v>
      </c>
      <c r="O38" s="82">
        <f t="shared" si="4"/>
        <v>1.0066693124680628</v>
      </c>
      <c r="P38" s="76">
        <f>分析係数表!C41</f>
        <v>0.80146471371504657</v>
      </c>
      <c r="Q38" s="82">
        <f t="shared" si="5"/>
        <v>0.80680993232293874</v>
      </c>
      <c r="R38" s="83">
        <v>0.82241181189020551</v>
      </c>
      <c r="S38" s="84">
        <f t="shared" si="6"/>
        <v>0.82710045118737674</v>
      </c>
      <c r="T38" s="85">
        <f>分析係数表!F41</f>
        <v>0.54349810877787919</v>
      </c>
      <c r="U38" s="86">
        <f t="shared" si="7"/>
        <v>0.44952753098966985</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投入係数表!X39</f>
        <v>5.1626226122870422E-4</v>
      </c>
      <c r="E39" s="77">
        <f>$C$26*D39</f>
        <v>5.1626226122870419E-2</v>
      </c>
      <c r="F39" s="76">
        <f>分析係数表!C42</f>
        <v>0.73057644110275688</v>
      </c>
      <c r="G39" s="77">
        <f>E39*F39</f>
        <v>3.7716904548412852E-2</v>
      </c>
      <c r="H39" s="77">
        <v>4.8273081111780747E-2</v>
      </c>
      <c r="I39" s="77">
        <f>C39+H39</f>
        <v>4.8273081111780747E-2</v>
      </c>
      <c r="J39" s="76">
        <f>分析係数表!G42</f>
        <v>0.48211243611584326</v>
      </c>
      <c r="K39" s="78">
        <f>I39*J39</f>
        <v>2.3273052733618314E-2</v>
      </c>
      <c r="L39" s="79"/>
      <c r="M39" s="80"/>
      <c r="N39" s="81">
        <f>分析係数表!H42</f>
        <v>1.2567194537265727E-2</v>
      </c>
      <c r="O39" s="82">
        <f t="shared" si="4"/>
        <v>0.24244147246910655</v>
      </c>
      <c r="P39" s="76">
        <f>分析係数表!C42</f>
        <v>0.73057644110275688</v>
      </c>
      <c r="Q39" s="82">
        <f>O39*P39</f>
        <v>0.17712202813219188</v>
      </c>
      <c r="R39" s="83">
        <v>0.18717275824606869</v>
      </c>
      <c r="S39" s="84">
        <f>I39+R39</f>
        <v>0.23544583935784943</v>
      </c>
      <c r="T39" s="85">
        <f>分析係数表!F42</f>
        <v>0.53492333901192501</v>
      </c>
      <c r="U39" s="86">
        <f>S39*T39</f>
        <v>0.12594547454576613</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投入係数表!X40</f>
        <v>3.9752194114610222E-2</v>
      </c>
      <c r="E40" s="77">
        <f>$C$26*D40</f>
        <v>3.9752194114610222</v>
      </c>
      <c r="F40" s="76">
        <f>分析係数表!C43</f>
        <v>0.26262335230137579</v>
      </c>
      <c r="G40" s="77">
        <f>E40*F40</f>
        <v>1.0439854479713957</v>
      </c>
      <c r="H40" s="77">
        <v>1.3146161826036633</v>
      </c>
      <c r="I40" s="77">
        <f>C40+H40</f>
        <v>1.3146161826036633</v>
      </c>
      <c r="J40" s="76">
        <f>分析係数表!G43</f>
        <v>0.38144329896907214</v>
      </c>
      <c r="K40" s="78">
        <f>I40*J40</f>
        <v>0.50145153357046945</v>
      </c>
      <c r="L40" s="79"/>
      <c r="M40" s="80"/>
      <c r="N40" s="81">
        <f>分析係数表!H43</f>
        <v>3.4626374158554893E-2</v>
      </c>
      <c r="O40" s="82">
        <f t="shared" si="4"/>
        <v>0.66799866210177716</v>
      </c>
      <c r="P40" s="76">
        <f>分析係数表!C43</f>
        <v>0.26262335230137579</v>
      </c>
      <c r="Q40" s="82">
        <f>O40*P40</f>
        <v>0.17543204797400272</v>
      </c>
      <c r="R40" s="83">
        <v>0.33005623846072835</v>
      </c>
      <c r="S40" s="84">
        <f>I40+R40</f>
        <v>1.6446724210643917</v>
      </c>
      <c r="T40" s="85">
        <f>分析係数表!F43</f>
        <v>0.61984536082474229</v>
      </c>
      <c r="U40" s="86">
        <f>S40*T40</f>
        <v>1.0194425702731604</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投入係数表!X41</f>
        <v>1.2906556530717606E-4</v>
      </c>
      <c r="E41" s="77">
        <f>$C$26*D41</f>
        <v>1.2906556530717605E-2</v>
      </c>
      <c r="F41" s="76">
        <f>分析係数表!C44</f>
        <v>0.55951749734888656</v>
      </c>
      <c r="G41" s="77">
        <f>E41*F41</f>
        <v>7.2214442094590417E-3</v>
      </c>
      <c r="H41" s="77">
        <v>1.0599242904720516E-2</v>
      </c>
      <c r="I41" s="77">
        <f>C41+H41</f>
        <v>1.0599242904720516E-2</v>
      </c>
      <c r="J41" s="76">
        <f>分析係数表!G44</f>
        <v>0.2661290322580645</v>
      </c>
      <c r="K41" s="78">
        <f>I41*J41</f>
        <v>2.8207662569014274E-3</v>
      </c>
      <c r="L41" s="79"/>
      <c r="M41" s="80"/>
      <c r="N41" s="81">
        <f>分析係数表!H44</f>
        <v>0.11419439198024117</v>
      </c>
      <c r="O41" s="82">
        <f t="shared" si="4"/>
        <v>2.2029941891412457</v>
      </c>
      <c r="P41" s="76">
        <f>分析係数表!C44</f>
        <v>0.55951749734888656</v>
      </c>
      <c r="Q41" s="82">
        <f>O41*P41</f>
        <v>1.2326137953824494</v>
      </c>
      <c r="R41" s="83">
        <v>1.2536262679684591</v>
      </c>
      <c r="S41" s="84">
        <f>I41+R41</f>
        <v>1.2642255108731797</v>
      </c>
      <c r="T41" s="85">
        <f>分析係数表!F44</f>
        <v>0.54608294930875578</v>
      </c>
      <c r="U41" s="86">
        <f>S41*T41</f>
        <v>0.69037199556899442</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投入係数表!X42</f>
        <v>5.2916881775942181E-3</v>
      </c>
      <c r="E42" s="77">
        <f>$C$26*D42</f>
        <v>0.52916881775942182</v>
      </c>
      <c r="F42" s="76">
        <f>分析係数表!C45</f>
        <v>1</v>
      </c>
      <c r="G42" s="77">
        <f>E42*F42</f>
        <v>0.52916881775942182</v>
      </c>
      <c r="H42" s="77">
        <v>0.64453144001563789</v>
      </c>
      <c r="I42" s="77">
        <f>C42+H42</f>
        <v>0.64453144001563789</v>
      </c>
      <c r="J42" s="76">
        <f>分析係数表!G45</f>
        <v>0</v>
      </c>
      <c r="K42" s="78">
        <f>I42*J42</f>
        <v>0</v>
      </c>
      <c r="L42" s="79"/>
      <c r="M42" s="80"/>
      <c r="N42" s="81">
        <f>分析係数表!H45</f>
        <v>0</v>
      </c>
      <c r="O42" s="82">
        <f t="shared" si="4"/>
        <v>0</v>
      </c>
      <c r="P42" s="76">
        <f>分析係数表!C45</f>
        <v>1</v>
      </c>
      <c r="Q42" s="82">
        <f>O42*P42</f>
        <v>0</v>
      </c>
      <c r="R42" s="83">
        <v>9.1936080691650032E-2</v>
      </c>
      <c r="S42" s="84">
        <f>I42+R42</f>
        <v>0.73646752070728794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2.8394424367578731E-3</v>
      </c>
      <c r="E43" s="77">
        <f>$C$26*D43</f>
        <v>0.2839442436757873</v>
      </c>
      <c r="F43" s="76">
        <f>分析係数表!C46</f>
        <v>0.22811405702851428</v>
      </c>
      <c r="G43" s="77">
        <f>E43*F43</f>
        <v>6.4771673394776894E-2</v>
      </c>
      <c r="H43" s="77">
        <v>8.536202726083375E-2</v>
      </c>
      <c r="I43" s="77">
        <f>C43+H43</f>
        <v>8.536202726083375E-2</v>
      </c>
      <c r="J43" s="76">
        <f>分析係数表!G46</f>
        <v>8.7527352297592995E-3</v>
      </c>
      <c r="K43" s="78">
        <f>I43*J43</f>
        <v>7.4715122328957329E-4</v>
      </c>
      <c r="L43" s="79"/>
      <c r="M43" s="80"/>
      <c r="N43" s="81">
        <f>分析係数表!H46</f>
        <v>2.1817037144655917E-2</v>
      </c>
      <c r="O43" s="82">
        <f t="shared" si="4"/>
        <v>0.42088587031727365</v>
      </c>
      <c r="P43" s="76">
        <f>分析係数表!C46</f>
        <v>0.22811405702851428</v>
      </c>
      <c r="Q43" s="82">
        <f>O43*P43</f>
        <v>9.6009983424050427E-2</v>
      </c>
      <c r="R43" s="83">
        <v>0.10918912335547099</v>
      </c>
      <c r="S43" s="84">
        <f>I43+R43</f>
        <v>0.19455115061630474</v>
      </c>
      <c r="T43" s="85">
        <f>分析係数表!F46</f>
        <v>0.3172866520787746</v>
      </c>
      <c r="U43" s="86">
        <f>S43*T43</f>
        <v>6.1728483237120754E-2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投入係数表!X44</f>
        <v>0.48464119772844605</v>
      </c>
      <c r="E44" s="91">
        <f>SUM(E5:E43)</f>
        <v>48.464119772844604</v>
      </c>
      <c r="F44" s="92">
        <f>分析係数表!C47</f>
        <v>0.33433390508862204</v>
      </c>
      <c r="G44" s="91">
        <f>SUM(G5:G43)</f>
        <v>14.852766905384092</v>
      </c>
      <c r="H44" s="91">
        <f>SUM(H5:H43)</f>
        <v>17.427496640865893</v>
      </c>
      <c r="I44" s="91">
        <f>SUM(I5:I43)</f>
        <v>117.42749664086591</v>
      </c>
      <c r="J44" s="92">
        <f>分析係数表!G47</f>
        <v>0.20055399257397419</v>
      </c>
      <c r="K44" s="93">
        <f>SUM(K5:K43)</f>
        <v>30.768125213280239</v>
      </c>
      <c r="L44" s="94">
        <f>最終需要_まとめ!$L$33</f>
        <v>0.627</v>
      </c>
      <c r="M44" s="91">
        <f>K44*L44</f>
        <v>19.29161450872671</v>
      </c>
      <c r="N44" s="95">
        <f>分析係数表!H47</f>
        <v>1</v>
      </c>
      <c r="O44" s="96">
        <f>SUM(O5:O43)</f>
        <v>19.291614508726713</v>
      </c>
      <c r="P44" s="92">
        <f>分析係数表!C47</f>
        <v>0.33433390508862204</v>
      </c>
      <c r="Q44" s="96">
        <f>SUM(Q5:Q43)</f>
        <v>9.1404088637564893</v>
      </c>
      <c r="R44" s="91">
        <f>SUM(R5:R43)</f>
        <v>10.458021054403449</v>
      </c>
      <c r="S44" s="97">
        <f>SUM(S5:S43)</f>
        <v>127.88551769526931</v>
      </c>
      <c r="T44" s="98">
        <f>分析係数表!F47</f>
        <v>0.41739236800258844</v>
      </c>
      <c r="U44" s="99">
        <f>SUM(U5:U43)</f>
        <v>64.696675529020169</v>
      </c>
      <c r="V44" s="100">
        <f>分析係数表!D47</f>
        <v>5.2767398089435869E-2</v>
      </c>
      <c r="W44" s="101">
        <f>SUM(W5:W43)</f>
        <v>9</v>
      </c>
      <c r="X44" s="92">
        <f>分析係数表!E47</f>
        <v>4.5266401770882245E-2</v>
      </c>
      <c r="Y44" s="102">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1.1319900384876612E-3</v>
      </c>
      <c r="E5" s="77">
        <f t="shared" ref="E5:E38" si="0">$C$27*D5</f>
        <v>0.11319900384876612</v>
      </c>
      <c r="F5" s="76">
        <f>分析係数表!C8</f>
        <v>0.21389195148842333</v>
      </c>
      <c r="G5" s="77">
        <f t="shared" ref="G5:G38" si="1">E5*F5</f>
        <v>2.4212355839758129E-2</v>
      </c>
      <c r="H5" s="77">
        <f t="array" ref="H5:H43">MMULT(逆行列係数!C5:AO43,'23'!G5:G43)</f>
        <v>2.5408080352327309E-2</v>
      </c>
      <c r="I5" s="77">
        <f t="shared" ref="I5:I38" si="2">C5+H5</f>
        <v>2.5408080352327309E-2</v>
      </c>
      <c r="J5" s="76">
        <f>分析係数表!G8</f>
        <v>0.12113720642768851</v>
      </c>
      <c r="K5" s="78">
        <f t="shared" ref="K5:K38" si="3">I5*J5</f>
        <v>3.07786387457117E-3</v>
      </c>
      <c r="L5" s="79" t="s">
        <v>183</v>
      </c>
      <c r="M5" s="80" t="s">
        <v>183</v>
      </c>
      <c r="N5" s="81">
        <f>分析係数表!H8</f>
        <v>1.1235410915782847E-2</v>
      </c>
      <c r="O5" s="82">
        <f t="shared" ref="O5:O43" si="4">$M$44*N5</f>
        <v>0.27828322300381381</v>
      </c>
      <c r="P5" s="76">
        <f>分析係数表!C8</f>
        <v>0.21389195148842333</v>
      </c>
      <c r="Q5" s="82">
        <f t="shared" ref="Q5:Q38" si="5">O5*P5</f>
        <v>5.9522541634773836E-2</v>
      </c>
      <c r="R5" s="83">
        <f t="array" ref="R5:R43">MMULT(逆行列係数!C5:AO43,'23'!Q5:Q43)</f>
        <v>7.3090245054086331E-2</v>
      </c>
      <c r="S5" s="84">
        <f t="shared" ref="S5:S38" si="6">I5+R5</f>
        <v>9.8498325406413637E-2</v>
      </c>
      <c r="T5" s="85">
        <f>分析係数表!F8</f>
        <v>0.44993819530284301</v>
      </c>
      <c r="U5" s="86">
        <f t="shared" ref="U5:U38" si="7">S5*T5</f>
        <v>4.4318158773713923E-2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投入係数表!Y6</f>
        <v>0</v>
      </c>
      <c r="E6" s="77">
        <f t="shared" si="0"/>
        <v>0</v>
      </c>
      <c r="F6" s="76">
        <f>分析係数表!C9</f>
        <v>0.54651162790697683</v>
      </c>
      <c r="G6" s="77">
        <f t="shared" si="1"/>
        <v>0</v>
      </c>
      <c r="H6" s="77">
        <v>7.96072463836344E-4</v>
      </c>
      <c r="I6" s="77">
        <f t="shared" si="2"/>
        <v>7.96072463836344E-4</v>
      </c>
      <c r="J6" s="76">
        <f>分析係数表!G9</f>
        <v>0.23529411764705882</v>
      </c>
      <c r="K6" s="78">
        <f t="shared" si="3"/>
        <v>1.8731116796149271E-4</v>
      </c>
      <c r="L6" s="79"/>
      <c r="M6" s="80"/>
      <c r="N6" s="81">
        <f>分析係数表!H9</f>
        <v>6.0535619158312755E-4</v>
      </c>
      <c r="O6" s="82">
        <f t="shared" si="4"/>
        <v>1.4993708135981347E-2</v>
      </c>
      <c r="P6" s="76">
        <f>分析係数表!C9</f>
        <v>0.54651162790697683</v>
      </c>
      <c r="Q6" s="82">
        <f t="shared" si="5"/>
        <v>8.1942358417572501E-3</v>
      </c>
      <c r="R6" s="83">
        <v>9.720193673089279E-3</v>
      </c>
      <c r="S6" s="84">
        <f t="shared" si="6"/>
        <v>1.0516266136925623E-2</v>
      </c>
      <c r="T6" s="85">
        <f>分析係数表!F9</f>
        <v>0.68627450980392157</v>
      </c>
      <c r="U6" s="86">
        <f t="shared" si="7"/>
        <v>7.2170453880862125E-3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2.818817129564493E-2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投入係数表!Y8</f>
        <v>6.5655422232284355E-3</v>
      </c>
      <c r="E8" s="77">
        <f t="shared" si="0"/>
        <v>0.65655422232284355</v>
      </c>
      <c r="F8" s="76">
        <f>分析係数表!C11</f>
        <v>1.3168724279835398E-2</v>
      </c>
      <c r="G8" s="77">
        <f t="shared" si="1"/>
        <v>8.6459815285312783E-3</v>
      </c>
      <c r="H8" s="77">
        <v>1.1480343359828159E-2</v>
      </c>
      <c r="I8" s="77">
        <f t="shared" si="2"/>
        <v>1.1480343359828159E-2</v>
      </c>
      <c r="J8" s="76">
        <f>分析係数表!G11</f>
        <v>0.35416666666666669</v>
      </c>
      <c r="K8" s="78">
        <f t="shared" si="3"/>
        <v>4.0659549399391396E-3</v>
      </c>
      <c r="L8" s="79"/>
      <c r="M8" s="80"/>
      <c r="N8" s="81">
        <f>分析係数表!H11</f>
        <v>-2.4214247663325099E-5</v>
      </c>
      <c r="O8" s="82">
        <f t="shared" si="4"/>
        <v>-5.9974832543925388E-4</v>
      </c>
      <c r="P8" s="76">
        <f>分析係数表!C11</f>
        <v>1.3168724279835398E-2</v>
      </c>
      <c r="Q8" s="82">
        <f t="shared" si="5"/>
        <v>-7.8979203350025241E-6</v>
      </c>
      <c r="R8" s="83">
        <v>9.1709167486610547E-4</v>
      </c>
      <c r="S8" s="84">
        <f t="shared" si="6"/>
        <v>1.2397435034694265E-2</v>
      </c>
      <c r="T8" s="85">
        <f>分析係数表!F11</f>
        <v>0.60416666666666663</v>
      </c>
      <c r="U8" s="86">
        <f t="shared" si="7"/>
        <v>7.4901170001277842E-3</v>
      </c>
      <c r="V8" s="87">
        <f>分析係数表!D11</f>
        <v>0</v>
      </c>
      <c r="W8" s="167">
        <f t="shared" si="8"/>
        <v>0</v>
      </c>
      <c r="X8" s="76">
        <f>分析係数表!E11</f>
        <v>0</v>
      </c>
      <c r="Y8" s="166">
        <f t="shared" si="9"/>
        <v>0</v>
      </c>
    </row>
    <row r="9" spans="1:25" x14ac:dyDescent="0.2">
      <c r="A9" s="6" t="s">
        <v>222</v>
      </c>
      <c r="B9" s="5" t="s">
        <v>190</v>
      </c>
      <c r="C9" s="90"/>
      <c r="D9" s="76">
        <f>投入係数表!Y9</f>
        <v>0</v>
      </c>
      <c r="E9" s="77">
        <f t="shared" si="0"/>
        <v>0</v>
      </c>
      <c r="F9" s="76">
        <f>分析係数表!C12</f>
        <v>7.2568503462812406E-2</v>
      </c>
      <c r="G9" s="77">
        <f t="shared" si="1"/>
        <v>0</v>
      </c>
      <c r="H9" s="77">
        <v>8.0015675037747565E-4</v>
      </c>
      <c r="I9" s="77">
        <f t="shared" si="2"/>
        <v>8.0015675037747565E-4</v>
      </c>
      <c r="J9" s="76">
        <f>分析係数表!G12</f>
        <v>0.12569832402234637</v>
      </c>
      <c r="K9" s="78">
        <f t="shared" si="3"/>
        <v>1.0057836247761566E-4</v>
      </c>
      <c r="L9" s="79"/>
      <c r="M9" s="80"/>
      <c r="N9" s="81">
        <f>分析係数表!H12</f>
        <v>9.0779214489805804E-2</v>
      </c>
      <c r="O9" s="82">
        <f t="shared" si="4"/>
        <v>2.248456472071763</v>
      </c>
      <c r="P9" s="76">
        <f>分析係数表!C12</f>
        <v>7.2568503462812406E-2</v>
      </c>
      <c r="Q9" s="82">
        <f t="shared" si="5"/>
        <v>0.16316712127952271</v>
      </c>
      <c r="R9" s="83">
        <v>0.17950154111770869</v>
      </c>
      <c r="S9" s="84">
        <f t="shared" si="6"/>
        <v>0.18030169786808617</v>
      </c>
      <c r="T9" s="85">
        <f>分析係数表!F12</f>
        <v>0.41017347838870921</v>
      </c>
      <c r="U9" s="86">
        <f t="shared" si="7"/>
        <v>7.3954974573943025E-2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投入係数表!Y10</f>
        <v>3.1695721077654518E-3</v>
      </c>
      <c r="E10" s="77">
        <f t="shared" si="0"/>
        <v>0.31695721077654515</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0.35445126033459906</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投入係数表!Y11</f>
        <v>5.003395970115463E-2</v>
      </c>
      <c r="E11" s="77">
        <f t="shared" si="0"/>
        <v>5.0033959701154629</v>
      </c>
      <c r="F11" s="76">
        <f>分析係数表!C14</f>
        <v>0.25830608585592241</v>
      </c>
      <c r="G11" s="77">
        <f t="shared" si="1"/>
        <v>1.292407629027821</v>
      </c>
      <c r="H11" s="77">
        <v>1.6225510916204577</v>
      </c>
      <c r="I11" s="77">
        <f t="shared" si="2"/>
        <v>1.6225510916204577</v>
      </c>
      <c r="J11" s="76">
        <f>分析係数表!G14</f>
        <v>0.15742383910085772</v>
      </c>
      <c r="K11" s="78">
        <f t="shared" si="3"/>
        <v>0.25542822198018</v>
      </c>
      <c r="L11" s="79"/>
      <c r="M11" s="80"/>
      <c r="N11" s="81">
        <f>分析係数表!H14</f>
        <v>1.1380696401762796E-3</v>
      </c>
      <c r="O11" s="82">
        <f t="shared" si="4"/>
        <v>2.818817129564493E-2</v>
      </c>
      <c r="P11" s="76">
        <f>分析係数表!C14</f>
        <v>0.25830608585592241</v>
      </c>
      <c r="Q11" s="82">
        <f t="shared" si="5"/>
        <v>7.2811761948143065E-3</v>
      </c>
      <c r="R11" s="83">
        <v>6.8518841319495719E-2</v>
      </c>
      <c r="S11" s="84">
        <f t="shared" si="6"/>
        <v>1.6910699329399534</v>
      </c>
      <c r="T11" s="85">
        <f>分析係数表!F14</f>
        <v>0.28778467908902694</v>
      </c>
      <c r="U11" s="86">
        <f t="shared" si="7"/>
        <v>0.48666401796822684</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投入係数表!Y12</f>
        <v>5.6599501924383061E-3</v>
      </c>
      <c r="E12" s="77">
        <f t="shared" si="0"/>
        <v>0.56599501924383067</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0.2069131722765426</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投入係数表!Y13</f>
        <v>1.2904686438759338E-2</v>
      </c>
      <c r="E13" s="77">
        <f t="shared" si="0"/>
        <v>1.2904686438759339</v>
      </c>
      <c r="F13" s="76">
        <f>分析係数表!C16</f>
        <v>7.6144637788473357E-2</v>
      </c>
      <c r="G13" s="77">
        <f t="shared" si="1"/>
        <v>9.8262267465315398E-2</v>
      </c>
      <c r="H13" s="77">
        <v>0.10706327364272968</v>
      </c>
      <c r="I13" s="77">
        <f t="shared" si="2"/>
        <v>0.10706327364272968</v>
      </c>
      <c r="J13" s="76">
        <f>分析係数表!G16</f>
        <v>3.3088235294117647E-2</v>
      </c>
      <c r="K13" s="78">
        <f t="shared" si="3"/>
        <v>3.5425347896491438E-3</v>
      </c>
      <c r="L13" s="79"/>
      <c r="M13" s="80"/>
      <c r="N13" s="81">
        <f>分析係数表!H16</f>
        <v>1.665940239236767E-2</v>
      </c>
      <c r="O13" s="82">
        <f t="shared" si="4"/>
        <v>0.41262684790220672</v>
      </c>
      <c r="P13" s="76">
        <f>分析係数表!C16</f>
        <v>7.6144637788473357E-2</v>
      </c>
      <c r="Q13" s="82">
        <f t="shared" si="5"/>
        <v>3.1419321875313017E-2</v>
      </c>
      <c r="R13" s="83">
        <v>3.5274688964374384E-2</v>
      </c>
      <c r="S13" s="84">
        <f t="shared" si="6"/>
        <v>0.14233796260710407</v>
      </c>
      <c r="T13" s="85">
        <f>分析係数表!F16</f>
        <v>0.28823529411764703</v>
      </c>
      <c r="U13" s="86">
        <f t="shared" si="7"/>
        <v>4.1026824516165288E-2</v>
      </c>
      <c r="V13" s="87">
        <f>分析係数表!D16</f>
        <v>0</v>
      </c>
      <c r="W13" s="167">
        <f t="shared" si="8"/>
        <v>0</v>
      </c>
      <c r="X13" s="76">
        <f>分析係数表!E16</f>
        <v>0</v>
      </c>
      <c r="Y13" s="166">
        <f t="shared" si="9"/>
        <v>0</v>
      </c>
    </row>
    <row r="14" spans="1:25" x14ac:dyDescent="0.2">
      <c r="A14" s="6" t="s">
        <v>2</v>
      </c>
      <c r="B14" s="5" t="s">
        <v>364</v>
      </c>
      <c r="C14" s="90"/>
      <c r="D14" s="76">
        <f>投入係数表!Y14</f>
        <v>1.4489472492642064E-2</v>
      </c>
      <c r="E14" s="77">
        <f t="shared" si="0"/>
        <v>1.4489472492642064</v>
      </c>
      <c r="F14" s="76">
        <f>分析係数表!C17</f>
        <v>0.18071519795657731</v>
      </c>
      <c r="G14" s="77">
        <f t="shared" si="1"/>
        <v>0.26184678897941921</v>
      </c>
      <c r="H14" s="77">
        <v>0.31283947064018541</v>
      </c>
      <c r="I14" s="77">
        <f t="shared" si="2"/>
        <v>0.31283947064018541</v>
      </c>
      <c r="J14" s="76">
        <f>分析係数表!G17</f>
        <v>0.21222205415217063</v>
      </c>
      <c r="K14" s="78">
        <f t="shared" si="3"/>
        <v>6.639143507913782E-2</v>
      </c>
      <c r="L14" s="79"/>
      <c r="M14" s="80"/>
      <c r="N14" s="81">
        <f>分析係数表!H17</f>
        <v>2.9299239672623371E-3</v>
      </c>
      <c r="O14" s="82">
        <f t="shared" si="4"/>
        <v>7.2569547378149718E-2</v>
      </c>
      <c r="P14" s="76">
        <f>分析係数表!C17</f>
        <v>0.18071519795657731</v>
      </c>
      <c r="Q14" s="82">
        <f t="shared" si="5"/>
        <v>1.3114420120061542E-2</v>
      </c>
      <c r="R14" s="83">
        <v>2.8947897178017917E-2</v>
      </c>
      <c r="S14" s="84">
        <f t="shared" si="6"/>
        <v>0.34178736781820335</v>
      </c>
      <c r="T14" s="85">
        <f>分析係数表!F17</f>
        <v>0.32203902586598093</v>
      </c>
      <c r="U14" s="86">
        <f t="shared" si="7"/>
        <v>0.11006887098547193</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投入係数表!Y15</f>
        <v>5.7052297939778132E-2</v>
      </c>
      <c r="E15" s="77">
        <f t="shared" si="0"/>
        <v>5.7052297939778134</v>
      </c>
      <c r="F15" s="76">
        <f>分析係数表!C18</f>
        <v>9.139072847682117E-2</v>
      </c>
      <c r="G15" s="77">
        <f t="shared" si="1"/>
        <v>0.52140510699929676</v>
      </c>
      <c r="H15" s="77">
        <v>0.52971869414225892</v>
      </c>
      <c r="I15" s="77">
        <f t="shared" si="2"/>
        <v>0.52971869414225892</v>
      </c>
      <c r="J15" s="76">
        <f>分析係数表!G18</f>
        <v>0.21513002364066194</v>
      </c>
      <c r="K15" s="78">
        <f t="shared" si="3"/>
        <v>0.11395839519372473</v>
      </c>
      <c r="L15" s="79"/>
      <c r="M15" s="80"/>
      <c r="N15" s="81">
        <f>分析係数表!H18</f>
        <v>4.3585645793985182E-4</v>
      </c>
      <c r="O15" s="82">
        <f t="shared" si="4"/>
        <v>1.0795469857906571E-2</v>
      </c>
      <c r="P15" s="76">
        <f>分析係数表!C18</f>
        <v>9.139072847682117E-2</v>
      </c>
      <c r="Q15" s="82">
        <f t="shared" si="5"/>
        <v>9.8660585456364662E-4</v>
      </c>
      <c r="R15" s="83">
        <v>2.4341812117445816E-3</v>
      </c>
      <c r="S15" s="84">
        <f t="shared" si="6"/>
        <v>0.53215287535400346</v>
      </c>
      <c r="T15" s="85">
        <f>分析係数表!F18</f>
        <v>0.45390070921985815</v>
      </c>
      <c r="U15" s="86">
        <f t="shared" si="7"/>
        <v>0.24154456753656894</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投入係数表!Y16</f>
        <v>2.4903780846728549E-2</v>
      </c>
      <c r="E16" s="77">
        <f t="shared" si="0"/>
        <v>2.4903780846728547</v>
      </c>
      <c r="F16" s="76">
        <f>分析係数表!C19</f>
        <v>0.19965169797238458</v>
      </c>
      <c r="G16" s="77">
        <f t="shared" si="1"/>
        <v>0.49720821319815039</v>
      </c>
      <c r="H16" s="77">
        <v>0.77879119311161882</v>
      </c>
      <c r="I16" s="77">
        <f t="shared" si="2"/>
        <v>0.77879119311161882</v>
      </c>
      <c r="J16" s="76">
        <f>分析係数表!G19</f>
        <v>5.7581303674503731E-2</v>
      </c>
      <c r="K16" s="78">
        <f t="shared" si="3"/>
        <v>4.4843812189589202E-2</v>
      </c>
      <c r="L16" s="79"/>
      <c r="M16" s="80"/>
      <c r="N16" s="81">
        <f>分析係数表!H19</f>
        <v>-1.210712383166255E-4</v>
      </c>
      <c r="O16" s="82">
        <f t="shared" si="4"/>
        <v>-2.9987416271962694E-3</v>
      </c>
      <c r="P16" s="76">
        <f>分析係数表!C19</f>
        <v>0.19965169797238458</v>
      </c>
      <c r="Q16" s="82">
        <f t="shared" si="5"/>
        <v>-5.9870385765020662E-4</v>
      </c>
      <c r="R16" s="83">
        <v>5.7175402171180736E-3</v>
      </c>
      <c r="S16" s="84">
        <f t="shared" si="6"/>
        <v>0.78450873332873694</v>
      </c>
      <c r="T16" s="85">
        <f>分析係数表!F19</f>
        <v>0.23947627762917079</v>
      </c>
      <c r="U16" s="86">
        <f t="shared" si="7"/>
        <v>0.18787123122514171</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投入係数表!Y17</f>
        <v>9.7351143309938881E-3</v>
      </c>
      <c r="E17" s="77">
        <f t="shared" si="0"/>
        <v>0.97351143309938881</v>
      </c>
      <c r="F17" s="76">
        <f>分析係数表!C20</f>
        <v>7.086614173228345E-2</v>
      </c>
      <c r="G17" s="77">
        <f t="shared" si="1"/>
        <v>6.8988999196019668E-2</v>
      </c>
      <c r="H17" s="77">
        <v>9.7097820079762975E-2</v>
      </c>
      <c r="I17" s="77">
        <f t="shared" si="2"/>
        <v>9.7097820079762975E-2</v>
      </c>
      <c r="J17" s="76">
        <f>分析係数表!G20</f>
        <v>0.1</v>
      </c>
      <c r="K17" s="78">
        <f t="shared" si="3"/>
        <v>9.7097820079762986E-3</v>
      </c>
      <c r="L17" s="79"/>
      <c r="M17" s="80"/>
      <c r="N17" s="81">
        <f>分析係数表!H20</f>
        <v>5.5692769625647731E-4</v>
      </c>
      <c r="O17" s="82">
        <f t="shared" si="4"/>
        <v>1.3794211485102839E-2</v>
      </c>
      <c r="P17" s="76">
        <f>分析係数表!C20</f>
        <v>7.086614173228345E-2</v>
      </c>
      <c r="Q17" s="82">
        <f t="shared" si="5"/>
        <v>9.7754254618838995E-4</v>
      </c>
      <c r="R17" s="83">
        <v>3.2490535597352803E-3</v>
      </c>
      <c r="S17" s="84">
        <f t="shared" si="6"/>
        <v>0.10034687363949825</v>
      </c>
      <c r="T17" s="85">
        <f>分析係数表!F20</f>
        <v>0.22318840579710145</v>
      </c>
      <c r="U17" s="86">
        <f t="shared" si="7"/>
        <v>2.2396258754322797E-2</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投入係数表!Y18</f>
        <v>0.10187910346388952</v>
      </c>
      <c r="E18" s="77">
        <f t="shared" si="0"/>
        <v>10.187910346388952</v>
      </c>
      <c r="F18" s="76">
        <f>分析係数表!C21</f>
        <v>0.37411764705882355</v>
      </c>
      <c r="G18" s="77">
        <f t="shared" si="1"/>
        <v>3.8114770472372785</v>
      </c>
      <c r="H18" s="77">
        <v>3.9475134332078867</v>
      </c>
      <c r="I18" s="77">
        <f t="shared" si="2"/>
        <v>3.9475134332078867</v>
      </c>
      <c r="J18" s="76">
        <f>分析係数表!G21</f>
        <v>0.28505771697306542</v>
      </c>
      <c r="K18" s="78">
        <f t="shared" si="3"/>
        <v>1.1252691669907475</v>
      </c>
      <c r="L18" s="79"/>
      <c r="M18" s="80"/>
      <c r="N18" s="81">
        <f>分析係数表!H21</f>
        <v>9.2014141120635377E-4</v>
      </c>
      <c r="O18" s="82">
        <f t="shared" si="4"/>
        <v>2.2790436366691647E-2</v>
      </c>
      <c r="P18" s="76">
        <f>分析係数表!C21</f>
        <v>0.37411764705882355</v>
      </c>
      <c r="Q18" s="82">
        <f t="shared" si="5"/>
        <v>8.5263044289505228E-3</v>
      </c>
      <c r="R18" s="83">
        <v>2.3016317996088685E-2</v>
      </c>
      <c r="S18" s="84">
        <f t="shared" si="6"/>
        <v>3.9705297512039754</v>
      </c>
      <c r="T18" s="85">
        <f>分析係数表!F21</f>
        <v>0.42400598546387347</v>
      </c>
      <c r="U18" s="86">
        <f t="shared" si="7"/>
        <v>1.68352837997287</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投入係数表!Y19</f>
        <v>7.0183382386235001E-3</v>
      </c>
      <c r="E19" s="77">
        <f t="shared" si="0"/>
        <v>0.70183382386235005</v>
      </c>
      <c r="F19" s="76">
        <f>分析係数表!C22</f>
        <v>3.7067545304777627E-2</v>
      </c>
      <c r="G19" s="77">
        <f t="shared" si="1"/>
        <v>2.6015257062442981E-2</v>
      </c>
      <c r="H19" s="77">
        <v>2.8047221594032022E-2</v>
      </c>
      <c r="I19" s="77">
        <f t="shared" si="2"/>
        <v>2.8047221594032022E-2</v>
      </c>
      <c r="J19" s="76">
        <f>分析係数表!G22</f>
        <v>0.19478402607986961</v>
      </c>
      <c r="K19" s="78">
        <f t="shared" si="3"/>
        <v>5.4631507424398153E-3</v>
      </c>
      <c r="L19" s="79"/>
      <c r="M19" s="80"/>
      <c r="N19" s="81">
        <f>分析係数表!H22</f>
        <v>4.8428495326650198E-5</v>
      </c>
      <c r="O19" s="82">
        <f t="shared" si="4"/>
        <v>1.1994966508785078E-3</v>
      </c>
      <c r="P19" s="76">
        <f>分析係数表!C22</f>
        <v>3.7067545304777627E-2</v>
      </c>
      <c r="Q19" s="82">
        <f t="shared" si="5"/>
        <v>4.4462396449368121E-5</v>
      </c>
      <c r="R19" s="83">
        <v>4.6754956797642896E-4</v>
      </c>
      <c r="S19" s="84">
        <f t="shared" si="6"/>
        <v>2.851477116200845E-2</v>
      </c>
      <c r="T19" s="85">
        <f>分析係数表!F22</f>
        <v>0.40994295028524858</v>
      </c>
      <c r="U19" s="86">
        <f t="shared" si="7"/>
        <v>1.1689429416862469E-2</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投入係数表!Y20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5.9974832543925388E-4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投入係数表!Y21</f>
        <v>2.2639800769753225E-4</v>
      </c>
      <c r="E21" s="77">
        <f t="shared" si="0"/>
        <v>2.2639800769753225E-2</v>
      </c>
      <c r="F21" s="76">
        <f>分析係数表!C24</f>
        <v>1</v>
      </c>
      <c r="G21" s="77">
        <f t="shared" si="1"/>
        <v>2.2639800769753225E-2</v>
      </c>
      <c r="H21" s="77">
        <v>7.0300767814714435E-2</v>
      </c>
      <c r="I21" s="77">
        <f t="shared" si="2"/>
        <v>7.0300767814714435E-2</v>
      </c>
      <c r="J21" s="76">
        <f>分析係数表!G24</f>
        <v>0.20825654257279763</v>
      </c>
      <c r="K21" s="78">
        <f t="shared" si="3"/>
        <v>1.4640594845305438E-2</v>
      </c>
      <c r="L21" s="79"/>
      <c r="M21" s="80"/>
      <c r="N21" s="81">
        <f>分析係数表!H24</f>
        <v>3.389994672865514E-4</v>
      </c>
      <c r="O21" s="82">
        <f t="shared" si="4"/>
        <v>8.3964765561495534E-3</v>
      </c>
      <c r="P21" s="76">
        <f>分析係数表!C24</f>
        <v>1</v>
      </c>
      <c r="Q21" s="82">
        <f t="shared" si="5"/>
        <v>8.3964765561495534E-3</v>
      </c>
      <c r="R21" s="83">
        <v>3.7696677338540673E-2</v>
      </c>
      <c r="S21" s="84">
        <f t="shared" si="6"/>
        <v>0.1079974451532551</v>
      </c>
      <c r="T21" s="85">
        <f>分析係数表!F24</f>
        <v>0.38665683744931811</v>
      </c>
      <c r="U21" s="86">
        <f t="shared" si="7"/>
        <v>4.1757950595563809E-2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投入係数表!Y22</f>
        <v>2.2639800769753225E-4</v>
      </c>
      <c r="E22" s="77">
        <f t="shared" si="0"/>
        <v>2.2639800769753225E-2</v>
      </c>
      <c r="F22" s="76">
        <f>分析係数表!C25</f>
        <v>9.7637180238234755E-3</v>
      </c>
      <c r="G22" s="77">
        <f t="shared" si="1"/>
        <v>2.2104863083141215E-4</v>
      </c>
      <c r="H22" s="77">
        <v>2.3344854873271134E-3</v>
      </c>
      <c r="I22" s="77">
        <f t="shared" si="2"/>
        <v>2.3344854873271134E-3</v>
      </c>
      <c r="J22" s="76">
        <f>分析係数表!G25</f>
        <v>0.19639934533551553</v>
      </c>
      <c r="K22" s="78">
        <f t="shared" si="3"/>
        <v>4.5849142140630704E-4</v>
      </c>
      <c r="L22" s="79"/>
      <c r="M22" s="80"/>
      <c r="N22" s="81">
        <f>分析係数表!H25</f>
        <v>5.0849920092982707E-4</v>
      </c>
      <c r="O22" s="82">
        <f t="shared" si="4"/>
        <v>1.259471483422433E-2</v>
      </c>
      <c r="P22" s="76">
        <f>分析係数表!C25</f>
        <v>9.7637180238234755E-3</v>
      </c>
      <c r="Q22" s="82">
        <f t="shared" si="5"/>
        <v>1.2297124423183299E-4</v>
      </c>
      <c r="R22" s="83">
        <v>7.9073665834637037E-4</v>
      </c>
      <c r="S22" s="84">
        <f t="shared" si="6"/>
        <v>3.1252221456734837E-3</v>
      </c>
      <c r="T22" s="85">
        <f>分析係数表!F25</f>
        <v>0.34206219312602293</v>
      </c>
      <c r="U22" s="86">
        <f t="shared" si="7"/>
        <v>1.069020341155087E-3</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投入係数表!Y23</f>
        <v>8.603124292506226E-3</v>
      </c>
      <c r="E23" s="77">
        <f t="shared" si="0"/>
        <v>0.86031242925062257</v>
      </c>
      <c r="F23" s="76">
        <f>分析係数表!C26</f>
        <v>0.93036400633054483</v>
      </c>
      <c r="G23" s="77">
        <f t="shared" si="1"/>
        <v>0.8004037183735726</v>
      </c>
      <c r="H23" s="77">
        <v>0.93509934193165956</v>
      </c>
      <c r="I23" s="77">
        <f t="shared" si="2"/>
        <v>0.93509934193165956</v>
      </c>
      <c r="J23" s="76">
        <f>分析係数表!G26</f>
        <v>0.19645328719723185</v>
      </c>
      <c r="K23" s="78">
        <f t="shared" si="3"/>
        <v>0.18370333957844281</v>
      </c>
      <c r="L23" s="79"/>
      <c r="M23" s="80"/>
      <c r="N23" s="81">
        <f>分析係数表!H26</f>
        <v>1.0557411981209745E-2</v>
      </c>
      <c r="O23" s="82">
        <f t="shared" si="4"/>
        <v>0.26149026989151469</v>
      </c>
      <c r="P23" s="76">
        <f>分析係数表!C26</f>
        <v>0.93036400633054483</v>
      </c>
      <c r="Q23" s="82">
        <f t="shared" si="5"/>
        <v>0.24328113511272506</v>
      </c>
      <c r="R23" s="83">
        <v>0.28495760810227927</v>
      </c>
      <c r="S23" s="84">
        <f t="shared" si="6"/>
        <v>1.2200569500339389</v>
      </c>
      <c r="T23" s="85">
        <f>分析係数表!F26</f>
        <v>0.33070934256055362</v>
      </c>
      <c r="U23" s="86">
        <f t="shared" si="7"/>
        <v>0.40348423183215815</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投入係数表!Y24</f>
        <v>1.811184061580258E-3</v>
      </c>
      <c r="E24" s="77">
        <f t="shared" si="0"/>
        <v>0.1811184061580258</v>
      </c>
      <c r="F24" s="76">
        <f>分析係数表!C27</f>
        <v>0.10562310030395139</v>
      </c>
      <c r="G24" s="77">
        <f t="shared" si="1"/>
        <v>1.9130287580520967E-2</v>
      </c>
      <c r="H24" s="77">
        <v>1.9789215646361394E-2</v>
      </c>
      <c r="I24" s="77">
        <f t="shared" si="2"/>
        <v>1.9789215646361394E-2</v>
      </c>
      <c r="J24" s="76">
        <f>分析係数表!G27</f>
        <v>0.17127071823204421</v>
      </c>
      <c r="K24" s="78">
        <f t="shared" si="3"/>
        <v>3.3893131770011227E-3</v>
      </c>
      <c r="L24" s="79"/>
      <c r="M24" s="80"/>
      <c r="N24" s="81">
        <f>分析係数表!H27</f>
        <v>1.1162768172792872E-2</v>
      </c>
      <c r="O24" s="82">
        <f t="shared" si="4"/>
        <v>0.27648397802749608</v>
      </c>
      <c r="P24" s="76">
        <f>分析係数表!C27</f>
        <v>0.10562310030395139</v>
      </c>
      <c r="Q24" s="82">
        <f t="shared" si="5"/>
        <v>2.9203094943633712E-2</v>
      </c>
      <c r="R24" s="83">
        <v>2.9559527012674017E-2</v>
      </c>
      <c r="S24" s="84">
        <f t="shared" si="6"/>
        <v>4.9348742659035411E-2</v>
      </c>
      <c r="T24" s="85">
        <f>分析係数表!F27</f>
        <v>0.32320441988950277</v>
      </c>
      <c r="U24" s="86">
        <f t="shared" si="7"/>
        <v>1.59497317433899E-2</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投入係数表!Y25</f>
        <v>0</v>
      </c>
      <c r="E25" s="77">
        <f t="shared" si="0"/>
        <v>0</v>
      </c>
      <c r="F25" s="76">
        <f>分析係数表!C28</f>
        <v>0.18610473607344047</v>
      </c>
      <c r="G25" s="77">
        <f t="shared" si="1"/>
        <v>0</v>
      </c>
      <c r="H25" s="77">
        <v>2.2771208993775417E-2</v>
      </c>
      <c r="I25" s="77">
        <f t="shared" si="2"/>
        <v>2.2771208993775417E-2</v>
      </c>
      <c r="J25" s="76">
        <f>分析係数表!G28</f>
        <v>0.12463295269168026</v>
      </c>
      <c r="K25" s="78">
        <f t="shared" si="3"/>
        <v>2.8380430132535755E-3</v>
      </c>
      <c r="L25" s="79"/>
      <c r="M25" s="80"/>
      <c r="N25" s="81">
        <f>分析係数表!H28</f>
        <v>2.0436825027846384E-2</v>
      </c>
      <c r="O25" s="82">
        <f t="shared" si="4"/>
        <v>0.50618758667073027</v>
      </c>
      <c r="P25" s="76">
        <f>分析係数表!C28</f>
        <v>0.18610473607344047</v>
      </c>
      <c r="Q25" s="82">
        <f t="shared" si="5"/>
        <v>9.4203907221008035E-2</v>
      </c>
      <c r="R25" s="83">
        <v>0.10721249694114744</v>
      </c>
      <c r="S25" s="84">
        <f t="shared" si="6"/>
        <v>0.12998370593492287</v>
      </c>
      <c r="T25" s="85">
        <f>分析係数表!F28</f>
        <v>0.20978792822185971</v>
      </c>
      <c r="U25" s="86">
        <f t="shared" si="7"/>
        <v>2.7269012370686917E-2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投入係数表!Y26</f>
        <v>3.1695721077654518E-3</v>
      </c>
      <c r="E26" s="77">
        <f t="shared" si="0"/>
        <v>0.31695721077654515</v>
      </c>
      <c r="F26" s="76">
        <f>分析係数表!C29</f>
        <v>0.55770782889426962</v>
      </c>
      <c r="G26" s="77">
        <f t="shared" si="1"/>
        <v>0.1767695178745704</v>
      </c>
      <c r="H26" s="77">
        <v>0.26737841130034945</v>
      </c>
      <c r="I26" s="77">
        <f t="shared" si="2"/>
        <v>0.26737841130034945</v>
      </c>
      <c r="J26" s="76">
        <f>分析係数表!G29</f>
        <v>0.26290655653071759</v>
      </c>
      <c r="K26" s="78">
        <f t="shared" si="3"/>
        <v>7.0295537405628786E-2</v>
      </c>
      <c r="L26" s="79"/>
      <c r="M26" s="80"/>
      <c r="N26" s="81">
        <f>分析係数表!H29</f>
        <v>1.0048912780279917E-2</v>
      </c>
      <c r="O26" s="82">
        <f t="shared" si="4"/>
        <v>0.24889555505729039</v>
      </c>
      <c r="P26" s="76">
        <f>分析係数表!C29</f>
        <v>0.55770782889426962</v>
      </c>
      <c r="Q26" s="82">
        <f t="shared" si="5"/>
        <v>0.13881099963243557</v>
      </c>
      <c r="R26" s="83">
        <v>0.20018783323989905</v>
      </c>
      <c r="S26" s="84">
        <f t="shared" si="6"/>
        <v>0.46756624454024853</v>
      </c>
      <c r="T26" s="85">
        <f>分析係数表!F29</f>
        <v>0.49535363964894163</v>
      </c>
      <c r="U26" s="86">
        <f t="shared" si="7"/>
        <v>0.2316106410099992</v>
      </c>
      <c r="V26" s="87">
        <f>分析係数表!D29</f>
        <v>7.7826535880227157E-2</v>
      </c>
      <c r="W26" s="167">
        <f t="shared" si="8"/>
        <v>0</v>
      </c>
      <c r="X26" s="76">
        <f>分析係数表!E29</f>
        <v>6.6726897263810009E-2</v>
      </c>
      <c r="Y26" s="166">
        <f t="shared" si="9"/>
        <v>0</v>
      </c>
    </row>
    <row r="27" spans="1:25" x14ac:dyDescent="0.2">
      <c r="A27" s="6" t="s">
        <v>15</v>
      </c>
      <c r="B27" s="5" t="s">
        <v>36</v>
      </c>
      <c r="C27" s="75">
        <f>最終需要_まとめ!C28</f>
        <v>100</v>
      </c>
      <c r="D27" s="76">
        <f>投入係数表!Y27</f>
        <v>6.7919402309259678E-4</v>
      </c>
      <c r="E27" s="77">
        <f t="shared" si="0"/>
        <v>6.7919402309259677E-2</v>
      </c>
      <c r="F27" s="76">
        <f>分析係数表!C30</f>
        <v>1</v>
      </c>
      <c r="G27" s="77">
        <f t="shared" si="1"/>
        <v>6.7919402309259677E-2</v>
      </c>
      <c r="H27" s="77">
        <v>0.13450747065851695</v>
      </c>
      <c r="I27" s="77">
        <f t="shared" si="2"/>
        <v>100.13450747065852</v>
      </c>
      <c r="J27" s="76">
        <f>分析係数表!G30</f>
        <v>0.34435136970794655</v>
      </c>
      <c r="K27" s="78">
        <f t="shared" si="3"/>
        <v>34.481454802551866</v>
      </c>
      <c r="L27" s="79"/>
      <c r="M27" s="80"/>
      <c r="N27" s="81">
        <f>分析係数表!H30</f>
        <v>0</v>
      </c>
      <c r="O27" s="82">
        <f t="shared" si="4"/>
        <v>0</v>
      </c>
      <c r="P27" s="76">
        <f>分析係数表!C30</f>
        <v>1</v>
      </c>
      <c r="Q27" s="82">
        <f t="shared" si="5"/>
        <v>0</v>
      </c>
      <c r="R27" s="83">
        <v>6.8850508892940199E-2</v>
      </c>
      <c r="S27" s="84">
        <f t="shared" si="6"/>
        <v>100.20335797955146</v>
      </c>
      <c r="T27" s="85">
        <f>分析係数表!F30</f>
        <v>0.43672175684853975</v>
      </c>
      <c r="U27" s="86">
        <f t="shared" si="7"/>
        <v>43.760986538952857</v>
      </c>
      <c r="V27" s="87">
        <f>分析係数表!D30</f>
        <v>0.13244283450305638</v>
      </c>
      <c r="W27" s="167">
        <f t="shared" si="8"/>
        <v>13</v>
      </c>
      <c r="X27" s="76">
        <f>分析係数表!E30</f>
        <v>7.6296128594068369E-2</v>
      </c>
      <c r="Y27" s="166">
        <f t="shared" si="9"/>
        <v>8</v>
      </c>
    </row>
    <row r="28" spans="1:25" x14ac:dyDescent="0.2">
      <c r="A28" s="6" t="s">
        <v>16</v>
      </c>
      <c r="B28" s="5" t="s">
        <v>192</v>
      </c>
      <c r="C28" s="90"/>
      <c r="D28" s="76">
        <f>投入係数表!Y28</f>
        <v>3.1695721077654518E-3</v>
      </c>
      <c r="E28" s="77">
        <f t="shared" si="0"/>
        <v>0.31695721077654515</v>
      </c>
      <c r="F28" s="76">
        <f>分析係数表!C31</f>
        <v>0.21403057579654239</v>
      </c>
      <c r="G28" s="77">
        <f t="shared" si="1"/>
        <v>6.7838534325370015E-2</v>
      </c>
      <c r="H28" s="77">
        <v>0.15928398830660012</v>
      </c>
      <c r="I28" s="77">
        <f t="shared" si="2"/>
        <v>0.15928398830660012</v>
      </c>
      <c r="J28" s="76">
        <f>分析係数表!G31</f>
        <v>7.0431893687707636E-2</v>
      </c>
      <c r="K28" s="78">
        <f t="shared" si="3"/>
        <v>1.1218672930564525E-2</v>
      </c>
      <c r="L28" s="79"/>
      <c r="M28" s="80"/>
      <c r="N28" s="81">
        <f>分析係数表!H31</f>
        <v>2.2373964840912391E-2</v>
      </c>
      <c r="O28" s="82">
        <f t="shared" si="4"/>
        <v>0.55416745270587053</v>
      </c>
      <c r="P28" s="76">
        <f>分析係数表!C31</f>
        <v>0.21403057579654239</v>
      </c>
      <c r="Q28" s="82">
        <f t="shared" si="5"/>
        <v>0.11860877899034064</v>
      </c>
      <c r="R28" s="83">
        <v>0.15960144461992912</v>
      </c>
      <c r="S28" s="84">
        <f t="shared" si="6"/>
        <v>0.31888543292652927</v>
      </c>
      <c r="T28" s="85">
        <f>分析係数表!F31</f>
        <v>0.34418604651162793</v>
      </c>
      <c r="U28" s="86">
        <f t="shared" si="7"/>
        <v>0.10975591644913101</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投入係数表!Y29</f>
        <v>6.7919402309259678E-4</v>
      </c>
      <c r="E29" s="77">
        <f t="shared" si="0"/>
        <v>6.7919402309259677E-2</v>
      </c>
      <c r="F29" s="76">
        <f>分析係数表!C32</f>
        <v>0.43391812865497081</v>
      </c>
      <c r="G29" s="77">
        <f t="shared" si="1"/>
        <v>2.9471459949398062E-2</v>
      </c>
      <c r="H29" s="77">
        <v>4.2356360435572851E-2</v>
      </c>
      <c r="I29" s="77">
        <f t="shared" si="2"/>
        <v>4.2356360435572851E-2</v>
      </c>
      <c r="J29" s="76">
        <f>分析係数表!G32</f>
        <v>0.14171122994652408</v>
      </c>
      <c r="K29" s="78">
        <f t="shared" si="3"/>
        <v>6.0023719333833188E-3</v>
      </c>
      <c r="L29" s="79"/>
      <c r="M29" s="80"/>
      <c r="N29" s="81">
        <f>分析係数表!H32</f>
        <v>6.3683471354545017E-3</v>
      </c>
      <c r="O29" s="82">
        <f t="shared" si="4"/>
        <v>0.15773380959052377</v>
      </c>
      <c r="P29" s="76">
        <f>分析係数表!C32</f>
        <v>0.43391812865497081</v>
      </c>
      <c r="Q29" s="82">
        <f t="shared" si="5"/>
        <v>6.8443559483139557E-2</v>
      </c>
      <c r="R29" s="83">
        <v>8.7376580366318748E-2</v>
      </c>
      <c r="S29" s="84">
        <f t="shared" si="6"/>
        <v>0.1297329408018916</v>
      </c>
      <c r="T29" s="85">
        <f>分析係数表!F32</f>
        <v>0.48395721925133689</v>
      </c>
      <c r="U29" s="86">
        <f t="shared" si="7"/>
        <v>6.2785193275781762E-2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投入係数表!Y30</f>
        <v>2.0375820692777906E-3</v>
      </c>
      <c r="E30" s="77">
        <f t="shared" si="0"/>
        <v>0.20375820692777905</v>
      </c>
      <c r="F30" s="76">
        <f>分析係数表!C33</f>
        <v>0.95657568238213397</v>
      </c>
      <c r="G30" s="77">
        <f t="shared" si="1"/>
        <v>0.19491014583290031</v>
      </c>
      <c r="H30" s="77">
        <v>0.22220743825619041</v>
      </c>
      <c r="I30" s="77">
        <f t="shared" si="2"/>
        <v>0.22220743825619041</v>
      </c>
      <c r="J30" s="76">
        <f>分析係数表!G33</f>
        <v>0.50647668393782386</v>
      </c>
      <c r="K30" s="78">
        <f t="shared" si="3"/>
        <v>0.11254288647431406</v>
      </c>
      <c r="L30" s="79"/>
      <c r="M30" s="80"/>
      <c r="N30" s="81">
        <f>分析係数表!H33</f>
        <v>9.6856990653300401E-4</v>
      </c>
      <c r="O30" s="82">
        <f t="shared" si="4"/>
        <v>2.3989933017570155E-2</v>
      </c>
      <c r="P30" s="76">
        <f>分析係数表!C33</f>
        <v>0.95657568238213397</v>
      </c>
      <c r="Q30" s="82">
        <f t="shared" si="5"/>
        <v>2.2948186546583857E-2</v>
      </c>
      <c r="R30" s="83">
        <v>7.2710877224135245E-2</v>
      </c>
      <c r="S30" s="84">
        <f t="shared" si="6"/>
        <v>0.29491831548032565</v>
      </c>
      <c r="T30" s="85">
        <f>分析係数表!F33</f>
        <v>0.6295336787564767</v>
      </c>
      <c r="U30" s="86">
        <f t="shared" si="7"/>
        <v>0.18566101207699259</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投入係数表!Y31</f>
        <v>5.8863482001358387E-2</v>
      </c>
      <c r="E31" s="77">
        <f t="shared" si="0"/>
        <v>5.8863482001358385</v>
      </c>
      <c r="F31" s="76">
        <f>分析係数表!C34</f>
        <v>0.33608845585417924</v>
      </c>
      <c r="G31" s="77">
        <f t="shared" si="1"/>
        <v>1.9783336772036813</v>
      </c>
      <c r="H31" s="77">
        <v>2.1922280275908266</v>
      </c>
      <c r="I31" s="77">
        <f t="shared" si="2"/>
        <v>2.1922280275908266</v>
      </c>
      <c r="J31" s="76">
        <f>分析係数表!G34</f>
        <v>0.42501734562394688</v>
      </c>
      <c r="K31" s="78">
        <f t="shared" si="3"/>
        <v>0.93173493728907375</v>
      </c>
      <c r="L31" s="79"/>
      <c r="M31" s="80"/>
      <c r="N31" s="81">
        <f>分析係数表!H34</f>
        <v>0.15935396387234249</v>
      </c>
      <c r="O31" s="82">
        <f t="shared" si="4"/>
        <v>3.9469437297157302</v>
      </c>
      <c r="P31" s="76">
        <f>分析係数表!C34</f>
        <v>0.33608845585417924</v>
      </c>
      <c r="Q31" s="82">
        <f t="shared" si="5"/>
        <v>1.3265222234634948</v>
      </c>
      <c r="R31" s="83">
        <v>1.4380106990870907</v>
      </c>
      <c r="S31" s="84">
        <f t="shared" si="6"/>
        <v>3.6302387266779172</v>
      </c>
      <c r="T31" s="85">
        <f>分析係数表!F34</f>
        <v>0.69035583308553872</v>
      </c>
      <c r="U31" s="86">
        <f t="shared" si="7"/>
        <v>2.5061564804551186</v>
      </c>
      <c r="V31" s="87">
        <f>分析係数表!D34</f>
        <v>0.20794925166022402</v>
      </c>
      <c r="W31" s="167">
        <f t="shared" si="8"/>
        <v>1</v>
      </c>
      <c r="X31" s="76">
        <f>分析係数表!E34</f>
        <v>0.15720091188423035</v>
      </c>
      <c r="Y31" s="166">
        <f t="shared" si="9"/>
        <v>1</v>
      </c>
    </row>
    <row r="32" spans="1:25" x14ac:dyDescent="0.2">
      <c r="A32" s="6" t="s">
        <v>20</v>
      </c>
      <c r="B32" s="5" t="s">
        <v>37</v>
      </c>
      <c r="C32" s="90"/>
      <c r="D32" s="76">
        <f>投入係数表!Y32</f>
        <v>1.2678288431061807E-2</v>
      </c>
      <c r="E32" s="77">
        <f t="shared" si="0"/>
        <v>1.2678288431061806</v>
      </c>
      <c r="F32" s="76">
        <f>分析係数表!C35</f>
        <v>1</v>
      </c>
      <c r="G32" s="77">
        <f t="shared" si="1"/>
        <v>1.2678288431061806</v>
      </c>
      <c r="H32" s="77">
        <v>1.5371881047636593</v>
      </c>
      <c r="I32" s="77">
        <f t="shared" si="2"/>
        <v>1.5371881047636593</v>
      </c>
      <c r="J32" s="76">
        <f>分析係数表!G35</f>
        <v>0.31379772270596118</v>
      </c>
      <c r="K32" s="78">
        <f t="shared" si="3"/>
        <v>0.48236612664552875</v>
      </c>
      <c r="L32" s="79"/>
      <c r="M32" s="80"/>
      <c r="N32" s="81">
        <f>分析係数表!H35</f>
        <v>5.9518620756453096E-2</v>
      </c>
      <c r="O32" s="82">
        <f t="shared" si="4"/>
        <v>1.474181383929686</v>
      </c>
      <c r="P32" s="76">
        <f>分析係数表!C35</f>
        <v>1</v>
      </c>
      <c r="Q32" s="82">
        <f t="shared" si="5"/>
        <v>1.474181383929686</v>
      </c>
      <c r="R32" s="83">
        <v>1.9230120686466772</v>
      </c>
      <c r="S32" s="84">
        <f t="shared" si="6"/>
        <v>3.4602001734103363</v>
      </c>
      <c r="T32" s="85">
        <f>分析係数表!F35</f>
        <v>0.62804197365483372</v>
      </c>
      <c r="U32" s="86">
        <f t="shared" si="7"/>
        <v>2.1731509461494256</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投入係数表!Y33</f>
        <v>3.3959701154629841E-3</v>
      </c>
      <c r="E33" s="77">
        <f t="shared" si="0"/>
        <v>0.3395970115462984</v>
      </c>
      <c r="F33" s="76">
        <f>分析係数表!C36</f>
        <v>0.74699570815450644</v>
      </c>
      <c r="G33" s="77">
        <f t="shared" si="1"/>
        <v>0.25367751012718126</v>
      </c>
      <c r="H33" s="77">
        <v>0.37796979634832134</v>
      </c>
      <c r="I33" s="77">
        <f t="shared" si="2"/>
        <v>0.37796979634832134</v>
      </c>
      <c r="J33" s="76">
        <f>分析係数表!G36</f>
        <v>2.1798365122615803E-2</v>
      </c>
      <c r="K33" s="78">
        <f t="shared" si="3"/>
        <v>8.2391236261214456E-3</v>
      </c>
      <c r="L33" s="79"/>
      <c r="M33" s="80"/>
      <c r="N33" s="81">
        <f>分析係数表!H36</f>
        <v>0.18814470434403602</v>
      </c>
      <c r="O33" s="82">
        <f t="shared" si="4"/>
        <v>4.6600444886630026</v>
      </c>
      <c r="P33" s="76">
        <f>分析係数表!C36</f>
        <v>0.74699570815450644</v>
      </c>
      <c r="Q33" s="82">
        <f t="shared" si="5"/>
        <v>3.4810332328403244</v>
      </c>
      <c r="R33" s="83">
        <v>3.632924862871056</v>
      </c>
      <c r="S33" s="84">
        <f t="shared" si="6"/>
        <v>4.0108946592193773</v>
      </c>
      <c r="T33" s="85">
        <f>分析係数表!F36</f>
        <v>0.88068263301305039</v>
      </c>
      <c r="U33" s="86">
        <f t="shared" si="7"/>
        <v>3.5323252692193026</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投入係数表!Y34</f>
        <v>2.6714964908308807E-2</v>
      </c>
      <c r="E34" s="77">
        <f t="shared" si="0"/>
        <v>2.6714964908308807</v>
      </c>
      <c r="F34" s="76">
        <f>分析係数表!C37</f>
        <v>0.40712235846595357</v>
      </c>
      <c r="G34" s="77">
        <f t="shared" si="1"/>
        <v>1.0876259519805869</v>
      </c>
      <c r="H34" s="77">
        <v>1.2634679157310325</v>
      </c>
      <c r="I34" s="77">
        <f t="shared" si="2"/>
        <v>1.2634679157310325</v>
      </c>
      <c r="J34" s="76">
        <f>分析係数表!G37</f>
        <v>0.32196035893896063</v>
      </c>
      <c r="K34" s="78">
        <f t="shared" si="3"/>
        <v>0.40678658365662368</v>
      </c>
      <c r="L34" s="79"/>
      <c r="M34" s="80"/>
      <c r="N34" s="81">
        <f>分析係数表!H37</f>
        <v>4.8815923289263402E-2</v>
      </c>
      <c r="O34" s="82">
        <f t="shared" si="4"/>
        <v>1.2090926240855357</v>
      </c>
      <c r="P34" s="76">
        <f>分析係数表!C37</f>
        <v>0.40712235846595357</v>
      </c>
      <c r="Q34" s="82">
        <f t="shared" si="5"/>
        <v>0.49224864072149194</v>
      </c>
      <c r="R34" s="83">
        <v>0.58286634767460022</v>
      </c>
      <c r="S34" s="84">
        <f t="shared" si="6"/>
        <v>1.8463342634056326</v>
      </c>
      <c r="T34" s="85">
        <f>分析係数表!F37</f>
        <v>0.65447194556749833</v>
      </c>
      <c r="U34" s="86">
        <f t="shared" si="7"/>
        <v>1.2083739775390183</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投入係数表!Y35</f>
        <v>8.3767262848086933E-3</v>
      </c>
      <c r="E35" s="77">
        <f t="shared" si="0"/>
        <v>0.83767262848086932</v>
      </c>
      <c r="F35" s="76">
        <f>分析係数表!C38</f>
        <v>1.4508928571428603E-2</v>
      </c>
      <c r="G35" s="77">
        <f t="shared" si="1"/>
        <v>1.2153732332869783E-2</v>
      </c>
      <c r="H35" s="77">
        <v>1.7597820173684775E-2</v>
      </c>
      <c r="I35" s="77">
        <f t="shared" si="2"/>
        <v>1.7597820173684775E-2</v>
      </c>
      <c r="J35" s="76">
        <f>分析係数表!G38</f>
        <v>0.30833333333333335</v>
      </c>
      <c r="K35" s="78">
        <f t="shared" si="3"/>
        <v>5.425994553552806E-3</v>
      </c>
      <c r="L35" s="79"/>
      <c r="M35" s="80"/>
      <c r="N35" s="81">
        <f>分析係数表!H38</f>
        <v>4.2859218364085426E-2</v>
      </c>
      <c r="O35" s="82">
        <f t="shared" si="4"/>
        <v>1.0615545360274794</v>
      </c>
      <c r="P35" s="76">
        <f>分析係数表!C38</f>
        <v>1.4508928571428603E-2</v>
      </c>
      <c r="Q35" s="82">
        <f t="shared" si="5"/>
        <v>1.5402018937898731E-2</v>
      </c>
      <c r="R35" s="83">
        <v>1.9773112943863285E-2</v>
      </c>
      <c r="S35" s="84">
        <f t="shared" si="6"/>
        <v>3.7370933117548064E-2</v>
      </c>
      <c r="T35" s="85">
        <f>分析係数表!F38</f>
        <v>0.5083333333333333</v>
      </c>
      <c r="U35" s="86">
        <f t="shared" si="7"/>
        <v>1.8996891001420265E-2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投入係数表!Y36</f>
        <v>0</v>
      </c>
      <c r="E36" s="77">
        <f t="shared" si="0"/>
        <v>0</v>
      </c>
      <c r="F36" s="76">
        <f>分析係数表!C39</f>
        <v>1</v>
      </c>
      <c r="G36" s="77">
        <f t="shared" si="1"/>
        <v>0</v>
      </c>
      <c r="H36" s="77">
        <v>7.2442966582873525E-2</v>
      </c>
      <c r="I36" s="77">
        <f t="shared" si="2"/>
        <v>7.2442966582873525E-2</v>
      </c>
      <c r="J36" s="76">
        <f>分析係数表!G39</f>
        <v>0.34035980374341268</v>
      </c>
      <c r="K36" s="78">
        <f t="shared" si="3"/>
        <v>2.4656673888737435E-2</v>
      </c>
      <c r="L36" s="79"/>
      <c r="M36" s="80"/>
      <c r="N36" s="81">
        <f>分析係数表!H39</f>
        <v>3.825851130805366E-3</v>
      </c>
      <c r="O36" s="82">
        <f t="shared" si="4"/>
        <v>9.4760235419402122E-2</v>
      </c>
      <c r="P36" s="76">
        <f>分析係数表!C39</f>
        <v>1</v>
      </c>
      <c r="Q36" s="82">
        <f t="shared" si="5"/>
        <v>9.4760235419402122E-2</v>
      </c>
      <c r="R36" s="83">
        <v>0.12144798295636088</v>
      </c>
      <c r="S36" s="84">
        <f t="shared" si="6"/>
        <v>0.19389094953923441</v>
      </c>
      <c r="T36" s="85">
        <f>分析係数表!F39</f>
        <v>0.69125931310194444</v>
      </c>
      <c r="U36" s="86">
        <f t="shared" si="7"/>
        <v>0.13402892459517496</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投入係数表!Y37</f>
        <v>2.2639800769753225E-4</v>
      </c>
      <c r="E37" s="77">
        <f t="shared" si="0"/>
        <v>2.2639800769753225E-2</v>
      </c>
      <c r="F37" s="76">
        <f>分析係数表!C40</f>
        <v>0.85193465176268268</v>
      </c>
      <c r="G37" s="77">
        <f t="shared" si="1"/>
        <v>1.9287630784756229E-2</v>
      </c>
      <c r="H37" s="77">
        <v>2.2860546319551586E-2</v>
      </c>
      <c r="I37" s="77">
        <f t="shared" si="2"/>
        <v>2.2860546319551586E-2</v>
      </c>
      <c r="J37" s="76">
        <f>分析係数表!G40</f>
        <v>0.54260669636442016</v>
      </c>
      <c r="K37" s="78">
        <f t="shared" si="3"/>
        <v>1.240428551553769E-2</v>
      </c>
      <c r="L37" s="79"/>
      <c r="M37" s="80"/>
      <c r="N37" s="81">
        <f>分析係数表!H40</f>
        <v>3.0340452322146352E-2</v>
      </c>
      <c r="O37" s="82">
        <f t="shared" si="4"/>
        <v>0.75148465177538515</v>
      </c>
      <c r="P37" s="76">
        <f>分析係数表!C40</f>
        <v>0.85193465176268268</v>
      </c>
      <c r="Q37" s="82">
        <f t="shared" si="5"/>
        <v>0.6402158151152636</v>
      </c>
      <c r="R37" s="83">
        <v>0.64145973506824272</v>
      </c>
      <c r="S37" s="84">
        <f t="shared" si="6"/>
        <v>0.66432028138779431</v>
      </c>
      <c r="T37" s="85">
        <f>分析係数表!F40</f>
        <v>0.72424198879149304</v>
      </c>
      <c r="U37" s="86">
        <f t="shared" si="7"/>
        <v>0.48112864178682041</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投入係数表!Y38</f>
        <v>0</v>
      </c>
      <c r="E38" s="77">
        <f t="shared" si="0"/>
        <v>0</v>
      </c>
      <c r="F38" s="76">
        <f>分析係数表!C41</f>
        <v>0.80146471371504657</v>
      </c>
      <c r="G38" s="77">
        <f t="shared" si="1"/>
        <v>0</v>
      </c>
      <c r="H38" s="77">
        <v>4.8812257852876026E-3</v>
      </c>
      <c r="I38" s="77">
        <f t="shared" si="2"/>
        <v>4.8812257852876026E-3</v>
      </c>
      <c r="J38" s="76">
        <f>分析係数表!G41</f>
        <v>0.44658927872701187</v>
      </c>
      <c r="K38" s="78">
        <f t="shared" si="3"/>
        <v>2.1799031027552825E-3</v>
      </c>
      <c r="L38" s="79"/>
      <c r="M38" s="80"/>
      <c r="N38" s="81">
        <f>分析係数表!H41</f>
        <v>5.2181703714465594E-2</v>
      </c>
      <c r="O38" s="82">
        <f t="shared" si="4"/>
        <v>1.2924576413215922</v>
      </c>
      <c r="P38" s="76">
        <f>分析係数表!C41</f>
        <v>0.80146471371504657</v>
      </c>
      <c r="Q38" s="82">
        <f t="shared" si="5"/>
        <v>1.0358591934906343</v>
      </c>
      <c r="R38" s="83">
        <v>1.0558903677957838</v>
      </c>
      <c r="S38" s="84">
        <f t="shared" si="6"/>
        <v>1.0607715935810715</v>
      </c>
      <c r="T38" s="85">
        <f>分析係数表!F41</f>
        <v>0.54349810877787919</v>
      </c>
      <c r="U38" s="86">
        <f t="shared" si="7"/>
        <v>0.57652735495660945</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投入係数表!Y39</f>
        <v>6.7919402309259678E-4</v>
      </c>
      <c r="E39" s="77">
        <f>$C$27*D39</f>
        <v>6.7919402309259677E-2</v>
      </c>
      <c r="F39" s="76">
        <f>分析係数表!C42</f>
        <v>0.73057644110275688</v>
      </c>
      <c r="G39" s="77">
        <f>E39*F39</f>
        <v>4.9620315220925304E-2</v>
      </c>
      <c r="H39" s="77">
        <v>6.3650965690872557E-2</v>
      </c>
      <c r="I39" s="77">
        <f>C39+H39</f>
        <v>6.3650965690872557E-2</v>
      </c>
      <c r="J39" s="76">
        <f>分析係数表!G42</f>
        <v>0.48211243611584326</v>
      </c>
      <c r="K39" s="78">
        <f>I39*J39</f>
        <v>3.0686922130352526E-2</v>
      </c>
      <c r="L39" s="79"/>
      <c r="M39" s="80"/>
      <c r="N39" s="81">
        <f>分析係数表!H42</f>
        <v>1.2567194537265727E-2</v>
      </c>
      <c r="O39" s="82">
        <f t="shared" si="4"/>
        <v>0.31126938090297274</v>
      </c>
      <c r="P39" s="76">
        <f>分析係数表!C42</f>
        <v>0.73057644110275688</v>
      </c>
      <c r="Q39" s="82">
        <f>O39*P39</f>
        <v>0.22740607652435227</v>
      </c>
      <c r="R39" s="83">
        <v>0.24031015810869399</v>
      </c>
      <c r="S39" s="84">
        <f>I39+R39</f>
        <v>0.30396112379956652</v>
      </c>
      <c r="T39" s="85">
        <f>分析係数表!F42</f>
        <v>0.53492333901192501</v>
      </c>
      <c r="U39" s="86">
        <f>S39*T39</f>
        <v>0.16259589927268123</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投入係数表!Y40</f>
        <v>9.5087163232963554E-2</v>
      </c>
      <c r="E40" s="77">
        <f>$C$27*D40</f>
        <v>9.5087163232963547</v>
      </c>
      <c r="F40" s="76">
        <f>分析係数表!C43</f>
        <v>0.26262335230137579</v>
      </c>
      <c r="G40" s="77">
        <f>E40*F40</f>
        <v>2.4972109569069012</v>
      </c>
      <c r="H40" s="77">
        <v>2.8111258330786466</v>
      </c>
      <c r="I40" s="77">
        <f>C40+H40</f>
        <v>2.8111258330786466</v>
      </c>
      <c r="J40" s="76">
        <f>分析係数表!G43</f>
        <v>0.38144329896907214</v>
      </c>
      <c r="K40" s="78">
        <f>I40*J40</f>
        <v>1.0722851115867003</v>
      </c>
      <c r="L40" s="79"/>
      <c r="M40" s="80"/>
      <c r="N40" s="81">
        <f>分析係数表!H43</f>
        <v>3.4626374158554893E-2</v>
      </c>
      <c r="O40" s="82">
        <f t="shared" si="4"/>
        <v>0.85764010537813307</v>
      </c>
      <c r="P40" s="76">
        <f>分析係数表!C43</f>
        <v>0.26262335230137579</v>
      </c>
      <c r="Q40" s="82">
        <f>O40*P40</f>
        <v>0.2252363195425105</v>
      </c>
      <c r="R40" s="83">
        <v>0.42375753604584371</v>
      </c>
      <c r="S40" s="84">
        <f>I40+R40</f>
        <v>3.2348833691244905</v>
      </c>
      <c r="T40" s="85">
        <f>分析係数表!F43</f>
        <v>0.61984536082474229</v>
      </c>
      <c r="U40" s="86">
        <f>S40*T40</f>
        <v>2.0051274491609279</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投入係数表!Y41</f>
        <v>2.2639800769753225E-4</v>
      </c>
      <c r="E41" s="77">
        <f>$C$27*D41</f>
        <v>2.2639800769753225E-2</v>
      </c>
      <c r="F41" s="76">
        <f>分析係数表!C44</f>
        <v>0.55951749734888656</v>
      </c>
      <c r="G41" s="77">
        <f>E41*F41</f>
        <v>1.2667364667169719E-2</v>
      </c>
      <c r="H41" s="77">
        <v>1.6389746163187904E-2</v>
      </c>
      <c r="I41" s="77">
        <f>C41+H41</f>
        <v>1.6389746163187904E-2</v>
      </c>
      <c r="J41" s="76">
        <f>分析係数表!G44</f>
        <v>0.2661290322580645</v>
      </c>
      <c r="K41" s="78">
        <f>I41*J41</f>
        <v>4.3617872853645226E-3</v>
      </c>
      <c r="L41" s="79"/>
      <c r="M41" s="80"/>
      <c r="N41" s="81">
        <f>分析係数表!H44</f>
        <v>0.11419439198024117</v>
      </c>
      <c r="O41" s="82">
        <f t="shared" si="4"/>
        <v>2.8284131027715214</v>
      </c>
      <c r="P41" s="76">
        <f>分析係数表!C44</f>
        <v>0.55951749734888656</v>
      </c>
      <c r="Q41" s="82">
        <f>O41*P41</f>
        <v>1.5825466207315206</v>
      </c>
      <c r="R41" s="83">
        <v>1.6095244280615819</v>
      </c>
      <c r="S41" s="84">
        <f>I41+R41</f>
        <v>1.6259141742247698</v>
      </c>
      <c r="T41" s="85">
        <f>分析係数表!F44</f>
        <v>0.54608294930875578</v>
      </c>
      <c r="U41" s="86">
        <f>S41*T41</f>
        <v>0.88788400758357244</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投入係数表!Y42</f>
        <v>4.7543581616481777E-3</v>
      </c>
      <c r="E42" s="77">
        <f>$C$27*D42</f>
        <v>0.47543581616481778</v>
      </c>
      <c r="F42" s="76">
        <f>分析係数表!C45</f>
        <v>1</v>
      </c>
      <c r="G42" s="77">
        <f>E42*F42</f>
        <v>0.47543581616481778</v>
      </c>
      <c r="H42" s="77">
        <v>0.59703004464342535</v>
      </c>
      <c r="I42" s="77">
        <f>C42+H42</f>
        <v>0.59703004464342535</v>
      </c>
      <c r="J42" s="76">
        <f>分析係数表!G45</f>
        <v>0</v>
      </c>
      <c r="K42" s="78">
        <f>I42*J42</f>
        <v>0</v>
      </c>
      <c r="L42" s="79"/>
      <c r="M42" s="80"/>
      <c r="N42" s="81">
        <f>分析係数表!H45</f>
        <v>0</v>
      </c>
      <c r="O42" s="82">
        <f t="shared" si="4"/>
        <v>0</v>
      </c>
      <c r="P42" s="76">
        <f>分析係数表!C45</f>
        <v>1</v>
      </c>
      <c r="Q42" s="82">
        <f>O42*P42</f>
        <v>0</v>
      </c>
      <c r="R42" s="83">
        <v>0.11803626924094927</v>
      </c>
      <c r="S42" s="84">
        <f>I42+R42</f>
        <v>0.71506631388437458</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1.5621462531129726E-2</v>
      </c>
      <c r="E43" s="77">
        <f>$C$27*D43</f>
        <v>1.5621462531129726</v>
      </c>
      <c r="F43" s="76">
        <f>分析係数表!C46</f>
        <v>0.22811405702851428</v>
      </c>
      <c r="G43" s="77">
        <f>E43*F43</f>
        <v>0.35634751946949256</v>
      </c>
      <c r="H43" s="77">
        <v>0.38053374400428963</v>
      </c>
      <c r="I43" s="77">
        <f>C43+H43</f>
        <v>0.38053374400428963</v>
      </c>
      <c r="J43" s="76">
        <f>分析係数表!G46</f>
        <v>8.7527352297592995E-3</v>
      </c>
      <c r="K43" s="78">
        <f>I43*J43</f>
        <v>3.3307111072585524E-3</v>
      </c>
      <c r="L43" s="79"/>
      <c r="M43" s="80"/>
      <c r="N43" s="81">
        <f>分析係数表!H46</f>
        <v>2.1817037144655917E-2</v>
      </c>
      <c r="O43" s="82">
        <f t="shared" si="4"/>
        <v>0.5403732412207678</v>
      </c>
      <c r="P43" s="76">
        <f>分析係数表!C46</f>
        <v>0.22811405702851428</v>
      </c>
      <c r="Q43" s="82">
        <f>O43*P43</f>
        <v>0.12326673236451734</v>
      </c>
      <c r="R43" s="83">
        <v>0.14018736349873745</v>
      </c>
      <c r="S43" s="84">
        <f>I43+R43</f>
        <v>0.52072110750302714</v>
      </c>
      <c r="T43" s="85">
        <f>分析係数表!F46</f>
        <v>0.3172866520787746</v>
      </c>
      <c r="U43" s="86">
        <f>S43*T43</f>
        <v>0.16521785686638715</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投入係数表!Y44</f>
        <v>0.54177043242019474</v>
      </c>
      <c r="E44" s="91">
        <f>SUM(E5:E43)</f>
        <v>54.177043242019465</v>
      </c>
      <c r="F44" s="92">
        <f>分析係数表!C47</f>
        <v>0.33433390508862204</v>
      </c>
      <c r="G44" s="91">
        <f>SUM(G5:G43)</f>
        <v>15.999962880144771</v>
      </c>
      <c r="H44" s="91">
        <f>SUM(H5:H43)</f>
        <v>18.695502276672027</v>
      </c>
      <c r="I44" s="91">
        <f>SUM(I5:I43)</f>
        <v>118.69550227667203</v>
      </c>
      <c r="J44" s="92">
        <f>分析係数表!G47</f>
        <v>0.20055399257397419</v>
      </c>
      <c r="K44" s="93">
        <f>SUM(K5:K43)</f>
        <v>39.50304042103717</v>
      </c>
      <c r="L44" s="94">
        <f>最終需要_まとめ!$L$33</f>
        <v>0.627</v>
      </c>
      <c r="M44" s="91">
        <f>K44*L44</f>
        <v>24.768406343990307</v>
      </c>
      <c r="N44" s="95">
        <f>分析係数表!H47</f>
        <v>1</v>
      </c>
      <c r="O44" s="96">
        <f>SUM(O5:O43)</f>
        <v>24.768406343990307</v>
      </c>
      <c r="P44" s="92">
        <f>分析係数表!C47</f>
        <v>0.33433390508862204</v>
      </c>
      <c r="Q44" s="96">
        <f>SUM(Q5:Q43)</f>
        <v>11.735324733205751</v>
      </c>
      <c r="R44" s="91">
        <f>SUM(R5:R43)</f>
        <v>13.42700036392999</v>
      </c>
      <c r="S44" s="97">
        <f>SUM(S5:S43)</f>
        <v>132.12250264060199</v>
      </c>
      <c r="T44" s="98">
        <f>分析係数表!F47</f>
        <v>0.41739236800258844</v>
      </c>
      <c r="U44" s="99">
        <f>SUM(U5:U43)</f>
        <v>61.609612823345671</v>
      </c>
      <c r="V44" s="100">
        <f>分析係数表!D47</f>
        <v>5.2767398089435869E-2</v>
      </c>
      <c r="W44" s="164">
        <f>SUM(W5:W43)</f>
        <v>14</v>
      </c>
      <c r="X44" s="92">
        <f>分析係数表!E47</f>
        <v>4.5266401770882245E-2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0.21389195148842333</v>
      </c>
      <c r="G5" s="77">
        <f t="shared" ref="G5:G38" si="1">E5*F5</f>
        <v>0</v>
      </c>
      <c r="H5" s="77">
        <f t="array" ref="H5:H43">MMULT(逆行列係数!C5:AO43,'24'!G5:G43)</f>
        <v>4.7001864790489033E-4</v>
      </c>
      <c r="I5" s="77">
        <f t="shared" ref="I5:I38" si="2">C5+H5</f>
        <v>4.7001864790489033E-4</v>
      </c>
      <c r="J5" s="76">
        <f>分析係数表!G8</f>
        <v>0.12113720642768851</v>
      </c>
      <c r="K5" s="78">
        <f t="shared" ref="K5:K38" si="3">I5*J5</f>
        <v>5.6936745976117742E-5</v>
      </c>
      <c r="L5" s="79" t="s">
        <v>183</v>
      </c>
      <c r="M5" s="80" t="s">
        <v>183</v>
      </c>
      <c r="N5" s="81">
        <f>分析係数表!H8</f>
        <v>1.1235410915782847E-2</v>
      </c>
      <c r="O5" s="82">
        <f t="shared" ref="O5:O43" si="4">$M$44*N5</f>
        <v>7.7713848537920197E-2</v>
      </c>
      <c r="P5" s="76">
        <f>分析係数表!C8</f>
        <v>0.21389195148842333</v>
      </c>
      <c r="Q5" s="82">
        <f t="shared" ref="Q5:Q38" si="5">O5*P5</f>
        <v>1.6622366721451506E-2</v>
      </c>
      <c r="R5" s="83">
        <f t="array" ref="R5:R43">MMULT(逆行列係数!C5:AO43,'24'!Q5:Q43)</f>
        <v>2.0411306770206895E-2</v>
      </c>
      <c r="S5" s="84">
        <f t="shared" ref="S5:S38" si="6">I5+R5</f>
        <v>2.0881325418111787E-2</v>
      </c>
      <c r="T5" s="85">
        <f>分析係数表!F8</f>
        <v>0.44993819530284301</v>
      </c>
      <c r="U5" s="86">
        <f t="shared" ref="U5:U38" si="7">S5*T5</f>
        <v>9.3953058741566009E-3</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投入係数表!Z6</f>
        <v>0</v>
      </c>
      <c r="E6" s="77">
        <f t="shared" si="0"/>
        <v>0</v>
      </c>
      <c r="F6" s="76">
        <f>分析係数表!C9</f>
        <v>0.54651162790697683</v>
      </c>
      <c r="G6" s="77">
        <f t="shared" si="1"/>
        <v>0</v>
      </c>
      <c r="H6" s="77">
        <v>8.1856542788654243E-5</v>
      </c>
      <c r="I6" s="77">
        <f t="shared" si="2"/>
        <v>8.1856542788654243E-5</v>
      </c>
      <c r="J6" s="76">
        <f>分析係数表!G9</f>
        <v>0.23529411764705882</v>
      </c>
      <c r="K6" s="78">
        <f t="shared" si="3"/>
        <v>1.9260363009095116E-5</v>
      </c>
      <c r="L6" s="79"/>
      <c r="M6" s="80"/>
      <c r="N6" s="81">
        <f>分析係数表!H9</f>
        <v>6.0535619158312755E-4</v>
      </c>
      <c r="O6" s="82">
        <f t="shared" si="4"/>
        <v>4.1871685634655284E-3</v>
      </c>
      <c r="P6" s="76">
        <f>分析係数表!C9</f>
        <v>0.54651162790697683</v>
      </c>
      <c r="Q6" s="82">
        <f t="shared" si="5"/>
        <v>2.2883363079404637E-3</v>
      </c>
      <c r="R6" s="83">
        <v>2.7144779003057547E-3</v>
      </c>
      <c r="S6" s="84">
        <f t="shared" si="6"/>
        <v>2.796334443094409E-3</v>
      </c>
      <c r="T6" s="85">
        <f>分析係数表!F9</f>
        <v>0.68627450980392157</v>
      </c>
      <c r="U6" s="86">
        <f t="shared" si="7"/>
        <v>1.9190530491824376E-3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7.8718768993151916E-3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投入係数表!Z8</f>
        <v>0.29767441860465116</v>
      </c>
      <c r="E8" s="77">
        <f t="shared" si="0"/>
        <v>29.767441860465116</v>
      </c>
      <c r="F8" s="76">
        <f>分析係数表!C11</f>
        <v>1.3168724279835398E-2</v>
      </c>
      <c r="G8" s="77">
        <f t="shared" si="1"/>
        <v>0.39199923437649553</v>
      </c>
      <c r="H8" s="77">
        <v>0.40466883611051124</v>
      </c>
      <c r="I8" s="77">
        <f t="shared" si="2"/>
        <v>0.40466883611051124</v>
      </c>
      <c r="J8" s="76">
        <f>分析係数表!G11</f>
        <v>0.35416666666666669</v>
      </c>
      <c r="K8" s="78">
        <f t="shared" si="3"/>
        <v>0.1433202127891394</v>
      </c>
      <c r="L8" s="79"/>
      <c r="M8" s="80"/>
      <c r="N8" s="81">
        <f>分析係数表!H11</f>
        <v>-2.4214247663325099E-5</v>
      </c>
      <c r="O8" s="82">
        <f t="shared" si="4"/>
        <v>-1.6748674253862111E-4</v>
      </c>
      <c r="P8" s="76">
        <f>分析係数表!C11</f>
        <v>1.3168724279835398E-2</v>
      </c>
      <c r="Q8" s="82">
        <f t="shared" si="5"/>
        <v>-2.2055867330188801E-6</v>
      </c>
      <c r="R8" s="83">
        <v>2.5610858874864815E-4</v>
      </c>
      <c r="S8" s="84">
        <f t="shared" si="6"/>
        <v>0.40492494469925988</v>
      </c>
      <c r="T8" s="85">
        <f>分析係数表!F11</f>
        <v>0.60416666666666663</v>
      </c>
      <c r="U8" s="86">
        <f t="shared" si="7"/>
        <v>0.24464215408913617</v>
      </c>
      <c r="V8" s="87">
        <f>分析係数表!D11</f>
        <v>0</v>
      </c>
      <c r="W8" s="167">
        <f t="shared" si="8"/>
        <v>0</v>
      </c>
      <c r="X8" s="76">
        <f>分析係数表!E11</f>
        <v>0</v>
      </c>
      <c r="Y8" s="166">
        <f t="shared" si="9"/>
        <v>0</v>
      </c>
    </row>
    <row r="9" spans="1:25" x14ac:dyDescent="0.2">
      <c r="A9" s="6" t="s">
        <v>222</v>
      </c>
      <c r="B9" s="5" t="s">
        <v>190</v>
      </c>
      <c r="C9" s="90"/>
      <c r="D9" s="76">
        <f>投入係数表!Z9</f>
        <v>0</v>
      </c>
      <c r="E9" s="77">
        <f t="shared" si="0"/>
        <v>0</v>
      </c>
      <c r="F9" s="76">
        <f>分析係数表!C12</f>
        <v>7.2568503462812406E-2</v>
      </c>
      <c r="G9" s="77">
        <f t="shared" si="1"/>
        <v>0</v>
      </c>
      <c r="H9" s="77">
        <v>1.5321661590530965E-4</v>
      </c>
      <c r="I9" s="77">
        <f t="shared" si="2"/>
        <v>1.5321661590530965E-4</v>
      </c>
      <c r="J9" s="76">
        <f>分析係数表!G12</f>
        <v>0.12569832402234637</v>
      </c>
      <c r="K9" s="78">
        <f t="shared" si="3"/>
        <v>1.9259071831673002E-5</v>
      </c>
      <c r="L9" s="79"/>
      <c r="M9" s="80"/>
      <c r="N9" s="81">
        <f>分析係数表!H12</f>
        <v>9.0779214489805804E-2</v>
      </c>
      <c r="O9" s="82">
        <f t="shared" si="4"/>
        <v>0.62790779777729055</v>
      </c>
      <c r="P9" s="76">
        <f>分析係数表!C12</f>
        <v>7.2568503462812406E-2</v>
      </c>
      <c r="Q9" s="82">
        <f t="shared" si="5"/>
        <v>4.5566329197328219E-2</v>
      </c>
      <c r="R9" s="83">
        <v>5.0127907202489476E-2</v>
      </c>
      <c r="S9" s="84">
        <f t="shared" si="6"/>
        <v>5.0281123818394786E-2</v>
      </c>
      <c r="T9" s="85">
        <f>分析係数表!F12</f>
        <v>0.41017347838870921</v>
      </c>
      <c r="U9" s="86">
        <f t="shared" si="7"/>
        <v>2.0623983453884366E-2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投入係数表!Z10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9.8984664840325087E-2</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投入係数表!Z11</f>
        <v>2.6578073089700998E-3</v>
      </c>
      <c r="E11" s="77">
        <f t="shared" si="0"/>
        <v>0.26578073089700999</v>
      </c>
      <c r="F11" s="76">
        <f>分析係数表!C14</f>
        <v>0.25830608585592241</v>
      </c>
      <c r="G11" s="77">
        <f t="shared" si="1"/>
        <v>6.8652780293932875E-2</v>
      </c>
      <c r="H11" s="77">
        <v>0.16622437055091099</v>
      </c>
      <c r="I11" s="77">
        <f t="shared" si="2"/>
        <v>0.16622437055091099</v>
      </c>
      <c r="J11" s="76">
        <f>分析係数表!G14</f>
        <v>0.15742383910085772</v>
      </c>
      <c r="K11" s="78">
        <f t="shared" si="3"/>
        <v>2.6167678564247964E-2</v>
      </c>
      <c r="L11" s="79"/>
      <c r="M11" s="80"/>
      <c r="N11" s="81">
        <f>分析係数表!H14</f>
        <v>1.1380696401762796E-3</v>
      </c>
      <c r="O11" s="82">
        <f t="shared" si="4"/>
        <v>7.8718768993151916E-3</v>
      </c>
      <c r="P11" s="76">
        <f>分析係数表!C14</f>
        <v>0.25830608585592241</v>
      </c>
      <c r="Q11" s="82">
        <f t="shared" si="5"/>
        <v>2.0333537102017623E-3</v>
      </c>
      <c r="R11" s="83">
        <v>1.9134688749181634E-2</v>
      </c>
      <c r="S11" s="84">
        <f t="shared" si="6"/>
        <v>0.18535905930009264</v>
      </c>
      <c r="T11" s="85">
        <f>分析係数表!F14</f>
        <v>0.28778467908902694</v>
      </c>
      <c r="U11" s="86">
        <f t="shared" si="7"/>
        <v>5.3343497396921076E-2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投入係数表!Z12</f>
        <v>6.6445182724252495E-4</v>
      </c>
      <c r="E12" s="77">
        <f t="shared" si="0"/>
        <v>6.6445182724252497E-2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5.7782926175824291E-2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投入係数表!Z13</f>
        <v>5.647840531561462E-2</v>
      </c>
      <c r="E13" s="77">
        <f t="shared" si="0"/>
        <v>5.6478405315614619</v>
      </c>
      <c r="F13" s="76">
        <f>分析係数表!C16</f>
        <v>7.6144637788473357E-2</v>
      </c>
      <c r="G13" s="77">
        <f t="shared" si="1"/>
        <v>0.43005277156280636</v>
      </c>
      <c r="H13" s="77">
        <v>0.44830115568108175</v>
      </c>
      <c r="I13" s="77">
        <f t="shared" si="2"/>
        <v>0.44830115568108175</v>
      </c>
      <c r="J13" s="76">
        <f>分析係数表!G16</f>
        <v>3.3088235294117647E-2</v>
      </c>
      <c r="K13" s="78">
        <f t="shared" si="3"/>
        <v>1.4833494121800499E-2</v>
      </c>
      <c r="L13" s="79"/>
      <c r="M13" s="80"/>
      <c r="N13" s="81">
        <f>分析係数表!H16</f>
        <v>1.665940239236767E-2</v>
      </c>
      <c r="O13" s="82">
        <f t="shared" si="4"/>
        <v>0.11523087886657134</v>
      </c>
      <c r="P13" s="76">
        <f>分析係数表!C16</f>
        <v>7.6144637788473357E-2</v>
      </c>
      <c r="Q13" s="82">
        <f t="shared" si="5"/>
        <v>8.7742135333425241E-3</v>
      </c>
      <c r="R13" s="83">
        <v>9.8508699367840409E-3</v>
      </c>
      <c r="S13" s="84">
        <f t="shared" si="6"/>
        <v>0.45815202561786578</v>
      </c>
      <c r="T13" s="85">
        <f>分析係数表!F16</f>
        <v>0.28823529411764703</v>
      </c>
      <c r="U13" s="86">
        <f t="shared" si="7"/>
        <v>0.13205558385456129</v>
      </c>
      <c r="V13" s="87">
        <f>分析係数表!D16</f>
        <v>0</v>
      </c>
      <c r="W13" s="167">
        <f t="shared" si="8"/>
        <v>0</v>
      </c>
      <c r="X13" s="76">
        <f>分析係数表!E16</f>
        <v>0</v>
      </c>
      <c r="Y13" s="166">
        <f t="shared" si="9"/>
        <v>0</v>
      </c>
    </row>
    <row r="14" spans="1:25" x14ac:dyDescent="0.2">
      <c r="A14" s="6" t="s">
        <v>2</v>
      </c>
      <c r="B14" s="5" t="s">
        <v>364</v>
      </c>
      <c r="C14" s="90"/>
      <c r="D14" s="76">
        <f>投入係数表!Z14</f>
        <v>0</v>
      </c>
      <c r="E14" s="77">
        <f t="shared" si="0"/>
        <v>0</v>
      </c>
      <c r="F14" s="76">
        <f>分析係数表!C17</f>
        <v>0.18071519795657731</v>
      </c>
      <c r="G14" s="77">
        <f t="shared" si="1"/>
        <v>0</v>
      </c>
      <c r="H14" s="77">
        <v>2.3252992453688868E-2</v>
      </c>
      <c r="I14" s="77">
        <f t="shared" si="2"/>
        <v>2.3252992453688868E-2</v>
      </c>
      <c r="J14" s="76">
        <f>分析係数表!G17</f>
        <v>0.21222205415217063</v>
      </c>
      <c r="K14" s="78">
        <f t="shared" si="3"/>
        <v>4.9347978237067741E-3</v>
      </c>
      <c r="L14" s="79"/>
      <c r="M14" s="80"/>
      <c r="N14" s="81">
        <f>分析係数表!H17</f>
        <v>2.9299239672623371E-3</v>
      </c>
      <c r="O14" s="82">
        <f t="shared" si="4"/>
        <v>2.0265895847173154E-2</v>
      </c>
      <c r="P14" s="76">
        <f>分析係数表!C17</f>
        <v>0.18071519795657731</v>
      </c>
      <c r="Q14" s="82">
        <f t="shared" si="5"/>
        <v>3.6623553797892746E-3</v>
      </c>
      <c r="R14" s="83">
        <v>8.0840392478598744E-3</v>
      </c>
      <c r="S14" s="84">
        <f t="shared" si="6"/>
        <v>3.1337031701548744E-2</v>
      </c>
      <c r="T14" s="85">
        <f>分析係数表!F17</f>
        <v>0.32203902586598093</v>
      </c>
      <c r="U14" s="86">
        <f t="shared" si="7"/>
        <v>1.009174716269812E-2</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投入係数表!Z15</f>
        <v>0</v>
      </c>
      <c r="E15" s="77">
        <f t="shared" si="0"/>
        <v>0</v>
      </c>
      <c r="F15" s="76">
        <f>分析係数表!C18</f>
        <v>9.139072847682117E-2</v>
      </c>
      <c r="G15" s="77">
        <f t="shared" si="1"/>
        <v>0</v>
      </c>
      <c r="H15" s="77">
        <v>7.7637460150986578E-3</v>
      </c>
      <c r="I15" s="77">
        <f t="shared" si="2"/>
        <v>7.7637460150986578E-3</v>
      </c>
      <c r="J15" s="76">
        <f>分析係数表!G18</f>
        <v>0.21513002364066194</v>
      </c>
      <c r="K15" s="78">
        <f t="shared" si="3"/>
        <v>1.6702148637682693E-3</v>
      </c>
      <c r="L15" s="79"/>
      <c r="M15" s="80"/>
      <c r="N15" s="81">
        <f>分析係数表!H18</f>
        <v>4.3585645793985182E-4</v>
      </c>
      <c r="O15" s="82">
        <f t="shared" si="4"/>
        <v>3.0147613656951802E-3</v>
      </c>
      <c r="P15" s="76">
        <f>分析係数表!C18</f>
        <v>9.139072847682117E-2</v>
      </c>
      <c r="Q15" s="82">
        <f t="shared" si="5"/>
        <v>2.7552123739465882E-4</v>
      </c>
      <c r="R15" s="83">
        <v>6.7977360604586947E-4</v>
      </c>
      <c r="S15" s="84">
        <f t="shared" si="6"/>
        <v>8.4435196211445265E-3</v>
      </c>
      <c r="T15" s="85">
        <f>分析係数表!F18</f>
        <v>0.45390070921985815</v>
      </c>
      <c r="U15" s="86">
        <f t="shared" si="7"/>
        <v>3.8325195443492887E-3</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投入係数表!Z16</f>
        <v>0</v>
      </c>
      <c r="E16" s="77">
        <f t="shared" si="0"/>
        <v>0</v>
      </c>
      <c r="F16" s="76">
        <f>分析係数表!C19</f>
        <v>0.19965169797238458</v>
      </c>
      <c r="G16" s="77">
        <f t="shared" si="1"/>
        <v>0</v>
      </c>
      <c r="H16" s="77">
        <v>1.362710344310363E-2</v>
      </c>
      <c r="I16" s="77">
        <f t="shared" si="2"/>
        <v>1.362710344310363E-2</v>
      </c>
      <c r="J16" s="76">
        <f>分析係数表!G19</f>
        <v>5.7581303674503731E-2</v>
      </c>
      <c r="K16" s="78">
        <f t="shared" si="3"/>
        <v>7.8466638156122548E-4</v>
      </c>
      <c r="L16" s="79"/>
      <c r="M16" s="80"/>
      <c r="N16" s="81">
        <f>分析係数表!H19</f>
        <v>-1.210712383166255E-4</v>
      </c>
      <c r="O16" s="82">
        <f t="shared" si="4"/>
        <v>-8.3743371269310554E-4</v>
      </c>
      <c r="P16" s="76">
        <f>分析係数表!C19</f>
        <v>0.19965169797238458</v>
      </c>
      <c r="Q16" s="82">
        <f t="shared" si="5"/>
        <v>-1.6719506267849659E-4</v>
      </c>
      <c r="R16" s="83">
        <v>1.5966900542778745E-3</v>
      </c>
      <c r="S16" s="84">
        <f t="shared" si="6"/>
        <v>1.5223793497381505E-2</v>
      </c>
      <c r="T16" s="85">
        <f>分析係数表!F19</f>
        <v>0.23947627762917079</v>
      </c>
      <c r="U16" s="86">
        <f t="shared" si="7"/>
        <v>3.6457373981480983E-3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投入係数表!Z17</f>
        <v>6.6445182724252495E-4</v>
      </c>
      <c r="E17" s="77">
        <f t="shared" si="0"/>
        <v>6.6445182724252497E-2</v>
      </c>
      <c r="F17" s="76">
        <f>分析係数表!C20</f>
        <v>7.086614173228345E-2</v>
      </c>
      <c r="G17" s="77">
        <f t="shared" si="1"/>
        <v>4.7087137363643495E-3</v>
      </c>
      <c r="H17" s="77">
        <v>6.9001827995649918E-3</v>
      </c>
      <c r="I17" s="77">
        <f t="shared" si="2"/>
        <v>6.9001827995649918E-3</v>
      </c>
      <c r="J17" s="76">
        <f>分析係数表!G20</f>
        <v>0.1</v>
      </c>
      <c r="K17" s="78">
        <f t="shared" si="3"/>
        <v>6.9001827995649921E-4</v>
      </c>
      <c r="L17" s="79"/>
      <c r="M17" s="80"/>
      <c r="N17" s="81">
        <f>分析係数表!H20</f>
        <v>5.5692769625647731E-4</v>
      </c>
      <c r="O17" s="82">
        <f t="shared" si="4"/>
        <v>3.8521950783882855E-3</v>
      </c>
      <c r="P17" s="76">
        <f>分析係数表!C20</f>
        <v>7.086614173228345E-2</v>
      </c>
      <c r="Q17" s="82">
        <f t="shared" si="5"/>
        <v>2.7299020240546899E-4</v>
      </c>
      <c r="R17" s="83">
        <v>9.0733625084325569E-4</v>
      </c>
      <c r="S17" s="84">
        <f t="shared" si="6"/>
        <v>7.8075190504082476E-3</v>
      </c>
      <c r="T17" s="85">
        <f>分析係数表!F20</f>
        <v>0.22318840579710145</v>
      </c>
      <c r="U17" s="86">
        <f t="shared" si="7"/>
        <v>1.7425477300911161E-3</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投入係数表!Z18</f>
        <v>6.6445182724252495E-4</v>
      </c>
      <c r="E18" s="77">
        <f t="shared" si="0"/>
        <v>6.6445182724252497E-2</v>
      </c>
      <c r="F18" s="76">
        <f>分析係数表!C21</f>
        <v>0.37411764705882355</v>
      </c>
      <c r="G18" s="77">
        <f t="shared" si="1"/>
        <v>2.4858315419190934E-2</v>
      </c>
      <c r="H18" s="77">
        <v>8.9465392093976914E-2</v>
      </c>
      <c r="I18" s="77">
        <f t="shared" si="2"/>
        <v>8.9465392093976914E-2</v>
      </c>
      <c r="J18" s="76">
        <f>分析係数表!G21</f>
        <v>0.28505771697306542</v>
      </c>
      <c r="K18" s="78">
        <f t="shared" si="3"/>
        <v>2.5502800418409195E-2</v>
      </c>
      <c r="L18" s="79"/>
      <c r="M18" s="80"/>
      <c r="N18" s="81">
        <f>分析係数表!H21</f>
        <v>9.2014141120635377E-4</v>
      </c>
      <c r="O18" s="82">
        <f t="shared" si="4"/>
        <v>6.3644962164676024E-3</v>
      </c>
      <c r="P18" s="76">
        <f>分析係数表!C21</f>
        <v>0.37411764705882355</v>
      </c>
      <c r="Q18" s="82">
        <f t="shared" si="5"/>
        <v>2.3810703492196444E-3</v>
      </c>
      <c r="R18" s="83">
        <v>6.4275763064025222E-3</v>
      </c>
      <c r="S18" s="84">
        <f t="shared" si="6"/>
        <v>9.5892968400379433E-2</v>
      </c>
      <c r="T18" s="85">
        <f>分析係数表!F21</f>
        <v>0.42400598546387347</v>
      </c>
      <c r="U18" s="86">
        <f t="shared" si="7"/>
        <v>4.0659192565658961E-2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投入係数表!Z19</f>
        <v>0</v>
      </c>
      <c r="E19" s="77">
        <f t="shared" si="0"/>
        <v>0</v>
      </c>
      <c r="F19" s="76">
        <f>分析係数表!C22</f>
        <v>3.7067545304777627E-2</v>
      </c>
      <c r="G19" s="77">
        <f t="shared" si="1"/>
        <v>0</v>
      </c>
      <c r="H19" s="77">
        <v>1.2197828071810993E-3</v>
      </c>
      <c r="I19" s="77">
        <f t="shared" si="2"/>
        <v>1.2197828071810993E-3</v>
      </c>
      <c r="J19" s="76">
        <f>分析係数表!G22</f>
        <v>0.19478402607986961</v>
      </c>
      <c r="K19" s="78">
        <f t="shared" si="3"/>
        <v>2.3759420612573981E-4</v>
      </c>
      <c r="L19" s="79"/>
      <c r="M19" s="80"/>
      <c r="N19" s="81">
        <f>分析係数表!H22</f>
        <v>4.8428495326650198E-5</v>
      </c>
      <c r="O19" s="82">
        <f t="shared" si="4"/>
        <v>3.3497348507724223E-4</v>
      </c>
      <c r="P19" s="76">
        <f>分析係数表!C22</f>
        <v>3.7067545304777627E-2</v>
      </c>
      <c r="Q19" s="82">
        <f t="shared" si="5"/>
        <v>1.2416644833999928E-5</v>
      </c>
      <c r="R19" s="83">
        <v>1.3056869155634392E-4</v>
      </c>
      <c r="S19" s="84">
        <f t="shared" si="6"/>
        <v>1.3503514987374431E-3</v>
      </c>
      <c r="T19" s="85">
        <f>分析係数表!F22</f>
        <v>0.40994295028524858</v>
      </c>
      <c r="U19" s="86">
        <f t="shared" si="7"/>
        <v>5.5356707731453458E-4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1.6748674253862111E-4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投入係数表!Z21</f>
        <v>0</v>
      </c>
      <c r="E21" s="77">
        <f t="shared" si="0"/>
        <v>0</v>
      </c>
      <c r="F21" s="76">
        <f>分析係数表!C24</f>
        <v>1</v>
      </c>
      <c r="G21" s="77">
        <f t="shared" si="1"/>
        <v>0</v>
      </c>
      <c r="H21" s="77">
        <v>1.8756727074359148E-2</v>
      </c>
      <c r="I21" s="77">
        <f t="shared" si="2"/>
        <v>1.8756727074359148E-2</v>
      </c>
      <c r="J21" s="76">
        <f>分析係数表!G24</f>
        <v>0.20825654257279763</v>
      </c>
      <c r="K21" s="78">
        <f t="shared" si="3"/>
        <v>3.9062111304876217E-3</v>
      </c>
      <c r="L21" s="79"/>
      <c r="M21" s="80"/>
      <c r="N21" s="81">
        <f>分析係数表!H24</f>
        <v>3.389994672865514E-4</v>
      </c>
      <c r="O21" s="82">
        <f t="shared" si="4"/>
        <v>2.3448143955406954E-3</v>
      </c>
      <c r="P21" s="76">
        <f>分析係数表!C24</f>
        <v>1</v>
      </c>
      <c r="Q21" s="82">
        <f t="shared" si="5"/>
        <v>2.3448143955406954E-3</v>
      </c>
      <c r="R21" s="83">
        <v>1.0527238550166027E-2</v>
      </c>
      <c r="S21" s="84">
        <f t="shared" si="6"/>
        <v>2.9283965624525177E-2</v>
      </c>
      <c r="T21" s="85">
        <f>分析係数表!F24</f>
        <v>0.38665683744931811</v>
      </c>
      <c r="U21" s="86">
        <f t="shared" si="7"/>
        <v>1.1322845536353451E-2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投入係数表!Z22</f>
        <v>0</v>
      </c>
      <c r="E22" s="77">
        <f t="shared" si="0"/>
        <v>0</v>
      </c>
      <c r="F22" s="76">
        <f>分析係数表!C25</f>
        <v>9.7637180238234755E-3</v>
      </c>
      <c r="G22" s="77">
        <f t="shared" si="1"/>
        <v>0</v>
      </c>
      <c r="H22" s="77">
        <v>4.160532092263095E-4</v>
      </c>
      <c r="I22" s="77">
        <f t="shared" si="2"/>
        <v>4.160532092263095E-4</v>
      </c>
      <c r="J22" s="76">
        <f>分析係数表!G25</f>
        <v>0.19639934533551553</v>
      </c>
      <c r="K22" s="78">
        <f t="shared" si="3"/>
        <v>8.1712577916787457E-5</v>
      </c>
      <c r="L22" s="79"/>
      <c r="M22" s="80"/>
      <c r="N22" s="81">
        <f>分析係数表!H25</f>
        <v>5.0849920092982707E-4</v>
      </c>
      <c r="O22" s="82">
        <f t="shared" si="4"/>
        <v>3.5172215933110432E-3</v>
      </c>
      <c r="P22" s="76">
        <f>分析係数表!C25</f>
        <v>9.7637180238234755E-3</v>
      </c>
      <c r="Q22" s="82">
        <f t="shared" si="5"/>
        <v>3.4341159864392153E-5</v>
      </c>
      <c r="R22" s="83">
        <v>2.2082247085110419E-4</v>
      </c>
      <c r="S22" s="84">
        <f t="shared" si="6"/>
        <v>6.3687568007741373E-4</v>
      </c>
      <c r="T22" s="85">
        <f>分析係数表!F25</f>
        <v>0.34206219312602293</v>
      </c>
      <c r="U22" s="86">
        <f t="shared" si="7"/>
        <v>2.1785109187590749E-4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投入係数表!Z23</f>
        <v>0</v>
      </c>
      <c r="E23" s="77">
        <f t="shared" si="0"/>
        <v>0</v>
      </c>
      <c r="F23" s="76">
        <f>分析係数表!C26</f>
        <v>0.93036400633054483</v>
      </c>
      <c r="G23" s="77">
        <f t="shared" si="1"/>
        <v>0</v>
      </c>
      <c r="H23" s="77">
        <v>3.3334966281222275E-2</v>
      </c>
      <c r="I23" s="77">
        <f t="shared" si="2"/>
        <v>3.3334966281222275E-2</v>
      </c>
      <c r="J23" s="76">
        <f>分析係数表!G26</f>
        <v>0.19645328719723185</v>
      </c>
      <c r="K23" s="78">
        <f t="shared" si="3"/>
        <v>6.5487637045549994E-3</v>
      </c>
      <c r="L23" s="79"/>
      <c r="M23" s="80"/>
      <c r="N23" s="81">
        <f>分析係数表!H26</f>
        <v>1.0557411981209745E-2</v>
      </c>
      <c r="O23" s="82">
        <f t="shared" si="4"/>
        <v>7.3024219746838814E-2</v>
      </c>
      <c r="P23" s="76">
        <f>分析係数表!C26</f>
        <v>0.93036400633054483</v>
      </c>
      <c r="Q23" s="82">
        <f t="shared" si="5"/>
        <v>6.7939105642831038E-2</v>
      </c>
      <c r="R23" s="83">
        <v>7.9577748729340647E-2</v>
      </c>
      <c r="S23" s="84">
        <f t="shared" si="6"/>
        <v>0.11291271501056292</v>
      </c>
      <c r="T23" s="85">
        <f>分析係数表!F26</f>
        <v>0.33070934256055362</v>
      </c>
      <c r="U23" s="86">
        <f t="shared" si="7"/>
        <v>3.7341289747870418E-2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投入係数表!Z24</f>
        <v>0</v>
      </c>
      <c r="E24" s="77">
        <f t="shared" si="0"/>
        <v>0</v>
      </c>
      <c r="F24" s="76">
        <f>分析係数表!C27</f>
        <v>0.10562310030395139</v>
      </c>
      <c r="G24" s="77">
        <f t="shared" si="1"/>
        <v>0</v>
      </c>
      <c r="H24" s="77">
        <v>6.7799216352144084E-4</v>
      </c>
      <c r="I24" s="77">
        <f t="shared" si="2"/>
        <v>6.7799216352144084E-4</v>
      </c>
      <c r="J24" s="76">
        <f>分析係数表!G27</f>
        <v>0.17127071823204421</v>
      </c>
      <c r="K24" s="78">
        <f t="shared" si="3"/>
        <v>1.1612020480201474E-4</v>
      </c>
      <c r="L24" s="79"/>
      <c r="M24" s="80"/>
      <c r="N24" s="81">
        <f>分析係数表!H27</f>
        <v>1.1162768172792872E-2</v>
      </c>
      <c r="O24" s="82">
        <f t="shared" si="4"/>
        <v>7.7211388310304344E-2</v>
      </c>
      <c r="P24" s="76">
        <f>分析係数表!C27</f>
        <v>0.10562310030395139</v>
      </c>
      <c r="Q24" s="82">
        <f t="shared" si="5"/>
        <v>8.1553062121066163E-3</v>
      </c>
      <c r="R24" s="83">
        <v>8.2548440409719818E-3</v>
      </c>
      <c r="S24" s="84">
        <f t="shared" si="6"/>
        <v>8.9328362044934218E-3</v>
      </c>
      <c r="T24" s="85">
        <f>分析係数表!F27</f>
        <v>0.32320441988950277</v>
      </c>
      <c r="U24" s="86">
        <f t="shared" si="7"/>
        <v>2.8871321434412443E-3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投入係数表!Z25</f>
        <v>0</v>
      </c>
      <c r="E25" s="77">
        <f t="shared" si="0"/>
        <v>0</v>
      </c>
      <c r="F25" s="76">
        <f>分析係数表!C28</f>
        <v>0.18610473607344047</v>
      </c>
      <c r="G25" s="77">
        <f t="shared" si="1"/>
        <v>0</v>
      </c>
      <c r="H25" s="77">
        <v>1.7760689876687916E-2</v>
      </c>
      <c r="I25" s="77">
        <f t="shared" si="2"/>
        <v>1.7760689876687916E-2</v>
      </c>
      <c r="J25" s="76">
        <f>分析係数表!G28</f>
        <v>0.12463295269168026</v>
      </c>
      <c r="K25" s="78">
        <f t="shared" si="3"/>
        <v>2.2135672211728496E-3</v>
      </c>
      <c r="L25" s="79"/>
      <c r="M25" s="80"/>
      <c r="N25" s="81">
        <f>分析係数表!H28</f>
        <v>2.0436825027846384E-2</v>
      </c>
      <c r="O25" s="82">
        <f t="shared" si="4"/>
        <v>0.1413588107025962</v>
      </c>
      <c r="P25" s="76">
        <f>分析係数表!C28</f>
        <v>0.18610473607344047</v>
      </c>
      <c r="Q25" s="82">
        <f t="shared" si="5"/>
        <v>2.6307544157462098E-2</v>
      </c>
      <c r="R25" s="83">
        <v>2.9940345158868512E-2</v>
      </c>
      <c r="S25" s="84">
        <f t="shared" si="6"/>
        <v>4.7701035035556429E-2</v>
      </c>
      <c r="T25" s="85">
        <f>分析係数表!F28</f>
        <v>0.20978792822185971</v>
      </c>
      <c r="U25" s="86">
        <f t="shared" si="7"/>
        <v>1.0007101314147728E-2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投入係数表!Z26</f>
        <v>8.6378737541528243E-3</v>
      </c>
      <c r="E26" s="77">
        <f t="shared" si="0"/>
        <v>0.86378737541528239</v>
      </c>
      <c r="F26" s="76">
        <f>分析係数表!C29</f>
        <v>0.55770782889426962</v>
      </c>
      <c r="G26" s="77">
        <f t="shared" si="1"/>
        <v>0.48174098176913654</v>
      </c>
      <c r="H26" s="77">
        <v>0.5567466555492695</v>
      </c>
      <c r="I26" s="77">
        <f t="shared" si="2"/>
        <v>0.5567466555492695</v>
      </c>
      <c r="J26" s="76">
        <f>分析係数表!G29</f>
        <v>0.26290655653071759</v>
      </c>
      <c r="K26" s="78">
        <f t="shared" si="3"/>
        <v>0.14637234607045196</v>
      </c>
      <c r="L26" s="79"/>
      <c r="M26" s="80"/>
      <c r="N26" s="81">
        <f>分析係数表!H29</f>
        <v>1.0048912780279917E-2</v>
      </c>
      <c r="O26" s="82">
        <f t="shared" si="4"/>
        <v>6.9506998153527774E-2</v>
      </c>
      <c r="P26" s="76">
        <f>分析係数表!C29</f>
        <v>0.55770782889426962</v>
      </c>
      <c r="Q26" s="82">
        <f t="shared" si="5"/>
        <v>3.8764597033161985E-2</v>
      </c>
      <c r="R26" s="83">
        <v>5.5904796500530436E-2</v>
      </c>
      <c r="S26" s="84">
        <f t="shared" si="6"/>
        <v>0.61265145204979998</v>
      </c>
      <c r="T26" s="85">
        <f>分析係数表!F29</f>
        <v>0.49535363964894163</v>
      </c>
      <c r="U26" s="86">
        <f t="shared" si="7"/>
        <v>0.30347912660907744</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投入係数表!Z27</f>
        <v>1.3289036544850499E-2</v>
      </c>
      <c r="E27" s="77">
        <f t="shared" si="0"/>
        <v>1.3289036544850499</v>
      </c>
      <c r="F27" s="76">
        <f>分析係数表!C30</f>
        <v>1</v>
      </c>
      <c r="G27" s="77">
        <f t="shared" si="1"/>
        <v>1.3289036544850499</v>
      </c>
      <c r="H27" s="77">
        <v>1.3951274501418269</v>
      </c>
      <c r="I27" s="77">
        <f t="shared" si="2"/>
        <v>1.3951274501418269</v>
      </c>
      <c r="J27" s="76">
        <f>分析係数表!G30</f>
        <v>0.34435136970794655</v>
      </c>
      <c r="K27" s="78">
        <f t="shared" si="3"/>
        <v>0.480414048373493</v>
      </c>
      <c r="L27" s="79"/>
      <c r="M27" s="80"/>
      <c r="N27" s="81">
        <f>分析係数表!H30</f>
        <v>0</v>
      </c>
      <c r="O27" s="82">
        <f t="shared" si="4"/>
        <v>0</v>
      </c>
      <c r="P27" s="76">
        <f>分析係数表!C30</f>
        <v>1</v>
      </c>
      <c r="Q27" s="82">
        <f t="shared" si="5"/>
        <v>0</v>
      </c>
      <c r="R27" s="83">
        <v>1.9227310802675854E-2</v>
      </c>
      <c r="S27" s="84">
        <f t="shared" si="6"/>
        <v>1.4143547609445029</v>
      </c>
      <c r="T27" s="85">
        <f>分析係数表!F30</f>
        <v>0.43672175684853975</v>
      </c>
      <c r="U27" s="86">
        <f t="shared" si="7"/>
        <v>0.61767949600677974</v>
      </c>
      <c r="V27" s="87">
        <f>分析係数表!D30</f>
        <v>0.13244283450305638</v>
      </c>
      <c r="W27" s="167">
        <f t="shared" si="8"/>
        <v>0</v>
      </c>
      <c r="X27" s="76">
        <f>分析係数表!E30</f>
        <v>7.6296128594068369E-2</v>
      </c>
      <c r="Y27" s="166">
        <f t="shared" si="9"/>
        <v>0</v>
      </c>
    </row>
    <row r="28" spans="1:25" x14ac:dyDescent="0.2">
      <c r="A28" s="6" t="s">
        <v>16</v>
      </c>
      <c r="B28" s="5" t="s">
        <v>192</v>
      </c>
      <c r="C28" s="75">
        <f>最終需要_まとめ!C29</f>
        <v>100</v>
      </c>
      <c r="D28" s="76">
        <f>投入係数表!Z28</f>
        <v>0.10299003322259136</v>
      </c>
      <c r="E28" s="77">
        <f t="shared" si="0"/>
        <v>10.299003322259136</v>
      </c>
      <c r="F28" s="76">
        <f>分析係数表!C31</f>
        <v>0.21403057579654239</v>
      </c>
      <c r="G28" s="77">
        <f t="shared" si="1"/>
        <v>2.204301611193626</v>
      </c>
      <c r="H28" s="77">
        <v>2.3036470023829536</v>
      </c>
      <c r="I28" s="77">
        <f t="shared" si="2"/>
        <v>102.30364700238296</v>
      </c>
      <c r="J28" s="76">
        <f>分析係数表!G31</f>
        <v>7.0431893687707636E-2</v>
      </c>
      <c r="K28" s="78">
        <f t="shared" si="3"/>
        <v>7.2054395895366063</v>
      </c>
      <c r="L28" s="79"/>
      <c r="M28" s="80"/>
      <c r="N28" s="81">
        <f>分析係数表!H31</f>
        <v>2.2373964840912391E-2</v>
      </c>
      <c r="O28" s="82">
        <f t="shared" si="4"/>
        <v>0.1547577501056859</v>
      </c>
      <c r="P28" s="76">
        <f>分析係数表!C31</f>
        <v>0.21403057579654239</v>
      </c>
      <c r="Q28" s="82">
        <f t="shared" si="5"/>
        <v>3.3122890364097372E-2</v>
      </c>
      <c r="R28" s="83">
        <v>4.4570572238400614E-2</v>
      </c>
      <c r="S28" s="84">
        <f t="shared" si="6"/>
        <v>102.34821757462136</v>
      </c>
      <c r="T28" s="85">
        <f>分析係数表!F31</f>
        <v>0.34418604651162793</v>
      </c>
      <c r="U28" s="86">
        <f t="shared" si="7"/>
        <v>35.226828374520842</v>
      </c>
      <c r="V28" s="87">
        <f>分析係数表!D31</f>
        <v>8.6378737541528243E-3</v>
      </c>
      <c r="W28" s="167">
        <f t="shared" si="8"/>
        <v>1</v>
      </c>
      <c r="X28" s="76">
        <f>分析係数表!E31</f>
        <v>7.3089700996677737E-3</v>
      </c>
      <c r="Y28" s="166">
        <f t="shared" si="9"/>
        <v>1</v>
      </c>
    </row>
    <row r="29" spans="1:25" x14ac:dyDescent="0.2">
      <c r="A29" s="6" t="s">
        <v>17</v>
      </c>
      <c r="B29" s="5" t="s">
        <v>272</v>
      </c>
      <c r="C29" s="90"/>
      <c r="D29" s="76">
        <f>投入係数表!Z29</f>
        <v>6.6445182724252495E-4</v>
      </c>
      <c r="E29" s="77">
        <f t="shared" si="0"/>
        <v>6.6445182724252497E-2</v>
      </c>
      <c r="F29" s="76">
        <f>分析係数表!C32</f>
        <v>0.43391812865497081</v>
      </c>
      <c r="G29" s="77">
        <f t="shared" si="1"/>
        <v>2.8831769345845238E-2</v>
      </c>
      <c r="H29" s="77">
        <v>4.1464949916105942E-2</v>
      </c>
      <c r="I29" s="77">
        <f t="shared" si="2"/>
        <v>4.1464949916105942E-2</v>
      </c>
      <c r="J29" s="76">
        <f>分析係数表!G32</f>
        <v>0.14171122994652408</v>
      </c>
      <c r="K29" s="78">
        <f t="shared" si="3"/>
        <v>5.8760490522823932E-3</v>
      </c>
      <c r="L29" s="79"/>
      <c r="M29" s="80"/>
      <c r="N29" s="81">
        <f>分析係数表!H32</f>
        <v>6.3683471354545017E-3</v>
      </c>
      <c r="O29" s="82">
        <f t="shared" si="4"/>
        <v>4.4049013287657354E-2</v>
      </c>
      <c r="P29" s="76">
        <f>分析係数表!C32</f>
        <v>0.43391812865497081</v>
      </c>
      <c r="Q29" s="82">
        <f t="shared" si="5"/>
        <v>1.9113665414878224E-2</v>
      </c>
      <c r="R29" s="83">
        <v>2.4400933189768499E-2</v>
      </c>
      <c r="S29" s="84">
        <f t="shared" si="6"/>
        <v>6.5865883105874434E-2</v>
      </c>
      <c r="T29" s="85">
        <f>分析係数表!F32</f>
        <v>0.48395721925133689</v>
      </c>
      <c r="U29" s="86">
        <f t="shared" si="7"/>
        <v>3.1876269631452597E-2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投入係数表!Z30</f>
        <v>1.2624584717607974E-2</v>
      </c>
      <c r="E30" s="77">
        <f t="shared" si="0"/>
        <v>1.2624584717607974</v>
      </c>
      <c r="F30" s="76">
        <f>分析係数表!C33</f>
        <v>0.95657568238213397</v>
      </c>
      <c r="G30" s="77">
        <f t="shared" si="1"/>
        <v>1.2076370741036908</v>
      </c>
      <c r="H30" s="77">
        <v>1.2569026236346976</v>
      </c>
      <c r="I30" s="77">
        <f t="shared" si="2"/>
        <v>1.2569026236346976</v>
      </c>
      <c r="J30" s="76">
        <f>分析係数表!G33</f>
        <v>0.50647668393782386</v>
      </c>
      <c r="K30" s="78">
        <f t="shared" si="3"/>
        <v>0.63659187285125229</v>
      </c>
      <c r="L30" s="79"/>
      <c r="M30" s="80"/>
      <c r="N30" s="81">
        <f>分析係数表!H33</f>
        <v>9.6856990653300401E-4</v>
      </c>
      <c r="O30" s="82">
        <f t="shared" si="4"/>
        <v>6.6994697015448443E-3</v>
      </c>
      <c r="P30" s="76">
        <f>分析係数表!C33</f>
        <v>0.95657568238213397</v>
      </c>
      <c r="Q30" s="82">
        <f t="shared" si="5"/>
        <v>6.4085498013536912E-3</v>
      </c>
      <c r="R30" s="83">
        <v>2.0305363861544457E-2</v>
      </c>
      <c r="S30" s="84">
        <f t="shared" si="6"/>
        <v>1.2772079874962421</v>
      </c>
      <c r="T30" s="85">
        <f>分析係数表!F33</f>
        <v>0.6295336787564767</v>
      </c>
      <c r="U30" s="86">
        <f t="shared" si="7"/>
        <v>0.80404544290566538</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投入係数表!Z31</f>
        <v>1.7275747508305649E-2</v>
      </c>
      <c r="E31" s="77">
        <f t="shared" si="0"/>
        <v>1.7275747508305648</v>
      </c>
      <c r="F31" s="76">
        <f>分析係数表!C34</f>
        <v>0.33608845585417924</v>
      </c>
      <c r="G31" s="77">
        <f t="shared" si="1"/>
        <v>0.58061793037931297</v>
      </c>
      <c r="H31" s="77">
        <v>0.68774012909429783</v>
      </c>
      <c r="I31" s="77">
        <f t="shared" si="2"/>
        <v>0.68774012909429783</v>
      </c>
      <c r="J31" s="76">
        <f>分析係数表!G34</f>
        <v>0.42501734562394688</v>
      </c>
      <c r="K31" s="78">
        <f t="shared" si="3"/>
        <v>0.29230148414672902</v>
      </c>
      <c r="L31" s="79"/>
      <c r="M31" s="80"/>
      <c r="N31" s="81">
        <f>分析係数表!H34</f>
        <v>0.15935396387234249</v>
      </c>
      <c r="O31" s="82">
        <f t="shared" si="4"/>
        <v>1.1022302526466656</v>
      </c>
      <c r="P31" s="76">
        <f>分析係数表!C34</f>
        <v>0.33608845585417924</v>
      </c>
      <c r="Q31" s="82">
        <f t="shared" si="5"/>
        <v>0.37044686360777973</v>
      </c>
      <c r="R31" s="83">
        <v>0.40158132588262907</v>
      </c>
      <c r="S31" s="84">
        <f t="shared" si="6"/>
        <v>1.0893214549769268</v>
      </c>
      <c r="T31" s="85">
        <f>分析係数表!F34</f>
        <v>0.69035583308553872</v>
      </c>
      <c r="U31" s="86">
        <f t="shared" si="7"/>
        <v>0.75201942054854742</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投入係数表!Z32</f>
        <v>1.9269102990033222E-2</v>
      </c>
      <c r="E32" s="77">
        <f t="shared" si="0"/>
        <v>1.9269102990033222</v>
      </c>
      <c r="F32" s="76">
        <f>分析係数表!C35</f>
        <v>1</v>
      </c>
      <c r="G32" s="77">
        <f t="shared" si="1"/>
        <v>1.9269102990033222</v>
      </c>
      <c r="H32" s="77">
        <v>2.2307285180987129</v>
      </c>
      <c r="I32" s="77">
        <f t="shared" si="2"/>
        <v>2.2307285180987129</v>
      </c>
      <c r="J32" s="76">
        <f>分析係数表!G35</f>
        <v>0.31379772270596118</v>
      </c>
      <c r="K32" s="78">
        <f t="shared" si="3"/>
        <v>0.69999752895461964</v>
      </c>
      <c r="L32" s="79"/>
      <c r="M32" s="80"/>
      <c r="N32" s="81">
        <f>分析係数表!H35</f>
        <v>5.9518620756453096E-2</v>
      </c>
      <c r="O32" s="82">
        <f t="shared" si="4"/>
        <v>0.4116824131599307</v>
      </c>
      <c r="P32" s="76">
        <f>分析係数表!C35</f>
        <v>1</v>
      </c>
      <c r="Q32" s="82">
        <f t="shared" si="5"/>
        <v>0.4116824131599307</v>
      </c>
      <c r="R32" s="83">
        <v>0.53702363738022552</v>
      </c>
      <c r="S32" s="84">
        <f t="shared" si="6"/>
        <v>2.7677521554789384</v>
      </c>
      <c r="T32" s="85">
        <f>分析係数表!F35</f>
        <v>0.62804197365483372</v>
      </c>
      <c r="U32" s="86">
        <f t="shared" si="7"/>
        <v>1.7382645263144128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投入係数表!Z33</f>
        <v>1.9933554817275745E-3</v>
      </c>
      <c r="E33" s="77">
        <f t="shared" si="0"/>
        <v>0.19933554817275745</v>
      </c>
      <c r="F33" s="76">
        <f>分析係数表!C36</f>
        <v>0.74699570815450644</v>
      </c>
      <c r="G33" s="77">
        <f t="shared" si="1"/>
        <v>0.14890279896767569</v>
      </c>
      <c r="H33" s="77">
        <v>0.2389634064671185</v>
      </c>
      <c r="I33" s="77">
        <f t="shared" si="2"/>
        <v>0.2389634064671185</v>
      </c>
      <c r="J33" s="76">
        <f>分析係数表!G36</f>
        <v>2.1798365122615803E-2</v>
      </c>
      <c r="K33" s="78">
        <f t="shared" si="3"/>
        <v>5.2090115851142994E-3</v>
      </c>
      <c r="L33" s="79"/>
      <c r="M33" s="80"/>
      <c r="N33" s="81">
        <f>分析係数表!H36</f>
        <v>0.18814470434403602</v>
      </c>
      <c r="O33" s="82">
        <f t="shared" si="4"/>
        <v>1.3013719895250859</v>
      </c>
      <c r="P33" s="76">
        <f>分析係数表!C36</f>
        <v>0.74699570815450644</v>
      </c>
      <c r="Q33" s="82">
        <f t="shared" si="5"/>
        <v>0.97211929088773052</v>
      </c>
      <c r="R33" s="83">
        <v>1.0145368071252232</v>
      </c>
      <c r="S33" s="84">
        <f t="shared" si="6"/>
        <v>1.2535002135923416</v>
      </c>
      <c r="T33" s="85">
        <f>分析係数表!F36</f>
        <v>0.88068263301305039</v>
      </c>
      <c r="U33" s="86">
        <f t="shared" si="7"/>
        <v>1.1039358685889245</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投入係数表!Z34</f>
        <v>3.255813953488372E-2</v>
      </c>
      <c r="E34" s="77">
        <f t="shared" si="0"/>
        <v>3.2558139534883721</v>
      </c>
      <c r="F34" s="76">
        <f>分析係数表!C37</f>
        <v>0.40712235846595357</v>
      </c>
      <c r="G34" s="77">
        <f t="shared" si="1"/>
        <v>1.3255146554705466</v>
      </c>
      <c r="H34" s="77">
        <v>1.475740588875736</v>
      </c>
      <c r="I34" s="77">
        <f t="shared" si="2"/>
        <v>1.475740588875736</v>
      </c>
      <c r="J34" s="76">
        <f>分析係数表!G37</f>
        <v>0.32196035893896063</v>
      </c>
      <c r="K34" s="78">
        <f t="shared" si="3"/>
        <v>0.47512996969522509</v>
      </c>
      <c r="L34" s="79"/>
      <c r="M34" s="80"/>
      <c r="N34" s="81">
        <f>分析係数表!H37</f>
        <v>4.8815923289263402E-2</v>
      </c>
      <c r="O34" s="82">
        <f t="shared" si="4"/>
        <v>0.33765327295786018</v>
      </c>
      <c r="P34" s="76">
        <f>分析係数表!C37</f>
        <v>0.40712235846595357</v>
      </c>
      <c r="Q34" s="82">
        <f t="shared" si="5"/>
        <v>0.13746619683035241</v>
      </c>
      <c r="R34" s="83">
        <v>0.16277225257094941</v>
      </c>
      <c r="S34" s="84">
        <f t="shared" si="6"/>
        <v>1.6385128414466854</v>
      </c>
      <c r="T34" s="85">
        <f>分析係数表!F37</f>
        <v>0.65447194556749833</v>
      </c>
      <c r="U34" s="86">
        <f t="shared" si="7"/>
        <v>1.0723606871789422</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投入係数表!Z35</f>
        <v>6.6445182724252493E-3</v>
      </c>
      <c r="E35" s="77">
        <f t="shared" si="0"/>
        <v>0.66445182724252494</v>
      </c>
      <c r="F35" s="76">
        <f>分析係数表!C38</f>
        <v>1.4508928571428603E-2</v>
      </c>
      <c r="G35" s="77">
        <f t="shared" si="1"/>
        <v>9.6404841006170125E-3</v>
      </c>
      <c r="H35" s="77">
        <v>1.4151151024849339E-2</v>
      </c>
      <c r="I35" s="77">
        <f t="shared" si="2"/>
        <v>1.4151151024849339E-2</v>
      </c>
      <c r="J35" s="76">
        <f>分析係数表!G38</f>
        <v>0.30833333333333335</v>
      </c>
      <c r="K35" s="78">
        <f t="shared" si="3"/>
        <v>4.3632715659952127E-3</v>
      </c>
      <c r="L35" s="79"/>
      <c r="M35" s="80"/>
      <c r="N35" s="81">
        <f>分析係数表!H38</f>
        <v>4.2859218364085426E-2</v>
      </c>
      <c r="O35" s="82">
        <f t="shared" si="4"/>
        <v>0.29645153429335935</v>
      </c>
      <c r="P35" s="76">
        <f>分析係数表!C38</f>
        <v>1.4508928571428603E-2</v>
      </c>
      <c r="Q35" s="82">
        <f t="shared" si="5"/>
        <v>4.3011941359527676E-3</v>
      </c>
      <c r="R35" s="83">
        <v>5.5218733197635881E-3</v>
      </c>
      <c r="S35" s="84">
        <f t="shared" si="6"/>
        <v>1.9673024344612926E-2</v>
      </c>
      <c r="T35" s="85">
        <f>分析係数表!F38</f>
        <v>0.5083333333333333</v>
      </c>
      <c r="U35" s="86">
        <f t="shared" si="7"/>
        <v>1.0000454041844903E-2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投入係数表!Z36</f>
        <v>0</v>
      </c>
      <c r="E36" s="77">
        <f t="shared" si="0"/>
        <v>0</v>
      </c>
      <c r="F36" s="76">
        <f>分析係数表!C39</f>
        <v>1</v>
      </c>
      <c r="G36" s="77">
        <f t="shared" si="1"/>
        <v>0</v>
      </c>
      <c r="H36" s="77">
        <v>1.988536517620813E-2</v>
      </c>
      <c r="I36" s="77">
        <f t="shared" si="2"/>
        <v>1.988536517620813E-2</v>
      </c>
      <c r="J36" s="76">
        <f>分析係数表!G39</f>
        <v>0.34035980374341268</v>
      </c>
      <c r="K36" s="78">
        <f t="shared" si="3"/>
        <v>6.7681789887402925E-3</v>
      </c>
      <c r="L36" s="79"/>
      <c r="M36" s="80"/>
      <c r="N36" s="81">
        <f>分析係数表!H39</f>
        <v>3.825851130805366E-3</v>
      </c>
      <c r="O36" s="82">
        <f t="shared" si="4"/>
        <v>2.6462905321102136E-2</v>
      </c>
      <c r="P36" s="76">
        <f>分析係数表!C39</f>
        <v>1</v>
      </c>
      <c r="Q36" s="82">
        <f t="shared" si="5"/>
        <v>2.6462905321102136E-2</v>
      </c>
      <c r="R36" s="83">
        <v>3.3915771316825646E-2</v>
      </c>
      <c r="S36" s="84">
        <f t="shared" si="6"/>
        <v>5.380113649303378E-2</v>
      </c>
      <c r="T36" s="85">
        <f>分析係数表!F39</f>
        <v>0.69125931310194444</v>
      </c>
      <c r="U36" s="86">
        <f t="shared" si="7"/>
        <v>3.7190536656278486E-2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投入係数表!Z37</f>
        <v>0</v>
      </c>
      <c r="E37" s="77">
        <f t="shared" si="0"/>
        <v>0</v>
      </c>
      <c r="F37" s="76">
        <f>分析係数表!C40</f>
        <v>0.85193465176268268</v>
      </c>
      <c r="G37" s="77">
        <f t="shared" si="1"/>
        <v>0</v>
      </c>
      <c r="H37" s="77">
        <v>2.0067510687253754E-3</v>
      </c>
      <c r="I37" s="77">
        <f t="shared" si="2"/>
        <v>2.0067510687253754E-3</v>
      </c>
      <c r="J37" s="76">
        <f>分析係数表!G40</f>
        <v>0.54260669636442016</v>
      </c>
      <c r="K37" s="78">
        <f t="shared" si="3"/>
        <v>1.0888765678268453E-3</v>
      </c>
      <c r="L37" s="79"/>
      <c r="M37" s="80"/>
      <c r="N37" s="81">
        <f>分析係数表!H40</f>
        <v>3.0340452322146352E-2</v>
      </c>
      <c r="O37" s="82">
        <f t="shared" si="4"/>
        <v>0.20986088840089226</v>
      </c>
      <c r="P37" s="76">
        <f>分析係数表!C40</f>
        <v>0.85193465176268268</v>
      </c>
      <c r="Q37" s="82">
        <f t="shared" si="5"/>
        <v>0.17878776287842135</v>
      </c>
      <c r="R37" s="83">
        <v>0.17913514209077794</v>
      </c>
      <c r="S37" s="84">
        <f t="shared" si="6"/>
        <v>0.18114189315950333</v>
      </c>
      <c r="T37" s="85">
        <f>分析係数表!F40</f>
        <v>0.72424198879149304</v>
      </c>
      <c r="U37" s="86">
        <f t="shared" si="7"/>
        <v>0.13119056495529482</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投入係数表!Z38</f>
        <v>0</v>
      </c>
      <c r="E38" s="77">
        <f t="shared" si="0"/>
        <v>0</v>
      </c>
      <c r="F38" s="76">
        <f>分析係数表!C41</f>
        <v>0.80146471371504657</v>
      </c>
      <c r="G38" s="77">
        <f t="shared" si="1"/>
        <v>0</v>
      </c>
      <c r="H38" s="77">
        <v>5.1344187308059192E-3</v>
      </c>
      <c r="I38" s="77">
        <f t="shared" si="2"/>
        <v>5.1344187308059192E-3</v>
      </c>
      <c r="J38" s="76">
        <f>分析係数表!G41</f>
        <v>0.44658927872701187</v>
      </c>
      <c r="K38" s="78">
        <f t="shared" si="3"/>
        <v>2.2929763576730751E-3</v>
      </c>
      <c r="L38" s="79"/>
      <c r="M38" s="80"/>
      <c r="N38" s="81">
        <f>分析係数表!H41</f>
        <v>5.2181703714465594E-2</v>
      </c>
      <c r="O38" s="82">
        <f t="shared" si="4"/>
        <v>0.3609339301707285</v>
      </c>
      <c r="P38" s="76">
        <f>分析係数表!C41</f>
        <v>0.80146471371504657</v>
      </c>
      <c r="Q38" s="82">
        <f t="shared" si="5"/>
        <v>0.28927580901432953</v>
      </c>
      <c r="R38" s="83">
        <v>0.29486974899096169</v>
      </c>
      <c r="S38" s="84">
        <f t="shared" si="6"/>
        <v>0.30000416772176763</v>
      </c>
      <c r="T38" s="85">
        <f>分析係数表!F41</f>
        <v>0.54349810877787919</v>
      </c>
      <c r="U38" s="86">
        <f t="shared" si="7"/>
        <v>0.16305169778226239</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投入係数表!Z39</f>
        <v>6.6445182724252495E-4</v>
      </c>
      <c r="E39" s="77">
        <f>$C$28*D39</f>
        <v>6.6445182724252497E-2</v>
      </c>
      <c r="F39" s="76">
        <f>分析係数表!C42</f>
        <v>0.73057644110275688</v>
      </c>
      <c r="G39" s="77">
        <f>E39*F39</f>
        <v>4.8543285123106773E-2</v>
      </c>
      <c r="H39" s="77">
        <v>6.1837846370856639E-2</v>
      </c>
      <c r="I39" s="77">
        <f>C39+H39</f>
        <v>6.1837846370856639E-2</v>
      </c>
      <c r="J39" s="76">
        <f>分析係数表!G42</f>
        <v>0.48211243611584326</v>
      </c>
      <c r="K39" s="78">
        <f>I39*J39</f>
        <v>2.9812794758010953E-2</v>
      </c>
      <c r="L39" s="79"/>
      <c r="M39" s="80"/>
      <c r="N39" s="81">
        <f>分析係数表!H42</f>
        <v>1.2567194537265727E-2</v>
      </c>
      <c r="O39" s="82">
        <f t="shared" si="4"/>
        <v>8.6925619377544366E-2</v>
      </c>
      <c r="P39" s="76">
        <f>分析係数表!C42</f>
        <v>0.73057644110275688</v>
      </c>
      <c r="Q39" s="82">
        <f>O39*P39</f>
        <v>6.3505809645499206E-2</v>
      </c>
      <c r="R39" s="83">
        <v>6.7109425526262367E-2</v>
      </c>
      <c r="S39" s="84">
        <f>I39+R39</f>
        <v>0.12894727189711902</v>
      </c>
      <c r="T39" s="85">
        <f>分析係数表!F42</f>
        <v>0.53492333901192501</v>
      </c>
      <c r="U39" s="86">
        <f>S39*T39</f>
        <v>6.8976905239685471E-2</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投入係数表!Z40</f>
        <v>6.843853820598006E-2</v>
      </c>
      <c r="E40" s="77">
        <f>$C$28*D40</f>
        <v>6.8438538205980057</v>
      </c>
      <c r="F40" s="76">
        <f>分析係数表!C43</f>
        <v>0.26262335230137579</v>
      </c>
      <c r="G40" s="77">
        <f>E40*F40</f>
        <v>1.7973558330260269</v>
      </c>
      <c r="H40" s="77">
        <v>2.116658672376428</v>
      </c>
      <c r="I40" s="77">
        <f>C40+H40</f>
        <v>2.116658672376428</v>
      </c>
      <c r="J40" s="76">
        <f>分析係数表!G43</f>
        <v>0.38144329896907214</v>
      </c>
      <c r="K40" s="78">
        <f>I40*J40</f>
        <v>0.80738526678276112</v>
      </c>
      <c r="L40" s="79"/>
      <c r="M40" s="80"/>
      <c r="N40" s="81">
        <f>分析係数表!H43</f>
        <v>3.4626374158554893E-2</v>
      </c>
      <c r="O40" s="82">
        <f t="shared" si="4"/>
        <v>0.23950604183022819</v>
      </c>
      <c r="P40" s="76">
        <f>分析係数表!C43</f>
        <v>0.26262335230137579</v>
      </c>
      <c r="Q40" s="82">
        <f>O40*P40</f>
        <v>6.2899879601888059E-2</v>
      </c>
      <c r="R40" s="83">
        <v>0.11833925386374311</v>
      </c>
      <c r="S40" s="84">
        <f>I40+R40</f>
        <v>2.2349979262401711</v>
      </c>
      <c r="T40" s="85">
        <f>分析係数表!F43</f>
        <v>0.61984536082474229</v>
      </c>
      <c r="U40" s="86">
        <f>S40*T40</f>
        <v>1.3853530960328897</v>
      </c>
      <c r="V40" s="87">
        <f>分析係数表!D43</f>
        <v>0.12345360824742269</v>
      </c>
      <c r="W40" s="167">
        <f>ROUND(S40*V40,0)</f>
        <v>0</v>
      </c>
      <c r="X40" s="76">
        <f>分析係数表!E43</f>
        <v>9.510309278350515E-2</v>
      </c>
      <c r="Y40" s="166">
        <f>ROUND(S40*X40,0)</f>
        <v>0</v>
      </c>
    </row>
    <row r="41" spans="1:25" x14ac:dyDescent="0.2">
      <c r="A41" s="6" t="s">
        <v>340</v>
      </c>
      <c r="B41" s="5" t="s">
        <v>42</v>
      </c>
      <c r="C41" s="90"/>
      <c r="D41" s="76">
        <f>投入係数表!Z41</f>
        <v>0</v>
      </c>
      <c r="E41" s="77">
        <f>$C$28*D41</f>
        <v>0</v>
      </c>
      <c r="F41" s="76">
        <f>分析係数表!C44</f>
        <v>0.55951749734888656</v>
      </c>
      <c r="G41" s="77">
        <f>E41*F41</f>
        <v>0</v>
      </c>
      <c r="H41" s="77">
        <v>2.3512987547142576E-3</v>
      </c>
      <c r="I41" s="77">
        <f>C41+H41</f>
        <v>2.3512987547142576E-3</v>
      </c>
      <c r="J41" s="76">
        <f>分析係数表!G44</f>
        <v>0.2661290322580645</v>
      </c>
      <c r="K41" s="78">
        <f>I41*J41</f>
        <v>6.2574886214169752E-4</v>
      </c>
      <c r="L41" s="79"/>
      <c r="M41" s="80"/>
      <c r="N41" s="81">
        <f>分析係数表!H44</f>
        <v>0.11419439198024117</v>
      </c>
      <c r="O41" s="82">
        <f t="shared" si="4"/>
        <v>0.78986747781213718</v>
      </c>
      <c r="P41" s="76">
        <f>分析係数表!C44</f>
        <v>0.55951749734888656</v>
      </c>
      <c r="Q41" s="82">
        <f>O41*P41</f>
        <v>0.44194467442272417</v>
      </c>
      <c r="R41" s="83">
        <v>0.44947854301208157</v>
      </c>
      <c r="S41" s="84">
        <f>I41+R41</f>
        <v>0.4518298417667958</v>
      </c>
      <c r="T41" s="85">
        <f>分析係数表!F44</f>
        <v>0.54608294930875578</v>
      </c>
      <c r="U41" s="86">
        <f>S41*T41</f>
        <v>0.2467365725777203</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投入係数表!Z42</f>
        <v>0</v>
      </c>
      <c r="E42" s="77">
        <f>$C$28*D42</f>
        <v>0</v>
      </c>
      <c r="F42" s="76">
        <f>分析係数表!C45</f>
        <v>1</v>
      </c>
      <c r="G42" s="77">
        <f>E42*F42</f>
        <v>0</v>
      </c>
      <c r="H42" s="77">
        <v>0.11901982977289595</v>
      </c>
      <c r="I42" s="77">
        <f>C42+H42</f>
        <v>0.11901982977289595</v>
      </c>
      <c r="J42" s="76">
        <f>分析係数表!G45</f>
        <v>0</v>
      </c>
      <c r="K42" s="78">
        <f>I42*J42</f>
        <v>0</v>
      </c>
      <c r="L42" s="79"/>
      <c r="M42" s="80"/>
      <c r="N42" s="81">
        <f>分析係数表!H45</f>
        <v>0</v>
      </c>
      <c r="O42" s="82">
        <f t="shared" si="4"/>
        <v>0</v>
      </c>
      <c r="P42" s="76">
        <f>分析係数表!C45</f>
        <v>1</v>
      </c>
      <c r="Q42" s="82">
        <f>O42*P42</f>
        <v>0</v>
      </c>
      <c r="R42" s="83">
        <v>3.2963010312865991E-2</v>
      </c>
      <c r="S42" s="84">
        <f>I42+R42</f>
        <v>0.15198284008576193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3.3222591362126247E-3</v>
      </c>
      <c r="E43" s="77">
        <f>$C$28*D43</f>
        <v>0.33222591362126247</v>
      </c>
      <c r="F43" s="76">
        <f>分析係数表!C46</f>
        <v>0.22811405702851428</v>
      </c>
      <c r="G43" s="77">
        <f>E43*F43</f>
        <v>7.5785401006150929E-2</v>
      </c>
      <c r="H43" s="77">
        <v>0.10445530902904729</v>
      </c>
      <c r="I43" s="77">
        <f>C43+H43</f>
        <v>0.10445530902904729</v>
      </c>
      <c r="J43" s="76">
        <f>分析係数表!G46</f>
        <v>8.7527352297592995E-3</v>
      </c>
      <c r="K43" s="78">
        <f>I43*J43</f>
        <v>9.1426966327393686E-4</v>
      </c>
      <c r="L43" s="79"/>
      <c r="M43" s="80"/>
      <c r="N43" s="81">
        <f>分析係数表!H46</f>
        <v>2.1817037144655917E-2</v>
      </c>
      <c r="O43" s="82">
        <f t="shared" si="4"/>
        <v>0.15090555502729763</v>
      </c>
      <c r="P43" s="76">
        <f>分析係数表!C46</f>
        <v>0.22811405702851428</v>
      </c>
      <c r="Q43" s="82">
        <f>O43*P43</f>
        <v>3.4423678385416573E-2</v>
      </c>
      <c r="R43" s="83">
        <v>3.9148962759145332E-2</v>
      </c>
      <c r="S43" s="84">
        <f>I43+R43</f>
        <v>0.14360427178819263</v>
      </c>
      <c r="T43" s="85">
        <f>分析係数表!F46</f>
        <v>0.3172866520787746</v>
      </c>
      <c r="U43" s="86">
        <f>S43*T43</f>
        <v>4.5563718619886062E-2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投入係数表!Z44</f>
        <v>0.64717607973421931</v>
      </c>
      <c r="E44" s="91">
        <f>SUM(E5:E43)</f>
        <v>64.717607973421906</v>
      </c>
      <c r="F44" s="92">
        <f>分析係数表!C47</f>
        <v>0.33433390508862204</v>
      </c>
      <c r="G44" s="91">
        <f>SUM(G5:G43)</f>
        <v>12.084957593362898</v>
      </c>
      <c r="H44" s="91">
        <f>SUM(H5:H43)</f>
        <v>13.865637048831983</v>
      </c>
      <c r="I44" s="91">
        <f>SUM(I5:I43)</f>
        <v>113.86563704883199</v>
      </c>
      <c r="J44" s="92">
        <f>分析係数表!G47</f>
        <v>0.20055399257397419</v>
      </c>
      <c r="K44" s="93">
        <f>SUM(K5:K43)</f>
        <v>11.031686592280662</v>
      </c>
      <c r="L44" s="94">
        <f>最終需要_まとめ!$L$33</f>
        <v>0.627</v>
      </c>
      <c r="M44" s="91">
        <f>K44*L44</f>
        <v>6.916867493359975</v>
      </c>
      <c r="N44" s="95">
        <f>分析係数表!H47</f>
        <v>1</v>
      </c>
      <c r="O44" s="96">
        <f>SUM(O5:O43)</f>
        <v>6.916867493359975</v>
      </c>
      <c r="P44" s="92">
        <f>分析係数表!C47</f>
        <v>0.33433390508862204</v>
      </c>
      <c r="Q44" s="96">
        <f>SUM(Q5:Q43)</f>
        <v>3.2772268447069197</v>
      </c>
      <c r="R44" s="91">
        <f>SUM(R7:R43)</f>
        <v>3.7265212883287617</v>
      </c>
      <c r="S44" s="97">
        <f>SUM(S5:S43)</f>
        <v>117.61528412183127</v>
      </c>
      <c r="T44" s="98">
        <f>分析係数表!F47</f>
        <v>0.41739236800258844</v>
      </c>
      <c r="U44" s="99">
        <f>SUM(U5:U43)</f>
        <v>44.322833867240298</v>
      </c>
      <c r="V44" s="100">
        <f>分析係数表!D47</f>
        <v>5.2767398089435869E-2</v>
      </c>
      <c r="W44" s="164">
        <f>SUM(W5:W43)</f>
        <v>1</v>
      </c>
      <c r="X44" s="92">
        <f>分析係数表!E47</f>
        <v>4.5266401770882245E-2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0.21389195148842333</v>
      </c>
      <c r="G5" s="77">
        <f t="shared" ref="G5:G38" si="1">E5*F5</f>
        <v>0</v>
      </c>
      <c r="H5" s="77">
        <f t="array" ref="H5:H43">MMULT(逆行列係数!C5:AO43,'25'!G5:G43)</f>
        <v>1.3079599308199021E-3</v>
      </c>
      <c r="I5" s="77">
        <f t="shared" ref="I5:I38" si="2">C5+H5</f>
        <v>1.3079599308199021E-3</v>
      </c>
      <c r="J5" s="76">
        <f>分析係数表!G8</f>
        <v>0.12113720642768851</v>
      </c>
      <c r="K5" s="78">
        <f t="shared" ref="K5:K38" si="3">I5*J5</f>
        <v>1.5844261213887565E-4</v>
      </c>
      <c r="L5" s="79" t="s">
        <v>184</v>
      </c>
      <c r="M5" s="80" t="s">
        <v>184</v>
      </c>
      <c r="N5" s="81">
        <f>分析係数表!H8</f>
        <v>1.1235410915782847E-2</v>
      </c>
      <c r="O5" s="82">
        <f t="shared" ref="O5:O43" si="4">$M$44*N5</f>
        <v>0.13993344910896494</v>
      </c>
      <c r="P5" s="76">
        <f>分析係数表!C8</f>
        <v>0.21389195148842333</v>
      </c>
      <c r="Q5" s="82">
        <f t="shared" ref="Q5:Q38" si="5">O5*P5</f>
        <v>2.9930638508422484E-2</v>
      </c>
      <c r="R5" s="83">
        <f t="array" ref="R5:R43">MMULT(逆行列係数!C5:AO43,'25'!Q5:Q43)</f>
        <v>3.6753096274501636E-2</v>
      </c>
      <c r="S5" s="84">
        <f t="shared" ref="S5:S38" si="6">I5+R5</f>
        <v>3.806105620532154E-2</v>
      </c>
      <c r="T5" s="85">
        <f>分析係数表!F8</f>
        <v>0.44993819530284301</v>
      </c>
      <c r="U5" s="86">
        <f t="shared" ref="U5:U38" si="7">S5*T5</f>
        <v>1.7125122940342449E-2</v>
      </c>
      <c r="V5" s="87">
        <f>分析係数表!D8</f>
        <v>0.3868974042027194</v>
      </c>
      <c r="W5" s="167">
        <f t="shared" ref="W5:W38" si="8">ROUND(S5*V5,0)</f>
        <v>0</v>
      </c>
      <c r="X5" s="76">
        <f>分析係数表!E8</f>
        <v>0.15574783683559951</v>
      </c>
      <c r="Y5" s="166">
        <f t="shared" ref="Y5:Y38" si="9">ROUND(S5*X5,0)</f>
        <v>0</v>
      </c>
    </row>
    <row r="6" spans="1:25" x14ac:dyDescent="0.2">
      <c r="A6" s="6" t="s">
        <v>219</v>
      </c>
      <c r="B6" s="5" t="s">
        <v>265</v>
      </c>
      <c r="C6" s="90"/>
      <c r="D6" s="76">
        <f>投入係数表!AA6</f>
        <v>0</v>
      </c>
      <c r="E6" s="77">
        <f t="shared" si="0"/>
        <v>0</v>
      </c>
      <c r="F6" s="76">
        <f>分析係数表!C9</f>
        <v>0.54651162790697683</v>
      </c>
      <c r="G6" s="77">
        <f t="shared" si="1"/>
        <v>0</v>
      </c>
      <c r="H6" s="77">
        <v>9.8916976380193397E-5</v>
      </c>
      <c r="I6" s="77">
        <f t="shared" si="2"/>
        <v>9.8916976380193397E-5</v>
      </c>
      <c r="J6" s="76">
        <f>分析係数表!G9</f>
        <v>0.23529411764705882</v>
      </c>
      <c r="K6" s="78">
        <f t="shared" si="3"/>
        <v>2.3274582677692565E-5</v>
      </c>
      <c r="L6" s="79"/>
      <c r="M6" s="80"/>
      <c r="N6" s="81">
        <f>分析係数表!H9</f>
        <v>6.0535619158312755E-4</v>
      </c>
      <c r="O6" s="82">
        <f t="shared" si="4"/>
        <v>7.5395177321640593E-3</v>
      </c>
      <c r="P6" s="76">
        <f>分析係数表!C9</f>
        <v>0.54651162790697683</v>
      </c>
      <c r="Q6" s="82">
        <f t="shared" si="5"/>
        <v>4.1204341094384983E-3</v>
      </c>
      <c r="R6" s="83">
        <v>4.8877550432275983E-3</v>
      </c>
      <c r="S6" s="84">
        <f t="shared" si="6"/>
        <v>4.9866720196077921E-3</v>
      </c>
      <c r="T6" s="85">
        <f>分析係数表!F9</f>
        <v>0.68627450980392157</v>
      </c>
      <c r="U6" s="86">
        <f t="shared" si="7"/>
        <v>3.4222258958092693E-3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1.4174293336468431E-2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1.3168724279835398E-2</v>
      </c>
      <c r="G8" s="77">
        <f t="shared" si="1"/>
        <v>0</v>
      </c>
      <c r="H8" s="77">
        <v>5.2468411900328266E-3</v>
      </c>
      <c r="I8" s="77">
        <f t="shared" si="2"/>
        <v>5.2468411900328266E-3</v>
      </c>
      <c r="J8" s="76">
        <f>分析係数表!G11</f>
        <v>0.35416666666666669</v>
      </c>
      <c r="K8" s="78">
        <f t="shared" si="3"/>
        <v>1.8582562548032928E-3</v>
      </c>
      <c r="L8" s="79"/>
      <c r="M8" s="80"/>
      <c r="N8" s="81">
        <f>分析係数表!H11</f>
        <v>-2.4214247663325099E-5</v>
      </c>
      <c r="O8" s="82">
        <f t="shared" si="4"/>
        <v>-3.0158070928656234E-4</v>
      </c>
      <c r="P8" s="76">
        <f>分析係数表!C11</f>
        <v>1.3168724279835398E-2</v>
      </c>
      <c r="Q8" s="82">
        <f t="shared" si="5"/>
        <v>-3.9714332087119337E-6</v>
      </c>
      <c r="R8" s="83">
        <v>4.6115536476797536E-4</v>
      </c>
      <c r="S8" s="84">
        <f t="shared" si="6"/>
        <v>5.7079965548008024E-3</v>
      </c>
      <c r="T8" s="85">
        <f>分析係数表!F11</f>
        <v>0.60416666666666663</v>
      </c>
      <c r="U8" s="86">
        <f t="shared" si="7"/>
        <v>3.4485812518588181E-3</v>
      </c>
      <c r="V8" s="87">
        <f>分析係数表!D11</f>
        <v>0</v>
      </c>
      <c r="W8" s="167">
        <f t="shared" si="8"/>
        <v>0</v>
      </c>
      <c r="X8" s="76">
        <f>分析係数表!E11</f>
        <v>0</v>
      </c>
      <c r="Y8" s="166">
        <f t="shared" si="9"/>
        <v>0</v>
      </c>
    </row>
    <row r="9" spans="1:25" x14ac:dyDescent="0.2">
      <c r="A9" s="6" t="s">
        <v>222</v>
      </c>
      <c r="B9" s="5" t="s">
        <v>190</v>
      </c>
      <c r="C9" s="90"/>
      <c r="D9" s="76">
        <f>投入係数表!AA9</f>
        <v>0</v>
      </c>
      <c r="E9" s="77">
        <f t="shared" si="0"/>
        <v>0</v>
      </c>
      <c r="F9" s="76">
        <f>分析係数表!C12</f>
        <v>7.2568503462812406E-2</v>
      </c>
      <c r="G9" s="77">
        <f t="shared" si="1"/>
        <v>0</v>
      </c>
      <c r="H9" s="77">
        <v>2.7030390352134027E-4</v>
      </c>
      <c r="I9" s="77">
        <f t="shared" si="2"/>
        <v>2.7030390352134027E-4</v>
      </c>
      <c r="J9" s="76">
        <f>分析係数表!G12</f>
        <v>0.12569832402234637</v>
      </c>
      <c r="K9" s="78">
        <f t="shared" si="3"/>
        <v>3.3976747649330482E-5</v>
      </c>
      <c r="L9" s="79"/>
      <c r="M9" s="80"/>
      <c r="N9" s="81">
        <f>分析係数表!H12</f>
        <v>9.0779214489805804E-2</v>
      </c>
      <c r="O9" s="82">
        <f t="shared" si="4"/>
        <v>1.1306260791153224</v>
      </c>
      <c r="P9" s="76">
        <f>分析係数表!C12</f>
        <v>7.2568503462812406E-2</v>
      </c>
      <c r="Q9" s="82">
        <f t="shared" si="5"/>
        <v>8.2047842537426294E-2</v>
      </c>
      <c r="R9" s="83">
        <v>9.026153103247414E-2</v>
      </c>
      <c r="S9" s="84">
        <f t="shared" si="6"/>
        <v>9.0531834935995481E-2</v>
      </c>
      <c r="T9" s="85">
        <f>分析係数表!F12</f>
        <v>0.41017347838870921</v>
      </c>
      <c r="U9" s="86">
        <f t="shared" si="7"/>
        <v>3.7133757640609735E-2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投入係数表!AA10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0.17823419918835837</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投入係数表!AA11</f>
        <v>2.6737967914438501E-3</v>
      </c>
      <c r="E11" s="77">
        <f t="shared" si="0"/>
        <v>0.26737967914438499</v>
      </c>
      <c r="F11" s="76">
        <f>分析係数表!C14</f>
        <v>0.25830608585592241</v>
      </c>
      <c r="G11" s="77">
        <f t="shared" si="1"/>
        <v>6.9065798357198491E-2</v>
      </c>
      <c r="H11" s="77">
        <v>0.19919099438500332</v>
      </c>
      <c r="I11" s="77">
        <f t="shared" si="2"/>
        <v>0.19919099438500332</v>
      </c>
      <c r="J11" s="76">
        <f>分析係数表!G14</f>
        <v>0.15742383910085772</v>
      </c>
      <c r="K11" s="78">
        <f t="shared" si="3"/>
        <v>3.1357411050404613E-2</v>
      </c>
      <c r="L11" s="79"/>
      <c r="M11" s="80"/>
      <c r="N11" s="81">
        <f>分析係数表!H14</f>
        <v>1.1380696401762796E-3</v>
      </c>
      <c r="O11" s="82">
        <f t="shared" si="4"/>
        <v>1.4174293336468431E-2</v>
      </c>
      <c r="P11" s="76">
        <f>分析係数表!C14</f>
        <v>0.25830608585592241</v>
      </c>
      <c r="Q11" s="82">
        <f t="shared" si="5"/>
        <v>3.6613062315168435E-3</v>
      </c>
      <c r="R11" s="83">
        <v>3.4454386762135129E-2</v>
      </c>
      <c r="S11" s="84">
        <f t="shared" si="6"/>
        <v>0.23364538114713845</v>
      </c>
      <c r="T11" s="85">
        <f>分析係数表!F14</f>
        <v>0.28778467908902694</v>
      </c>
      <c r="U11" s="86">
        <f t="shared" si="7"/>
        <v>6.7239561034062631E-2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投入係数表!AA12</f>
        <v>1.06951871657754E-2</v>
      </c>
      <c r="E12" s="77">
        <f t="shared" si="0"/>
        <v>1.0695187165775399</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0.10404534470386402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投入係数表!AA13</f>
        <v>1.3368983957219251E-2</v>
      </c>
      <c r="E13" s="77">
        <f t="shared" si="0"/>
        <v>1.3368983957219251</v>
      </c>
      <c r="F13" s="76">
        <f>分析係数表!C16</f>
        <v>7.6144637788473357E-2</v>
      </c>
      <c r="G13" s="77">
        <f t="shared" si="1"/>
        <v>0.10179764410223711</v>
      </c>
      <c r="H13" s="77">
        <v>0.11700317798845193</v>
      </c>
      <c r="I13" s="77">
        <f t="shared" si="2"/>
        <v>0.11700317798845193</v>
      </c>
      <c r="J13" s="76">
        <f>分析係数表!G16</f>
        <v>3.3088235294117647E-2</v>
      </c>
      <c r="K13" s="78">
        <f t="shared" si="3"/>
        <v>3.8714286834414242E-3</v>
      </c>
      <c r="L13" s="79"/>
      <c r="M13" s="80"/>
      <c r="N13" s="81">
        <f>分析係数表!H16</f>
        <v>1.665940239236767E-2</v>
      </c>
      <c r="O13" s="82">
        <f t="shared" si="4"/>
        <v>0.20748752798915493</v>
      </c>
      <c r="P13" s="76">
        <f>分析係数表!C16</f>
        <v>7.6144637788473357E-2</v>
      </c>
      <c r="Q13" s="82">
        <f t="shared" si="5"/>
        <v>1.5799062664359931E-2</v>
      </c>
      <c r="R13" s="83">
        <v>1.7737716416210979E-2</v>
      </c>
      <c r="S13" s="84">
        <f t="shared" si="6"/>
        <v>0.13474089440466291</v>
      </c>
      <c r="T13" s="85">
        <f>分析係数表!F16</f>
        <v>0.28823529411764703</v>
      </c>
      <c r="U13" s="86">
        <f t="shared" si="7"/>
        <v>3.8837081328402835E-2</v>
      </c>
      <c r="V13" s="87">
        <f>分析係数表!D16</f>
        <v>0</v>
      </c>
      <c r="W13" s="167">
        <f t="shared" si="8"/>
        <v>0</v>
      </c>
      <c r="X13" s="76">
        <f>分析係数表!E16</f>
        <v>0</v>
      </c>
      <c r="Y13" s="166">
        <f t="shared" si="9"/>
        <v>0</v>
      </c>
    </row>
    <row r="14" spans="1:25" x14ac:dyDescent="0.2">
      <c r="A14" s="6" t="s">
        <v>2</v>
      </c>
      <c r="B14" s="5" t="s">
        <v>364</v>
      </c>
      <c r="C14" s="90"/>
      <c r="D14" s="76">
        <f>投入係数表!AA14</f>
        <v>4.0106951871657755E-2</v>
      </c>
      <c r="E14" s="77">
        <f t="shared" si="0"/>
        <v>4.0106951871657754</v>
      </c>
      <c r="F14" s="76">
        <f>分析係数表!C17</f>
        <v>0.18071519795657731</v>
      </c>
      <c r="G14" s="77">
        <f t="shared" si="1"/>
        <v>0.724793574692155</v>
      </c>
      <c r="H14" s="77">
        <v>0.82149520104712415</v>
      </c>
      <c r="I14" s="77">
        <f t="shared" si="2"/>
        <v>0.82149520104712415</v>
      </c>
      <c r="J14" s="76">
        <f>分析係数表!G17</f>
        <v>0.21222205415217063</v>
      </c>
      <c r="K14" s="78">
        <f t="shared" si="3"/>
        <v>0.17433939904237108</v>
      </c>
      <c r="L14" s="79"/>
      <c r="M14" s="80"/>
      <c r="N14" s="81">
        <f>分析係数表!H17</f>
        <v>2.9299239672623371E-3</v>
      </c>
      <c r="O14" s="82">
        <f t="shared" si="4"/>
        <v>3.6491265823674048E-2</v>
      </c>
      <c r="P14" s="76">
        <f>分析係数表!C17</f>
        <v>0.18071519795657731</v>
      </c>
      <c r="Q14" s="82">
        <f t="shared" si="5"/>
        <v>6.5945263270113397E-3</v>
      </c>
      <c r="R14" s="83">
        <v>1.4556318030412511E-2</v>
      </c>
      <c r="S14" s="84">
        <f t="shared" si="6"/>
        <v>0.83605151907753661</v>
      </c>
      <c r="T14" s="85">
        <f>分析係数表!F17</f>
        <v>0.32203902586598093</v>
      </c>
      <c r="U14" s="86">
        <f t="shared" si="7"/>
        <v>0.26924121677750346</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投入係数表!AA15</f>
        <v>5.3475935828877002E-3</v>
      </c>
      <c r="E15" s="77">
        <f t="shared" si="0"/>
        <v>0.53475935828876997</v>
      </c>
      <c r="F15" s="76">
        <f>分析係数表!C18</f>
        <v>9.139072847682117E-2</v>
      </c>
      <c r="G15" s="77">
        <f t="shared" si="1"/>
        <v>4.8872047313808106E-2</v>
      </c>
      <c r="H15" s="77">
        <v>6.8602222156170817E-2</v>
      </c>
      <c r="I15" s="77">
        <f t="shared" si="2"/>
        <v>6.8602222156170817E-2</v>
      </c>
      <c r="J15" s="76">
        <f>分析係数表!G18</f>
        <v>0.21513002364066194</v>
      </c>
      <c r="K15" s="78">
        <f t="shared" si="3"/>
        <v>1.4758397674258971E-2</v>
      </c>
      <c r="L15" s="79"/>
      <c r="M15" s="80"/>
      <c r="N15" s="81">
        <f>分析係数表!H18</f>
        <v>4.3585645793985182E-4</v>
      </c>
      <c r="O15" s="82">
        <f t="shared" si="4"/>
        <v>5.4284527671581229E-3</v>
      </c>
      <c r="P15" s="76">
        <f>分析係数表!C18</f>
        <v>9.139072847682117E-2</v>
      </c>
      <c r="Q15" s="82">
        <f t="shared" si="5"/>
        <v>4.9611025289259653E-4</v>
      </c>
      <c r="R15" s="83">
        <v>1.2240169171498739E-3</v>
      </c>
      <c r="S15" s="84">
        <f t="shared" si="6"/>
        <v>6.9826239073320695E-2</v>
      </c>
      <c r="T15" s="85">
        <f>分析係数表!F18</f>
        <v>0.45390070921985815</v>
      </c>
      <c r="U15" s="86">
        <f t="shared" si="7"/>
        <v>3.1694179437535636E-2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投入係数表!AA16</f>
        <v>0</v>
      </c>
      <c r="E16" s="77">
        <f t="shared" si="0"/>
        <v>0</v>
      </c>
      <c r="F16" s="76">
        <f>分析係数表!C19</f>
        <v>0.19965169797238458</v>
      </c>
      <c r="G16" s="77">
        <f t="shared" si="1"/>
        <v>0</v>
      </c>
      <c r="H16" s="77">
        <v>2.7540260908255804E-2</v>
      </c>
      <c r="I16" s="77">
        <f t="shared" si="2"/>
        <v>2.7540260908255804E-2</v>
      </c>
      <c r="J16" s="76">
        <f>分析係数表!G19</f>
        <v>5.7581303674503731E-2</v>
      </c>
      <c r="K16" s="78">
        <f t="shared" si="3"/>
        <v>1.5858041266333413E-3</v>
      </c>
      <c r="L16" s="79"/>
      <c r="M16" s="80"/>
      <c r="N16" s="81">
        <f>分析係数表!H19</f>
        <v>-1.210712383166255E-4</v>
      </c>
      <c r="O16" s="82">
        <f t="shared" si="4"/>
        <v>-1.5079035464328119E-3</v>
      </c>
      <c r="P16" s="76">
        <f>分析係数表!C19</f>
        <v>0.19965169797238458</v>
      </c>
      <c r="Q16" s="82">
        <f t="shared" si="5"/>
        <v>-3.0105550342389133E-4</v>
      </c>
      <c r="R16" s="83">
        <v>2.8750390137230364E-3</v>
      </c>
      <c r="S16" s="84">
        <f t="shared" si="6"/>
        <v>3.041529992197884E-2</v>
      </c>
      <c r="T16" s="85">
        <f>分析係数表!F19</f>
        <v>0.23947627762917079</v>
      </c>
      <c r="U16" s="86">
        <f t="shared" si="7"/>
        <v>7.2837428082903012E-3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投入係数表!AA17</f>
        <v>0</v>
      </c>
      <c r="E17" s="77">
        <f t="shared" si="0"/>
        <v>0</v>
      </c>
      <c r="F17" s="76">
        <f>分析係数表!C20</f>
        <v>7.086614173228345E-2</v>
      </c>
      <c r="G17" s="77">
        <f t="shared" si="1"/>
        <v>0</v>
      </c>
      <c r="H17" s="77">
        <v>4.0140932328496881E-3</v>
      </c>
      <c r="I17" s="77">
        <f t="shared" si="2"/>
        <v>4.0140932328496881E-3</v>
      </c>
      <c r="J17" s="76">
        <f>分析係数表!G20</f>
        <v>0.1</v>
      </c>
      <c r="K17" s="78">
        <f t="shared" si="3"/>
        <v>4.0140932328496881E-4</v>
      </c>
      <c r="L17" s="79"/>
      <c r="M17" s="80"/>
      <c r="N17" s="81">
        <f>分析係数表!H20</f>
        <v>5.5692769625647731E-4</v>
      </c>
      <c r="O17" s="82">
        <f t="shared" si="4"/>
        <v>6.9363563135909348E-3</v>
      </c>
      <c r="P17" s="76">
        <f>分析係数表!C20</f>
        <v>7.086614173228345E-2</v>
      </c>
      <c r="Q17" s="82">
        <f t="shared" si="5"/>
        <v>4.9155280962455438E-4</v>
      </c>
      <c r="R17" s="83">
        <v>1.6337717597416481E-3</v>
      </c>
      <c r="S17" s="84">
        <f t="shared" si="6"/>
        <v>5.6478649925913362E-3</v>
      </c>
      <c r="T17" s="85">
        <f>分析係数表!F20</f>
        <v>0.22318840579710145</v>
      </c>
      <c r="U17" s="86">
        <f t="shared" si="7"/>
        <v>1.2605379838537185E-3</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投入係数表!AA18</f>
        <v>0</v>
      </c>
      <c r="E18" s="77">
        <f t="shared" si="0"/>
        <v>0</v>
      </c>
      <c r="F18" s="76">
        <f>分析係数表!C21</f>
        <v>0.37411764705882355</v>
      </c>
      <c r="G18" s="77">
        <f t="shared" si="1"/>
        <v>0</v>
      </c>
      <c r="H18" s="77">
        <v>0.13132258009818945</v>
      </c>
      <c r="I18" s="77">
        <f t="shared" si="2"/>
        <v>0.13132258009818945</v>
      </c>
      <c r="J18" s="76">
        <f>分析係数表!G21</f>
        <v>0.28505771697306542</v>
      </c>
      <c r="K18" s="78">
        <f t="shared" si="3"/>
        <v>3.7434514869802406E-2</v>
      </c>
      <c r="L18" s="79"/>
      <c r="M18" s="80"/>
      <c r="N18" s="81">
        <f>分析係数表!H21</f>
        <v>9.2014141120635377E-4</v>
      </c>
      <c r="O18" s="82">
        <f t="shared" si="4"/>
        <v>1.1460066952889369E-2</v>
      </c>
      <c r="P18" s="76">
        <f>分析係数表!C21</f>
        <v>0.37411764705882355</v>
      </c>
      <c r="Q18" s="82">
        <f t="shared" si="5"/>
        <v>4.2874132835515524E-3</v>
      </c>
      <c r="R18" s="83">
        <v>1.1573650499718736E-2</v>
      </c>
      <c r="S18" s="84">
        <f t="shared" si="6"/>
        <v>0.14289623059790818</v>
      </c>
      <c r="T18" s="85">
        <f>分析係数表!F21</f>
        <v>0.42400598546387347</v>
      </c>
      <c r="U18" s="86">
        <f t="shared" si="7"/>
        <v>6.0588857073738969E-2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投入係数表!AA19</f>
        <v>1.06951871657754E-2</v>
      </c>
      <c r="E19" s="77">
        <f t="shared" si="0"/>
        <v>1.0695187165775399</v>
      </c>
      <c r="F19" s="76">
        <f>分析係数表!C22</f>
        <v>3.7067545304777627E-2</v>
      </c>
      <c r="G19" s="77">
        <f t="shared" si="1"/>
        <v>3.9644433481045585E-2</v>
      </c>
      <c r="H19" s="77">
        <v>4.3989431610341648E-2</v>
      </c>
      <c r="I19" s="77">
        <f t="shared" si="2"/>
        <v>4.3989431610341648E-2</v>
      </c>
      <c r="J19" s="76">
        <f>分析係数表!G22</f>
        <v>0.19478402607986961</v>
      </c>
      <c r="K19" s="78">
        <f t="shared" si="3"/>
        <v>8.5684385940274273E-3</v>
      </c>
      <c r="L19" s="79"/>
      <c r="M19" s="80"/>
      <c r="N19" s="81">
        <f>分析係数表!H22</f>
        <v>4.8428495326650198E-5</v>
      </c>
      <c r="O19" s="82">
        <f t="shared" si="4"/>
        <v>6.0316141857312468E-4</v>
      </c>
      <c r="P19" s="76">
        <f>分析係数表!C22</f>
        <v>3.7067545304777627E-2</v>
      </c>
      <c r="Q19" s="82">
        <f t="shared" si="5"/>
        <v>2.235771320905324E-5</v>
      </c>
      <c r="R19" s="83">
        <v>2.351051672110737E-4</v>
      </c>
      <c r="S19" s="84">
        <f t="shared" si="6"/>
        <v>4.4224536777552718E-2</v>
      </c>
      <c r="T19" s="85">
        <f>分析係数表!F22</f>
        <v>0.40994295028524858</v>
      </c>
      <c r="U19" s="86">
        <f t="shared" si="7"/>
        <v>1.8129537081588442E-2</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3.0158070928656234E-4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投入係数表!AA21</f>
        <v>0</v>
      </c>
      <c r="E21" s="77">
        <f t="shared" si="0"/>
        <v>0</v>
      </c>
      <c r="F21" s="76">
        <f>分析係数表!C24</f>
        <v>1</v>
      </c>
      <c r="G21" s="77">
        <f t="shared" si="1"/>
        <v>0</v>
      </c>
      <c r="H21" s="77">
        <v>3.3253213585839103E-2</v>
      </c>
      <c r="I21" s="77">
        <f t="shared" si="2"/>
        <v>3.3253213585839103E-2</v>
      </c>
      <c r="J21" s="76">
        <f>分析係数表!G24</f>
        <v>0.20825654257279763</v>
      </c>
      <c r="K21" s="78">
        <f t="shared" si="3"/>
        <v>6.9251992908216341E-3</v>
      </c>
      <c r="L21" s="79"/>
      <c r="M21" s="80"/>
      <c r="N21" s="81">
        <f>分析係数表!H24</f>
        <v>3.389994672865514E-4</v>
      </c>
      <c r="O21" s="82">
        <f t="shared" si="4"/>
        <v>4.2221299300118729E-3</v>
      </c>
      <c r="P21" s="76">
        <f>分析係数表!C24</f>
        <v>1</v>
      </c>
      <c r="Q21" s="82">
        <f t="shared" si="5"/>
        <v>4.2221299300118729E-3</v>
      </c>
      <c r="R21" s="83">
        <v>1.8955602220610546E-2</v>
      </c>
      <c r="S21" s="84">
        <f t="shared" si="6"/>
        <v>5.2208815806449649E-2</v>
      </c>
      <c r="T21" s="85">
        <f>分析係数表!F24</f>
        <v>0.38665683744931811</v>
      </c>
      <c r="U21" s="86">
        <f t="shared" si="7"/>
        <v>2.0186895606695791E-2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投入係数表!AA22</f>
        <v>0</v>
      </c>
      <c r="E22" s="77">
        <f t="shared" si="0"/>
        <v>0</v>
      </c>
      <c r="F22" s="76">
        <f>分析係数表!C25</f>
        <v>9.7637180238234755E-3</v>
      </c>
      <c r="G22" s="77">
        <f t="shared" si="1"/>
        <v>0</v>
      </c>
      <c r="H22" s="77">
        <v>8.0884313721336107E-4</v>
      </c>
      <c r="I22" s="77">
        <f t="shared" si="2"/>
        <v>8.0884313721336107E-4</v>
      </c>
      <c r="J22" s="76">
        <f>分析係数表!G25</f>
        <v>0.19639934533551553</v>
      </c>
      <c r="K22" s="78">
        <f t="shared" si="3"/>
        <v>1.5885626262782869E-4</v>
      </c>
      <c r="L22" s="79"/>
      <c r="M22" s="80"/>
      <c r="N22" s="81">
        <f>分析係数表!H25</f>
        <v>5.0849920092982707E-4</v>
      </c>
      <c r="O22" s="82">
        <f t="shared" si="4"/>
        <v>6.3331948950178093E-3</v>
      </c>
      <c r="P22" s="76">
        <f>分析係数表!C25</f>
        <v>9.7637180238234755E-3</v>
      </c>
      <c r="Q22" s="82">
        <f t="shared" si="5"/>
        <v>6.1835529144872213E-5</v>
      </c>
      <c r="R22" s="83">
        <v>3.9761832116551408E-4</v>
      </c>
      <c r="S22" s="84">
        <f t="shared" si="6"/>
        <v>1.206461458378875E-3</v>
      </c>
      <c r="T22" s="85">
        <f>分析係数表!F25</f>
        <v>0.34206219312602293</v>
      </c>
      <c r="U22" s="86">
        <f t="shared" si="7"/>
        <v>4.1268485237509804E-4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投入係数表!AA23</f>
        <v>0</v>
      </c>
      <c r="E23" s="77">
        <f t="shared" si="0"/>
        <v>0</v>
      </c>
      <c r="F23" s="76">
        <f>分析係数表!C26</f>
        <v>0.93036400633054483</v>
      </c>
      <c r="G23" s="77">
        <f t="shared" si="1"/>
        <v>0</v>
      </c>
      <c r="H23" s="77">
        <v>6.8999283579860099E-2</v>
      </c>
      <c r="I23" s="77">
        <f t="shared" si="2"/>
        <v>6.8999283579860099E-2</v>
      </c>
      <c r="J23" s="76">
        <f>分析係数表!G26</f>
        <v>0.19645328719723185</v>
      </c>
      <c r="K23" s="78">
        <f t="shared" si="3"/>
        <v>1.35551360735175E-2</v>
      </c>
      <c r="L23" s="79"/>
      <c r="M23" s="80"/>
      <c r="N23" s="81">
        <f>分析係数表!H26</f>
        <v>1.0557411981209745E-2</v>
      </c>
      <c r="O23" s="82">
        <f t="shared" si="4"/>
        <v>0.13148918924894121</v>
      </c>
      <c r="P23" s="76">
        <f>分析係数表!C26</f>
        <v>0.93036400633054483</v>
      </c>
      <c r="Q23" s="82">
        <f t="shared" si="5"/>
        <v>0.12233280889880015</v>
      </c>
      <c r="R23" s="83">
        <v>0.14328963320597379</v>
      </c>
      <c r="S23" s="84">
        <f t="shared" si="6"/>
        <v>0.21228891678583389</v>
      </c>
      <c r="T23" s="85">
        <f>分析係数表!F26</f>
        <v>0.33070934256055362</v>
      </c>
      <c r="U23" s="86">
        <f t="shared" si="7"/>
        <v>7.0205928103135196E-2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投入係数表!AA24</f>
        <v>0</v>
      </c>
      <c r="E24" s="77">
        <f t="shared" si="0"/>
        <v>0</v>
      </c>
      <c r="F24" s="76">
        <f>分析係数表!C27</f>
        <v>0.10562310030395139</v>
      </c>
      <c r="G24" s="77">
        <f t="shared" si="1"/>
        <v>0</v>
      </c>
      <c r="H24" s="77">
        <v>1.3683509170168931E-3</v>
      </c>
      <c r="I24" s="77">
        <f t="shared" si="2"/>
        <v>1.3683509170168931E-3</v>
      </c>
      <c r="J24" s="76">
        <f>分析係数表!G27</f>
        <v>0.17127071823204421</v>
      </c>
      <c r="K24" s="78">
        <f t="shared" si="3"/>
        <v>2.3435844435095961E-4</v>
      </c>
      <c r="L24" s="79"/>
      <c r="M24" s="80"/>
      <c r="N24" s="81">
        <f>分析係数表!H27</f>
        <v>1.1162768172792872E-2</v>
      </c>
      <c r="O24" s="82">
        <f t="shared" si="4"/>
        <v>0.13902870698110525</v>
      </c>
      <c r="P24" s="76">
        <f>分析係数表!C27</f>
        <v>0.10562310030395139</v>
      </c>
      <c r="Q24" s="82">
        <f t="shared" si="5"/>
        <v>1.4684643062593946E-2</v>
      </c>
      <c r="R24" s="83">
        <v>1.4863873302403163E-2</v>
      </c>
      <c r="S24" s="84">
        <f t="shared" si="6"/>
        <v>1.6232224219420055E-2</v>
      </c>
      <c r="T24" s="85">
        <f>分析係数表!F27</f>
        <v>0.32320441988950277</v>
      </c>
      <c r="U24" s="86">
        <f t="shared" si="7"/>
        <v>5.2463266123539956E-3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投入係数表!AA25</f>
        <v>0</v>
      </c>
      <c r="E25" s="77">
        <f t="shared" si="0"/>
        <v>0</v>
      </c>
      <c r="F25" s="76">
        <f>分析係数表!C28</f>
        <v>0.18610473607344047</v>
      </c>
      <c r="G25" s="77">
        <f t="shared" si="1"/>
        <v>0</v>
      </c>
      <c r="H25" s="77">
        <v>3.1925768009463514E-2</v>
      </c>
      <c r="I25" s="77">
        <f t="shared" si="2"/>
        <v>3.1925768009463514E-2</v>
      </c>
      <c r="J25" s="76">
        <f>分析係数表!G28</f>
        <v>0.12463295269168026</v>
      </c>
      <c r="K25" s="78">
        <f t="shared" si="3"/>
        <v>3.979002733969025E-3</v>
      </c>
      <c r="L25" s="79"/>
      <c r="M25" s="80"/>
      <c r="N25" s="81">
        <f>分析係数表!H28</f>
        <v>2.0436825027846384E-2</v>
      </c>
      <c r="O25" s="82">
        <f t="shared" si="4"/>
        <v>0.25453411863785863</v>
      </c>
      <c r="P25" s="76">
        <f>分析係数表!C28</f>
        <v>0.18610473607344047</v>
      </c>
      <c r="Q25" s="82">
        <f t="shared" si="5"/>
        <v>4.7370004970784467E-2</v>
      </c>
      <c r="R25" s="83">
        <v>5.391131496401242E-2</v>
      </c>
      <c r="S25" s="84">
        <f t="shared" si="6"/>
        <v>8.5837082973475934E-2</v>
      </c>
      <c r="T25" s="85">
        <f>分析係数表!F28</f>
        <v>0.20978792822185971</v>
      </c>
      <c r="U25" s="86">
        <f t="shared" si="7"/>
        <v>1.8007583801613384E-2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投入係数表!AA26</f>
        <v>2.6737967914438501E-3</v>
      </c>
      <c r="E26" s="77">
        <f t="shared" si="0"/>
        <v>0.26737967914438499</v>
      </c>
      <c r="F26" s="76">
        <f>分析係数表!C29</f>
        <v>0.55770782889426962</v>
      </c>
      <c r="G26" s="77">
        <f t="shared" si="1"/>
        <v>0.14911974034606137</v>
      </c>
      <c r="H26" s="77">
        <v>0.25517551878858774</v>
      </c>
      <c r="I26" s="77">
        <f t="shared" si="2"/>
        <v>0.25517551878858774</v>
      </c>
      <c r="J26" s="76">
        <f>分析係数表!G29</f>
        <v>0.26290655653071759</v>
      </c>
      <c r="K26" s="78">
        <f t="shared" si="3"/>
        <v>6.7087316955647028E-2</v>
      </c>
      <c r="L26" s="79"/>
      <c r="M26" s="80"/>
      <c r="N26" s="81">
        <f>分析係数表!H29</f>
        <v>1.0048912780279917E-2</v>
      </c>
      <c r="O26" s="82">
        <f t="shared" si="4"/>
        <v>0.12515599435392338</v>
      </c>
      <c r="P26" s="76">
        <f>分析係数表!C29</f>
        <v>0.55770782889426962</v>
      </c>
      <c r="Q26" s="82">
        <f t="shared" si="5"/>
        <v>6.9800477884230078E-2</v>
      </c>
      <c r="R26" s="83">
        <v>0.10066353865150347</v>
      </c>
      <c r="S26" s="84">
        <f t="shared" si="6"/>
        <v>0.3558390574400912</v>
      </c>
      <c r="T26" s="85">
        <f>分析係数表!F29</f>
        <v>0.49535363964894163</v>
      </c>
      <c r="U26" s="86">
        <f t="shared" si="7"/>
        <v>0.17626617223219798</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投入係数表!AA27</f>
        <v>2.9411764705882353E-2</v>
      </c>
      <c r="E27" s="77">
        <f t="shared" si="0"/>
        <v>2.9411764705882351</v>
      </c>
      <c r="F27" s="76">
        <f>分析係数表!C30</f>
        <v>1</v>
      </c>
      <c r="G27" s="77">
        <f t="shared" si="1"/>
        <v>2.9411764705882351</v>
      </c>
      <c r="H27" s="77">
        <v>3.107232057080211</v>
      </c>
      <c r="I27" s="77">
        <f t="shared" si="2"/>
        <v>3.107232057080211</v>
      </c>
      <c r="J27" s="76">
        <f>分析係数表!G30</f>
        <v>0.34435136970794655</v>
      </c>
      <c r="K27" s="78">
        <f t="shared" si="3"/>
        <v>1.069979614856011</v>
      </c>
      <c r="L27" s="79"/>
      <c r="M27" s="80"/>
      <c r="N27" s="81">
        <f>分析係数表!H30</f>
        <v>0</v>
      </c>
      <c r="O27" s="82">
        <f t="shared" si="4"/>
        <v>0</v>
      </c>
      <c r="P27" s="76">
        <f>分析係数表!C30</f>
        <v>1</v>
      </c>
      <c r="Q27" s="82">
        <f t="shared" si="5"/>
        <v>0</v>
      </c>
      <c r="R27" s="83">
        <v>3.4621164288314098E-2</v>
      </c>
      <c r="S27" s="84">
        <f t="shared" si="6"/>
        <v>3.1418532213685251</v>
      </c>
      <c r="T27" s="85">
        <f>分析係数表!F30</f>
        <v>0.43672175684853975</v>
      </c>
      <c r="U27" s="86">
        <f t="shared" si="7"/>
        <v>1.3721156585963064</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投入係数表!AA28</f>
        <v>4.2780748663101602E-2</v>
      </c>
      <c r="E28" s="77">
        <f t="shared" si="0"/>
        <v>4.2780748663101598</v>
      </c>
      <c r="F28" s="76">
        <f>分析係数表!C31</f>
        <v>0.21403057579654239</v>
      </c>
      <c r="G28" s="77">
        <f t="shared" si="1"/>
        <v>0.91563882693707954</v>
      </c>
      <c r="H28" s="77">
        <v>1.0111801218071537</v>
      </c>
      <c r="I28" s="77">
        <f t="shared" si="2"/>
        <v>1.0111801218071537</v>
      </c>
      <c r="J28" s="76">
        <f>分析係数表!G31</f>
        <v>7.0431893687707636E-2</v>
      </c>
      <c r="K28" s="78">
        <f t="shared" si="3"/>
        <v>7.1219330838244707E-2</v>
      </c>
      <c r="L28" s="79"/>
      <c r="M28" s="80"/>
      <c r="N28" s="81">
        <f>分析係数表!H31</f>
        <v>2.2373964840912391E-2</v>
      </c>
      <c r="O28" s="82">
        <f t="shared" si="4"/>
        <v>0.27866057538078359</v>
      </c>
      <c r="P28" s="76">
        <f>分析係数表!C31</f>
        <v>0.21403057579654239</v>
      </c>
      <c r="Q28" s="82">
        <f t="shared" si="5"/>
        <v>5.9641883400544916E-2</v>
      </c>
      <c r="R28" s="83">
        <v>8.0254858296412865E-2</v>
      </c>
      <c r="S28" s="84">
        <f t="shared" si="6"/>
        <v>1.0914349801035665</v>
      </c>
      <c r="T28" s="85">
        <f>分析係数表!F31</f>
        <v>0.34418604651162793</v>
      </c>
      <c r="U28" s="86">
        <f t="shared" si="7"/>
        <v>0.37565669082634384</v>
      </c>
      <c r="V28" s="87">
        <f>分析係数表!D31</f>
        <v>8.6378737541528243E-3</v>
      </c>
      <c r="W28" s="167">
        <f t="shared" si="8"/>
        <v>0</v>
      </c>
      <c r="X28" s="76">
        <f>分析係数表!E31</f>
        <v>7.3089700996677737E-3</v>
      </c>
      <c r="Y28" s="166">
        <f t="shared" si="9"/>
        <v>0</v>
      </c>
    </row>
    <row r="29" spans="1:25" x14ac:dyDescent="0.2">
      <c r="A29" s="6" t="s">
        <v>17</v>
      </c>
      <c r="B29" s="5" t="s">
        <v>272</v>
      </c>
      <c r="C29" s="75">
        <f>最終需要_まとめ!C30</f>
        <v>100</v>
      </c>
      <c r="D29" s="76">
        <f>投入係数表!AA29</f>
        <v>9.0909090909090912E-2</v>
      </c>
      <c r="E29" s="77">
        <f t="shared" si="0"/>
        <v>9.0909090909090917</v>
      </c>
      <c r="F29" s="76">
        <f>分析係数表!C32</f>
        <v>0.43391812865497081</v>
      </c>
      <c r="G29" s="77">
        <f t="shared" si="1"/>
        <v>3.9447102604997348</v>
      </c>
      <c r="H29" s="77">
        <v>4.1160466249698038</v>
      </c>
      <c r="I29" s="77">
        <f t="shared" si="2"/>
        <v>104.1160466249698</v>
      </c>
      <c r="J29" s="76">
        <f>分析係数表!G32</f>
        <v>0.14171122994652408</v>
      </c>
      <c r="K29" s="78">
        <f t="shared" si="3"/>
        <v>14.754413024394117</v>
      </c>
      <c r="L29" s="79"/>
      <c r="M29" s="80"/>
      <c r="N29" s="81">
        <f>分析係数表!H32</f>
        <v>6.3683471354545017E-3</v>
      </c>
      <c r="O29" s="82">
        <f t="shared" si="4"/>
        <v>7.9315726542365905E-2</v>
      </c>
      <c r="P29" s="76">
        <f>分析係数表!C32</f>
        <v>0.43391812865497081</v>
      </c>
      <c r="Q29" s="82">
        <f t="shared" si="5"/>
        <v>3.4416531634172812E-2</v>
      </c>
      <c r="R29" s="83">
        <v>4.3936914809406549E-2</v>
      </c>
      <c r="S29" s="84">
        <f t="shared" si="6"/>
        <v>104.1599835397792</v>
      </c>
      <c r="T29" s="85">
        <f>分析係数表!F32</f>
        <v>0.48395721925133689</v>
      </c>
      <c r="U29" s="86">
        <f t="shared" si="7"/>
        <v>50.408975991176568</v>
      </c>
      <c r="V29" s="87">
        <f>分析係数表!D32</f>
        <v>1.871657754010695E-2</v>
      </c>
      <c r="W29" s="167">
        <f t="shared" si="8"/>
        <v>2</v>
      </c>
      <c r="X29" s="76">
        <f>分析係数表!E32</f>
        <v>2.4064171122994651E-2</v>
      </c>
      <c r="Y29" s="166">
        <f t="shared" si="9"/>
        <v>3</v>
      </c>
    </row>
    <row r="30" spans="1:25" x14ac:dyDescent="0.2">
      <c r="A30" s="6" t="s">
        <v>18</v>
      </c>
      <c r="B30" s="5" t="s">
        <v>273</v>
      </c>
      <c r="C30" s="90"/>
      <c r="D30" s="76">
        <f>投入係数表!AA30</f>
        <v>2.6737967914438501E-3</v>
      </c>
      <c r="E30" s="77">
        <f t="shared" si="0"/>
        <v>0.26737967914438499</v>
      </c>
      <c r="F30" s="76">
        <f>分析係数表!C33</f>
        <v>0.95657568238213397</v>
      </c>
      <c r="G30" s="77">
        <f t="shared" si="1"/>
        <v>0.25576889903265609</v>
      </c>
      <c r="H30" s="77">
        <v>0.30286475867969315</v>
      </c>
      <c r="I30" s="77">
        <f t="shared" si="2"/>
        <v>0.30286475867969315</v>
      </c>
      <c r="J30" s="76">
        <f>分析係数表!G33</f>
        <v>0.50647668393782386</v>
      </c>
      <c r="K30" s="78">
        <f t="shared" si="3"/>
        <v>0.15339393865772025</v>
      </c>
      <c r="L30" s="79"/>
      <c r="M30" s="80"/>
      <c r="N30" s="81">
        <f>分析係数表!H33</f>
        <v>9.6856990653300401E-4</v>
      </c>
      <c r="O30" s="82">
        <f t="shared" si="4"/>
        <v>1.2063228371462495E-2</v>
      </c>
      <c r="P30" s="76">
        <f>分析係数表!C33</f>
        <v>0.95657568238213397</v>
      </c>
      <c r="Q30" s="82">
        <f t="shared" si="5"/>
        <v>1.1539390911163254E-2</v>
      </c>
      <c r="R30" s="83">
        <v>3.6562332891955499E-2</v>
      </c>
      <c r="S30" s="84">
        <f t="shared" si="6"/>
        <v>0.33942709157164863</v>
      </c>
      <c r="T30" s="85">
        <f>分析係数表!F33</f>
        <v>0.6295336787564767</v>
      </c>
      <c r="U30" s="86">
        <f t="shared" si="7"/>
        <v>0.21368078562671144</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投入係数表!AA31</f>
        <v>1.871657754010695E-2</v>
      </c>
      <c r="E31" s="77">
        <f t="shared" si="0"/>
        <v>1.8716577540106951</v>
      </c>
      <c r="F31" s="76">
        <f>分析係数表!C34</f>
        <v>0.33608845585417924</v>
      </c>
      <c r="G31" s="77">
        <f t="shared" si="1"/>
        <v>0.62904256443295581</v>
      </c>
      <c r="H31" s="77">
        <v>0.82146796516337095</v>
      </c>
      <c r="I31" s="77">
        <f t="shared" si="2"/>
        <v>0.82146796516337095</v>
      </c>
      <c r="J31" s="76">
        <f>分析係数表!G34</f>
        <v>0.42501734562394688</v>
      </c>
      <c r="K31" s="78">
        <f t="shared" si="3"/>
        <v>0.34913813406884081</v>
      </c>
      <c r="L31" s="79"/>
      <c r="M31" s="80"/>
      <c r="N31" s="81">
        <f>分析係数表!H34</f>
        <v>0.15935396387234249</v>
      </c>
      <c r="O31" s="82">
        <f t="shared" si="4"/>
        <v>1.984702647814867</v>
      </c>
      <c r="P31" s="76">
        <f>分析係数表!C34</f>
        <v>0.33608845585417924</v>
      </c>
      <c r="Q31" s="82">
        <f t="shared" si="5"/>
        <v>0.66703564823379957</v>
      </c>
      <c r="R31" s="83">
        <v>0.72309711957049139</v>
      </c>
      <c r="S31" s="84">
        <f t="shared" si="6"/>
        <v>1.5445650847338623</v>
      </c>
      <c r="T31" s="85">
        <f>分析係数表!F34</f>
        <v>0.69035583308553872</v>
      </c>
      <c r="U31" s="86">
        <f t="shared" si="7"/>
        <v>1.0662995158262811</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投入係数表!AA32</f>
        <v>2.4064171122994651E-2</v>
      </c>
      <c r="E32" s="77">
        <f t="shared" si="0"/>
        <v>2.4064171122994651</v>
      </c>
      <c r="F32" s="76">
        <f>分析係数表!C35</f>
        <v>1</v>
      </c>
      <c r="G32" s="77">
        <f t="shared" si="1"/>
        <v>2.4064171122994651</v>
      </c>
      <c r="H32" s="77">
        <v>2.7979897710670527</v>
      </c>
      <c r="I32" s="77">
        <f t="shared" si="2"/>
        <v>2.7979897710670527</v>
      </c>
      <c r="J32" s="76">
        <f>分析係数表!G35</f>
        <v>0.31379772270596118</v>
      </c>
      <c r="K32" s="78">
        <f t="shared" si="3"/>
        <v>0.87800281831541482</v>
      </c>
      <c r="L32" s="79"/>
      <c r="M32" s="80"/>
      <c r="N32" s="81">
        <f>分析係数表!H35</f>
        <v>5.9518620756453096E-2</v>
      </c>
      <c r="O32" s="82">
        <f t="shared" si="4"/>
        <v>0.74128538342637029</v>
      </c>
      <c r="P32" s="76">
        <f>分析係数表!C35</f>
        <v>1</v>
      </c>
      <c r="Q32" s="82">
        <f t="shared" si="5"/>
        <v>0.74128538342637029</v>
      </c>
      <c r="R32" s="83">
        <v>0.96697784558937416</v>
      </c>
      <c r="S32" s="84">
        <f t="shared" si="6"/>
        <v>3.7649676166564268</v>
      </c>
      <c r="T32" s="85">
        <f>分析係数表!F35</f>
        <v>0.62804197365483372</v>
      </c>
      <c r="U32" s="86">
        <f t="shared" si="7"/>
        <v>2.3645576927114376</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投入係数表!AA33</f>
        <v>0</v>
      </c>
      <c r="E33" s="77">
        <f t="shared" si="0"/>
        <v>0</v>
      </c>
      <c r="F33" s="76">
        <f>分析係数表!C36</f>
        <v>0.74699570815450644</v>
      </c>
      <c r="G33" s="77">
        <f t="shared" si="1"/>
        <v>0</v>
      </c>
      <c r="H33" s="77">
        <v>0.1029699001351649</v>
      </c>
      <c r="I33" s="77">
        <f t="shared" si="2"/>
        <v>0.1029699001351649</v>
      </c>
      <c r="J33" s="76">
        <f>分析係数表!G36</f>
        <v>2.1798365122615803E-2</v>
      </c>
      <c r="K33" s="78">
        <f t="shared" si="3"/>
        <v>2.2445754797856109E-3</v>
      </c>
      <c r="L33" s="79"/>
      <c r="M33" s="80"/>
      <c r="N33" s="81">
        <f>分析係数表!H36</f>
        <v>0.18814470434403602</v>
      </c>
      <c r="O33" s="82">
        <f t="shared" si="4"/>
        <v>2.3432821111565896</v>
      </c>
      <c r="P33" s="76">
        <f>分析係数表!C36</f>
        <v>0.74699570815450644</v>
      </c>
      <c r="Q33" s="82">
        <f t="shared" si="5"/>
        <v>1.7504216800292036</v>
      </c>
      <c r="R33" s="83">
        <v>1.8267996932330099</v>
      </c>
      <c r="S33" s="84">
        <f t="shared" si="6"/>
        <v>1.9297695933681749</v>
      </c>
      <c r="T33" s="85">
        <f>分析係数表!F36</f>
        <v>0.88068263301305039</v>
      </c>
      <c r="U33" s="86">
        <f t="shared" si="7"/>
        <v>1.6995145665960079</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投入係数表!AA34</f>
        <v>1.06951871657754E-2</v>
      </c>
      <c r="E34" s="77">
        <f t="shared" si="0"/>
        <v>1.0695187165775399</v>
      </c>
      <c r="F34" s="76">
        <f>分析係数表!C37</f>
        <v>0.40712235846595357</v>
      </c>
      <c r="G34" s="77">
        <f t="shared" si="1"/>
        <v>0.43542498231652782</v>
      </c>
      <c r="H34" s="77">
        <v>0.60318219949208485</v>
      </c>
      <c r="I34" s="77">
        <f t="shared" si="2"/>
        <v>0.60318219949208485</v>
      </c>
      <c r="J34" s="76">
        <f>分析係数表!G37</f>
        <v>0.32196035893896063</v>
      </c>
      <c r="K34" s="78">
        <f t="shared" si="3"/>
        <v>0.1942007574540634</v>
      </c>
      <c r="L34" s="79"/>
      <c r="M34" s="80"/>
      <c r="N34" s="81">
        <f>分析係数表!H37</f>
        <v>4.8815923289263402E-2</v>
      </c>
      <c r="O34" s="82">
        <f t="shared" si="4"/>
        <v>0.60798670992170978</v>
      </c>
      <c r="P34" s="76">
        <f>分析係数表!C37</f>
        <v>0.40712235846595357</v>
      </c>
      <c r="Q34" s="82">
        <f t="shared" si="5"/>
        <v>0.24752498325928207</v>
      </c>
      <c r="R34" s="83">
        <v>0.29309168378624867</v>
      </c>
      <c r="S34" s="84">
        <f t="shared" si="6"/>
        <v>0.89627388327833346</v>
      </c>
      <c r="T34" s="85">
        <f>分析係数表!F37</f>
        <v>0.65447194556749833</v>
      </c>
      <c r="U34" s="86">
        <f t="shared" si="7"/>
        <v>0.58658611215050782</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投入係数表!AA35</f>
        <v>4.0106951871657755E-2</v>
      </c>
      <c r="E35" s="77">
        <f t="shared" si="0"/>
        <v>4.0106951871657754</v>
      </c>
      <c r="F35" s="76">
        <f>分析係数表!C38</f>
        <v>1.4508928571428603E-2</v>
      </c>
      <c r="G35" s="77">
        <f t="shared" si="1"/>
        <v>5.819088999236071E-2</v>
      </c>
      <c r="H35" s="77">
        <v>6.7419580324989958E-2</v>
      </c>
      <c r="I35" s="77">
        <f t="shared" si="2"/>
        <v>6.7419580324989958E-2</v>
      </c>
      <c r="J35" s="76">
        <f>分析係数表!G38</f>
        <v>0.30833333333333335</v>
      </c>
      <c r="K35" s="78">
        <f t="shared" si="3"/>
        <v>2.078770393353857E-2</v>
      </c>
      <c r="L35" s="79"/>
      <c r="M35" s="80"/>
      <c r="N35" s="81">
        <f>分析係数表!H38</f>
        <v>4.2859218364085426E-2</v>
      </c>
      <c r="O35" s="82">
        <f t="shared" si="4"/>
        <v>0.53379785543721536</v>
      </c>
      <c r="P35" s="76">
        <f>分析係数表!C38</f>
        <v>1.4508928571428603E-2</v>
      </c>
      <c r="Q35" s="82">
        <f t="shared" si="5"/>
        <v>7.7448349561203295E-3</v>
      </c>
      <c r="R35" s="83">
        <v>9.9428196352964807E-3</v>
      </c>
      <c r="S35" s="84">
        <f t="shared" si="6"/>
        <v>7.7362399960286432E-2</v>
      </c>
      <c r="T35" s="85">
        <f>分析係数表!F38</f>
        <v>0.5083333333333333</v>
      </c>
      <c r="U35" s="86">
        <f t="shared" si="7"/>
        <v>3.9325886646478937E-2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投入係数表!AA36</f>
        <v>0</v>
      </c>
      <c r="E36" s="77">
        <f t="shared" si="0"/>
        <v>0</v>
      </c>
      <c r="F36" s="76">
        <f>分析係数表!C39</f>
        <v>1</v>
      </c>
      <c r="G36" s="77">
        <f t="shared" si="1"/>
        <v>0</v>
      </c>
      <c r="H36" s="77">
        <v>5.4034086406324983E-2</v>
      </c>
      <c r="I36" s="77">
        <f t="shared" si="2"/>
        <v>5.4034086406324983E-2</v>
      </c>
      <c r="J36" s="76">
        <f>分析係数表!G39</f>
        <v>0.34035980374341268</v>
      </c>
      <c r="K36" s="78">
        <f t="shared" si="3"/>
        <v>1.8391031044711376E-2</v>
      </c>
      <c r="L36" s="79"/>
      <c r="M36" s="80"/>
      <c r="N36" s="81">
        <f>分析係数表!H39</f>
        <v>3.825851130805366E-3</v>
      </c>
      <c r="O36" s="82">
        <f t="shared" si="4"/>
        <v>4.7649752067276854E-2</v>
      </c>
      <c r="P36" s="76">
        <f>分析係数表!C39</f>
        <v>1</v>
      </c>
      <c r="Q36" s="82">
        <f t="shared" si="5"/>
        <v>4.7649752067276854E-2</v>
      </c>
      <c r="R36" s="83">
        <v>6.1069564161895087E-2</v>
      </c>
      <c r="S36" s="84">
        <f t="shared" si="6"/>
        <v>0.11510365056822007</v>
      </c>
      <c r="T36" s="85">
        <f>分析係数表!F39</f>
        <v>0.69125931310194444</v>
      </c>
      <c r="U36" s="86">
        <f t="shared" si="7"/>
        <v>7.9566470427314046E-2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投入係数表!AA37</f>
        <v>0</v>
      </c>
      <c r="E37" s="77">
        <f t="shared" si="0"/>
        <v>0</v>
      </c>
      <c r="F37" s="76">
        <f>分析係数表!C40</f>
        <v>0.85193465176268268</v>
      </c>
      <c r="G37" s="77">
        <f t="shared" si="1"/>
        <v>0</v>
      </c>
      <c r="H37" s="77">
        <v>2.3992575089743871E-3</v>
      </c>
      <c r="I37" s="77">
        <f t="shared" si="2"/>
        <v>2.3992575089743871E-3</v>
      </c>
      <c r="J37" s="76">
        <f>分析係数表!G40</f>
        <v>0.54260669636442016</v>
      </c>
      <c r="K37" s="78">
        <f t="shared" si="3"/>
        <v>1.3018531906721204E-3</v>
      </c>
      <c r="L37" s="79"/>
      <c r="M37" s="80"/>
      <c r="N37" s="81">
        <f>分析係数表!H40</f>
        <v>3.0340452322146352E-2</v>
      </c>
      <c r="O37" s="82">
        <f t="shared" si="4"/>
        <v>0.37788062873606265</v>
      </c>
      <c r="P37" s="76">
        <f>分析係数表!C40</f>
        <v>0.85193465176268268</v>
      </c>
      <c r="Q37" s="82">
        <f t="shared" si="5"/>
        <v>0.32192960185012109</v>
      </c>
      <c r="R37" s="83">
        <v>0.32255510132348841</v>
      </c>
      <c r="S37" s="84">
        <f t="shared" si="6"/>
        <v>0.32495435883246282</v>
      </c>
      <c r="T37" s="85">
        <f>分析係数表!F40</f>
        <v>0.72424198879149304</v>
      </c>
      <c r="U37" s="86">
        <f t="shared" si="7"/>
        <v>0.23534559110728734</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投入係数表!AA38</f>
        <v>0</v>
      </c>
      <c r="E38" s="77">
        <f t="shared" si="0"/>
        <v>0</v>
      </c>
      <c r="F38" s="76">
        <f>分析係数表!C41</f>
        <v>0.80146471371504657</v>
      </c>
      <c r="G38" s="77">
        <f t="shared" si="1"/>
        <v>0</v>
      </c>
      <c r="H38" s="77">
        <v>2.7003869248842273E-3</v>
      </c>
      <c r="I38" s="77">
        <f t="shared" si="2"/>
        <v>2.7003869248842273E-3</v>
      </c>
      <c r="J38" s="76">
        <f>分析係数表!G41</f>
        <v>0.44658927872701187</v>
      </c>
      <c r="K38" s="78">
        <f t="shared" si="3"/>
        <v>1.2059638490679006E-3</v>
      </c>
      <c r="L38" s="79"/>
      <c r="M38" s="80"/>
      <c r="N38" s="81">
        <f>分析係数表!H41</f>
        <v>5.2181703714465594E-2</v>
      </c>
      <c r="O38" s="82">
        <f t="shared" si="4"/>
        <v>0.64990642851254188</v>
      </c>
      <c r="P38" s="76">
        <f>分析係数表!C41</f>
        <v>0.80146471371504657</v>
      </c>
      <c r="Q38" s="82">
        <f t="shared" si="5"/>
        <v>0.52087706966937275</v>
      </c>
      <c r="R38" s="83">
        <v>0.53094965428286933</v>
      </c>
      <c r="S38" s="84">
        <f t="shared" si="6"/>
        <v>0.53365004120775361</v>
      </c>
      <c r="T38" s="85">
        <f>分析係数表!F41</f>
        <v>0.54349810877787919</v>
      </c>
      <c r="U38" s="86">
        <f t="shared" si="7"/>
        <v>0.2900377881456514</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投入係数表!AA39</f>
        <v>1.06951871657754E-2</v>
      </c>
      <c r="E39" s="77">
        <f>$C$29*D39</f>
        <v>1.0695187165775399</v>
      </c>
      <c r="F39" s="76">
        <f>分析係数表!C42</f>
        <v>0.73057644110275688</v>
      </c>
      <c r="G39" s="77">
        <f>E39*F39</f>
        <v>0.78136517765000724</v>
      </c>
      <c r="H39" s="77">
        <v>0.8288679333479303</v>
      </c>
      <c r="I39" s="77">
        <f>C39+H39</f>
        <v>0.8288679333479303</v>
      </c>
      <c r="J39" s="76">
        <f>分析係数表!G42</f>
        <v>0.48211243611584326</v>
      </c>
      <c r="K39" s="78">
        <f>I39*J39</f>
        <v>0.39960753856467507</v>
      </c>
      <c r="L39" s="79"/>
      <c r="M39" s="80"/>
      <c r="N39" s="81">
        <f>分析係数表!H42</f>
        <v>1.2567194537265727E-2</v>
      </c>
      <c r="O39" s="82">
        <f t="shared" si="4"/>
        <v>0.15652038811972588</v>
      </c>
      <c r="P39" s="76">
        <f>分析係数表!C42</f>
        <v>0.73057644110275688</v>
      </c>
      <c r="Q39" s="82">
        <f>O39*P39</f>
        <v>0.11435010811253156</v>
      </c>
      <c r="R39" s="83">
        <v>0.12083886666645872</v>
      </c>
      <c r="S39" s="84">
        <f>I39+R39</f>
        <v>0.94970680001438901</v>
      </c>
      <c r="T39" s="85">
        <f>分析係数表!F42</f>
        <v>0.53492333901192501</v>
      </c>
      <c r="U39" s="86">
        <f>S39*T39</f>
        <v>0.50802033254602752</v>
      </c>
      <c r="V39" s="87">
        <f>分析係数表!D42</f>
        <v>0.19591141396933562</v>
      </c>
      <c r="W39" s="167">
        <f>ROUND(S39*V39,0)</f>
        <v>0</v>
      </c>
      <c r="X39" s="76">
        <f>分析係数表!E42</f>
        <v>0.16183986371379896</v>
      </c>
      <c r="Y39" s="166">
        <f>ROUND(S39*X39,0)</f>
        <v>0</v>
      </c>
    </row>
    <row r="40" spans="1:25" x14ac:dyDescent="0.2">
      <c r="A40" s="6" t="s">
        <v>194</v>
      </c>
      <c r="B40" s="5" t="s">
        <v>41</v>
      </c>
      <c r="C40" s="90"/>
      <c r="D40" s="76">
        <f>投入係数表!AA40</f>
        <v>0.13636363636363635</v>
      </c>
      <c r="E40" s="77">
        <f>$C$29*D40</f>
        <v>13.636363636363635</v>
      </c>
      <c r="F40" s="76">
        <f>分析係数表!C43</f>
        <v>0.26262335230137579</v>
      </c>
      <c r="G40" s="77">
        <f>E40*F40</f>
        <v>3.5812275313823969</v>
      </c>
      <c r="H40" s="77">
        <v>4.1420865930690551</v>
      </c>
      <c r="I40" s="77">
        <f>C40+H40</f>
        <v>4.1420865930690551</v>
      </c>
      <c r="J40" s="76">
        <f>分析係数表!G43</f>
        <v>0.38144329896907214</v>
      </c>
      <c r="K40" s="78">
        <f>I40*J40</f>
        <v>1.5799711746758252</v>
      </c>
      <c r="L40" s="79"/>
      <c r="M40" s="80"/>
      <c r="N40" s="81">
        <f>分析係数表!H43</f>
        <v>3.4626374158554893E-2</v>
      </c>
      <c r="O40" s="82">
        <f t="shared" si="4"/>
        <v>0.43126041427978418</v>
      </c>
      <c r="P40" s="76">
        <f>分析係数表!C43</f>
        <v>0.26262335230137579</v>
      </c>
      <c r="Q40" s="82">
        <f>O40*P40</f>
        <v>0.11325905571303703</v>
      </c>
      <c r="R40" s="83">
        <v>0.21308454374196603</v>
      </c>
      <c r="S40" s="84">
        <f>I40+R40</f>
        <v>4.3551711368110215</v>
      </c>
      <c r="T40" s="85">
        <f>分析係数表!F43</f>
        <v>0.61984536082474229</v>
      </c>
      <c r="U40" s="86">
        <f>S40*T40</f>
        <v>2.6995326247501308</v>
      </c>
      <c r="V40" s="87">
        <f>分析係数表!D43</f>
        <v>0.12345360824742269</v>
      </c>
      <c r="W40" s="167">
        <f>ROUND(S40*V40,0)</f>
        <v>1</v>
      </c>
      <c r="X40" s="76">
        <f>分析係数表!E43</f>
        <v>9.510309278350515E-2</v>
      </c>
      <c r="Y40" s="166">
        <f>ROUND(S40*X40,0)</f>
        <v>0</v>
      </c>
    </row>
    <row r="41" spans="1:25" x14ac:dyDescent="0.2">
      <c r="A41" s="6" t="s">
        <v>340</v>
      </c>
      <c r="B41" s="5" t="s">
        <v>42</v>
      </c>
      <c r="C41" s="90"/>
      <c r="D41" s="76">
        <f>投入係数表!AA41</f>
        <v>0</v>
      </c>
      <c r="E41" s="77">
        <f>$C$29*D41</f>
        <v>0</v>
      </c>
      <c r="F41" s="76">
        <f>分析係数表!C44</f>
        <v>0.55951749734888656</v>
      </c>
      <c r="G41" s="77">
        <f>E41*F41</f>
        <v>0</v>
      </c>
      <c r="H41" s="77">
        <v>4.7016562627725774E-3</v>
      </c>
      <c r="I41" s="77">
        <f>C41+H41</f>
        <v>4.7016562627725774E-3</v>
      </c>
      <c r="J41" s="76">
        <f>分析係数表!G44</f>
        <v>0.2661290322580645</v>
      </c>
      <c r="K41" s="78">
        <f>I41*J41</f>
        <v>1.2512472312217343E-3</v>
      </c>
      <c r="L41" s="79"/>
      <c r="M41" s="80"/>
      <c r="N41" s="81">
        <f>分析係数表!H44</f>
        <v>0.11419439198024117</v>
      </c>
      <c r="O41" s="82">
        <f t="shared" si="4"/>
        <v>1.4222546249954282</v>
      </c>
      <c r="P41" s="76">
        <f>分析係数表!C44</f>
        <v>0.55951749734888656</v>
      </c>
      <c r="Q41" s="82">
        <f>O41*P41</f>
        <v>0.79577634837032118</v>
      </c>
      <c r="R41" s="83">
        <v>0.80934201570859565</v>
      </c>
      <c r="S41" s="84">
        <f>I41+R41</f>
        <v>0.81404367197136818</v>
      </c>
      <c r="T41" s="85">
        <f>分析係数表!F44</f>
        <v>0.54608294930875578</v>
      </c>
      <c r="U41" s="86">
        <f>S41*T41</f>
        <v>0.44453536925625409</v>
      </c>
      <c r="V41" s="87">
        <f>分析係数表!D44</f>
        <v>0.18490783410138248</v>
      </c>
      <c r="W41" s="167">
        <f>ROUND(S41*V41,0)</f>
        <v>0</v>
      </c>
      <c r="X41" s="76">
        <f>分析係数表!E44</f>
        <v>0.125</v>
      </c>
      <c r="Y41" s="166">
        <f>ROUND(S41*X41,0)</f>
        <v>0</v>
      </c>
    </row>
    <row r="42" spans="1:25" x14ac:dyDescent="0.2">
      <c r="A42" s="6" t="s">
        <v>341</v>
      </c>
      <c r="B42" s="5" t="s">
        <v>278</v>
      </c>
      <c r="C42" s="90"/>
      <c r="D42" s="76">
        <f>投入係数表!AA42</f>
        <v>0</v>
      </c>
      <c r="E42" s="77">
        <f>$C$29*D42</f>
        <v>0</v>
      </c>
      <c r="F42" s="76">
        <f>分析係数表!C45</f>
        <v>1</v>
      </c>
      <c r="G42" s="77">
        <f>E42*F42</f>
        <v>0</v>
      </c>
      <c r="H42" s="77">
        <v>0.14588309980240532</v>
      </c>
      <c r="I42" s="77">
        <f>C42+H42</f>
        <v>0.14588309980240532</v>
      </c>
      <c r="J42" s="76">
        <f>分析係数表!G45</f>
        <v>0</v>
      </c>
      <c r="K42" s="78">
        <f>I42*J42</f>
        <v>0</v>
      </c>
      <c r="L42" s="79"/>
      <c r="M42" s="80"/>
      <c r="N42" s="81">
        <f>分析係数表!H45</f>
        <v>0</v>
      </c>
      <c r="O42" s="82">
        <f t="shared" si="4"/>
        <v>0</v>
      </c>
      <c r="P42" s="76">
        <f>分析係数表!C45</f>
        <v>1</v>
      </c>
      <c r="Q42" s="82">
        <f>O42*P42</f>
        <v>0</v>
      </c>
      <c r="R42" s="83">
        <v>5.9353999484956718E-2</v>
      </c>
      <c r="S42" s="84">
        <f>I42+R42</f>
        <v>0.20523709928736206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1.06951871657754E-2</v>
      </c>
      <c r="E43" s="77">
        <f>$C$29*D43</f>
        <v>1.0695187165775399</v>
      </c>
      <c r="F43" s="76">
        <f>分析係数表!C46</f>
        <v>0.22811405702851428</v>
      </c>
      <c r="G43" s="77">
        <f>E43*F43</f>
        <v>0.24397225350643234</v>
      </c>
      <c r="H43" s="77">
        <v>0.2838342239964427</v>
      </c>
      <c r="I43" s="77">
        <f>C43+H43</f>
        <v>0.2838342239964427</v>
      </c>
      <c r="J43" s="76">
        <f>分析係数表!G46</f>
        <v>8.7527352297592995E-3</v>
      </c>
      <c r="K43" s="78">
        <f>I43*J43</f>
        <v>2.4843258117850562E-3</v>
      </c>
      <c r="L43" s="79"/>
      <c r="M43" s="80"/>
      <c r="N43" s="81">
        <f>分析係数表!H46</f>
        <v>2.1817037144655917E-2</v>
      </c>
      <c r="O43" s="82">
        <f t="shared" si="4"/>
        <v>0.27172421906719268</v>
      </c>
      <c r="P43" s="76">
        <f>分析係数表!C46</f>
        <v>0.22811405702851428</v>
      </c>
      <c r="Q43" s="82">
        <f>O43*P43</f>
        <v>6.1984114004322098E-2</v>
      </c>
      <c r="R43" s="83">
        <v>7.049257617517854E-2</v>
      </c>
      <c r="S43" s="84">
        <f>I43+R43</f>
        <v>0.35432680017162121</v>
      </c>
      <c r="T43" s="85">
        <f>分析係数表!F46</f>
        <v>0.3172866520787746</v>
      </c>
      <c r="U43" s="86">
        <f>S43*T43</f>
        <v>0.11242316416823868</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92">
        <f>投入係数表!AA44</f>
        <v>0.50267379679144386</v>
      </c>
      <c r="E44" s="91">
        <f>SUM(E5:E43)</f>
        <v>50.267379679144383</v>
      </c>
      <c r="F44" s="92">
        <f>分析係数表!C47</f>
        <v>0.33433390508862204</v>
      </c>
      <c r="G44" s="91">
        <f>SUM(G5:G43)</f>
        <v>17.326228206930356</v>
      </c>
      <c r="H44" s="91">
        <f>SUM(H5:H43)</f>
        <v>20.206473177483435</v>
      </c>
      <c r="I44" s="91">
        <f>SUM(I5:I43)</f>
        <v>120.2064731774834</v>
      </c>
      <c r="J44" s="92">
        <f>分析係数表!G47</f>
        <v>0.20055399257397419</v>
      </c>
      <c r="K44" s="93">
        <f>SUM(K5:K43)</f>
        <v>19.863923655688122</v>
      </c>
      <c r="L44" s="94">
        <f>最終需要_まとめ!$L$33</f>
        <v>0.627</v>
      </c>
      <c r="M44" s="91">
        <f>K44*L44</f>
        <v>12.454680132116453</v>
      </c>
      <c r="N44" s="95">
        <f>分析係数表!H47</f>
        <v>1</v>
      </c>
      <c r="O44" s="96">
        <f>SUM(O5:O43)</f>
        <v>12.454680132116454</v>
      </c>
      <c r="P44" s="92">
        <f>分析係数表!C47</f>
        <v>0.33433390508862204</v>
      </c>
      <c r="Q44" s="96">
        <f>SUM(Q5:Q43)</f>
        <v>5.9010545034140254</v>
      </c>
      <c r="R44" s="91">
        <f>SUM(R5:R43)</f>
        <v>6.7517058765928608</v>
      </c>
      <c r="S44" s="97">
        <f>SUM(S5:S43)</f>
        <v>126.95817905407627</v>
      </c>
      <c r="T44" s="98">
        <f>分析係数表!F47</f>
        <v>0.41739236800258844</v>
      </c>
      <c r="U44" s="99">
        <f>SUM(U5:U43)</f>
        <v>63.34190423301952</v>
      </c>
      <c r="V44" s="100">
        <f>分析係数表!D47</f>
        <v>5.2767398089435869E-2</v>
      </c>
      <c r="W44" s="164">
        <f>SUM(W5:W43)</f>
        <v>3</v>
      </c>
      <c r="X44" s="92">
        <f>分析係数表!E47</f>
        <v>4.5266401770882245E-2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6" t="s">
        <v>126</v>
      </c>
      <c r="L4" s="457"/>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117.82585088423932</v>
      </c>
      <c r="E6" s="168">
        <f>'1'!U44</f>
        <v>54.736543481981563</v>
      </c>
      <c r="F6" s="119">
        <f>'1'!W44</f>
        <v>41</v>
      </c>
      <c r="G6" s="171">
        <f>'1'!Y44</f>
        <v>16</v>
      </c>
      <c r="H6" s="53">
        <v>1</v>
      </c>
      <c r="I6" s="56"/>
      <c r="J6" s="104" t="s">
        <v>102</v>
      </c>
      <c r="K6" s="185">
        <v>0.75600000000000001</v>
      </c>
      <c r="L6" s="186">
        <v>0.73199999999999998</v>
      </c>
    </row>
    <row r="7" spans="1:12" x14ac:dyDescent="0.2">
      <c r="A7" s="159" t="s">
        <v>219</v>
      </c>
      <c r="B7" s="3" t="s">
        <v>265</v>
      </c>
      <c r="C7" s="133">
        <v>100</v>
      </c>
      <c r="D7" s="128">
        <f>'2'!S44</f>
        <v>123.97505789453106</v>
      </c>
      <c r="E7" s="169">
        <f>'2'!U44</f>
        <v>84.494682729122388</v>
      </c>
      <c r="F7" s="120">
        <f>'2'!W44</f>
        <v>40</v>
      </c>
      <c r="G7" s="172">
        <f>'2'!Y44</f>
        <v>30</v>
      </c>
      <c r="H7" s="156">
        <v>2</v>
      </c>
      <c r="I7" s="56"/>
      <c r="J7" s="103" t="s">
        <v>135</v>
      </c>
      <c r="K7" s="187">
        <v>0.74099999999999999</v>
      </c>
      <c r="L7" s="188">
        <v>0.71099999999999997</v>
      </c>
    </row>
    <row r="8" spans="1:12" x14ac:dyDescent="0.2">
      <c r="A8" s="159" t="s">
        <v>220</v>
      </c>
      <c r="B8" s="3" t="s">
        <v>266</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221</v>
      </c>
      <c r="B9" s="3" t="s">
        <v>27</v>
      </c>
      <c r="C9" s="133">
        <v>100</v>
      </c>
      <c r="D9" s="128">
        <f>'4'!S44</f>
        <v>127.58497684417259</v>
      </c>
      <c r="E9" s="169">
        <f>'4'!U44</f>
        <v>77.233736077398234</v>
      </c>
      <c r="F9" s="120">
        <f>'4'!W44</f>
        <v>0</v>
      </c>
      <c r="G9" s="172">
        <f>'4'!Y44</f>
        <v>0</v>
      </c>
      <c r="H9" s="156">
        <v>4</v>
      </c>
      <c r="I9" s="56"/>
      <c r="J9" s="103" t="s">
        <v>137</v>
      </c>
      <c r="K9" s="187">
        <v>0.871</v>
      </c>
      <c r="L9" s="188">
        <v>0.74299999999999999</v>
      </c>
    </row>
    <row r="10" spans="1:12" x14ac:dyDescent="0.2">
      <c r="A10" s="2" t="s">
        <v>222</v>
      </c>
      <c r="B10" s="10" t="s">
        <v>190</v>
      </c>
      <c r="C10" s="132">
        <v>100</v>
      </c>
      <c r="D10" s="127">
        <f>'5'!S44</f>
        <v>119.49351664828788</v>
      </c>
      <c r="E10" s="168">
        <f>'5'!U44</f>
        <v>51.638809925720388</v>
      </c>
      <c r="F10" s="119">
        <f>'5'!W44</f>
        <v>5</v>
      </c>
      <c r="G10" s="171">
        <f>'5'!Y44</f>
        <v>3</v>
      </c>
      <c r="H10" s="53">
        <v>5</v>
      </c>
      <c r="I10" s="56"/>
      <c r="J10" s="103" t="s">
        <v>138</v>
      </c>
      <c r="K10" s="187">
        <v>0.82499999999999996</v>
      </c>
      <c r="L10" s="188">
        <v>0.73499999999999999</v>
      </c>
    </row>
    <row r="11" spans="1:12" x14ac:dyDescent="0.2">
      <c r="A11" s="159" t="s">
        <v>223</v>
      </c>
      <c r="B11" s="3" t="s">
        <v>28</v>
      </c>
      <c r="C11" s="133">
        <v>100</v>
      </c>
      <c r="D11" s="128">
        <f>'6'!S44</f>
        <v>121.10888038170076</v>
      </c>
      <c r="E11" s="169">
        <f>'6'!U44</f>
        <v>49.389708502520747</v>
      </c>
      <c r="F11" s="120">
        <f>'6'!W44</f>
        <v>15</v>
      </c>
      <c r="G11" s="172">
        <f>'6'!Y44</f>
        <v>12</v>
      </c>
      <c r="H11" s="156">
        <v>6</v>
      </c>
      <c r="I11" s="56"/>
      <c r="J11" s="103" t="s">
        <v>139</v>
      </c>
      <c r="K11" s="187">
        <v>0.86899999999999999</v>
      </c>
      <c r="L11" s="188">
        <v>0.76500000000000001</v>
      </c>
    </row>
    <row r="12" spans="1:12" x14ac:dyDescent="0.2">
      <c r="A12" s="159" t="s">
        <v>224</v>
      </c>
      <c r="B12" s="3" t="s">
        <v>267</v>
      </c>
      <c r="C12" s="133">
        <v>100</v>
      </c>
      <c r="D12" s="128">
        <f>'7'!S44</f>
        <v>129.54662564963741</v>
      </c>
      <c r="E12" s="169">
        <f>'7'!U44</f>
        <v>43.038500833716967</v>
      </c>
      <c r="F12" s="120">
        <f>'7'!W44</f>
        <v>3</v>
      </c>
      <c r="G12" s="172">
        <f>'7'!Y44</f>
        <v>3</v>
      </c>
      <c r="H12" s="156">
        <v>7</v>
      </c>
      <c r="I12" s="56"/>
      <c r="J12" s="103" t="s">
        <v>140</v>
      </c>
      <c r="K12" s="187">
        <v>0.80400000000000005</v>
      </c>
      <c r="L12" s="188">
        <v>0.749</v>
      </c>
    </row>
    <row r="13" spans="1:12" x14ac:dyDescent="0.2">
      <c r="A13" s="159" t="s">
        <v>225</v>
      </c>
      <c r="B13" s="3" t="s">
        <v>29</v>
      </c>
      <c r="C13" s="133">
        <v>100</v>
      </c>
      <c r="D13" s="128">
        <f>'8'!S44</f>
        <v>113.29018769932944</v>
      </c>
      <c r="E13" s="169">
        <f>'8'!U44</f>
        <v>37.488809568850272</v>
      </c>
      <c r="F13" s="120">
        <f>'8'!W44</f>
        <v>1</v>
      </c>
      <c r="G13" s="172">
        <f>'8'!Y44</f>
        <v>1</v>
      </c>
      <c r="H13" s="156">
        <v>8</v>
      </c>
      <c r="I13" s="56"/>
      <c r="J13" s="103" t="s">
        <v>195</v>
      </c>
      <c r="K13" s="161">
        <v>0.78600000000000003</v>
      </c>
      <c r="L13" s="189">
        <v>0.73599999999999999</v>
      </c>
    </row>
    <row r="14" spans="1:12" x14ac:dyDescent="0.2">
      <c r="A14" s="159" t="s">
        <v>226</v>
      </c>
      <c r="B14" s="3" t="s">
        <v>30</v>
      </c>
      <c r="C14" s="133">
        <v>100</v>
      </c>
      <c r="D14" s="128">
        <f>'9'!S44</f>
        <v>105.12286589982428</v>
      </c>
      <c r="E14" s="169">
        <f>'9'!U44</f>
        <v>31.837609571799497</v>
      </c>
      <c r="F14" s="120">
        <f>'9'!W44</f>
        <v>0</v>
      </c>
      <c r="G14" s="172">
        <f>'9'!Y44</f>
        <v>0</v>
      </c>
      <c r="H14" s="156">
        <v>9</v>
      </c>
      <c r="I14" s="56"/>
      <c r="J14" s="103" t="s">
        <v>196</v>
      </c>
      <c r="K14" s="161">
        <v>0.69399999999999995</v>
      </c>
      <c r="L14" s="189">
        <v>0.751</v>
      </c>
    </row>
    <row r="15" spans="1:12" x14ac:dyDescent="0.2">
      <c r="A15" s="159" t="s">
        <v>2</v>
      </c>
      <c r="B15" s="3" t="s">
        <v>364</v>
      </c>
      <c r="C15" s="133">
        <v>100</v>
      </c>
      <c r="D15" s="128">
        <f>'10'!S44</f>
        <v>120.20554869538381</v>
      </c>
      <c r="E15" s="169">
        <f>'10'!U44</f>
        <v>43.171159775757239</v>
      </c>
      <c r="F15" s="120">
        <f>'10'!W44</f>
        <v>7</v>
      </c>
      <c r="G15" s="172">
        <f>'10'!Y44</f>
        <v>6</v>
      </c>
      <c r="H15" s="156">
        <v>10</v>
      </c>
      <c r="I15" s="56"/>
      <c r="J15" s="103" t="s">
        <v>197</v>
      </c>
      <c r="K15" s="161">
        <v>0.66300000000000003</v>
      </c>
      <c r="L15" s="189">
        <v>0.73499999999999999</v>
      </c>
    </row>
    <row r="16" spans="1:12" x14ac:dyDescent="0.2">
      <c r="A16" s="159" t="s">
        <v>3</v>
      </c>
      <c r="B16" s="3" t="s">
        <v>31</v>
      </c>
      <c r="C16" s="133">
        <v>100</v>
      </c>
      <c r="D16" s="128">
        <f>'11'!S44</f>
        <v>122.3104536735928</v>
      </c>
      <c r="E16" s="169">
        <f>'11'!U44</f>
        <v>57.951653654667396</v>
      </c>
      <c r="F16" s="120">
        <f>'11'!W44</f>
        <v>6</v>
      </c>
      <c r="G16" s="172">
        <f>'11'!Y44</f>
        <v>6</v>
      </c>
      <c r="H16" s="156">
        <v>11</v>
      </c>
      <c r="I16" s="56"/>
      <c r="J16" s="103" t="s">
        <v>198</v>
      </c>
      <c r="K16" s="161">
        <v>0.66</v>
      </c>
      <c r="L16" s="189">
        <v>0.72199999999999998</v>
      </c>
    </row>
    <row r="17" spans="1:12" x14ac:dyDescent="0.2">
      <c r="A17" s="159" t="s">
        <v>4</v>
      </c>
      <c r="B17" s="3" t="s">
        <v>32</v>
      </c>
      <c r="C17" s="133">
        <v>100</v>
      </c>
      <c r="D17" s="128">
        <f>'12'!S44</f>
        <v>120.70789927096266</v>
      </c>
      <c r="E17" s="169">
        <f>'12'!U44</f>
        <v>31.70900586632192</v>
      </c>
      <c r="F17" s="120">
        <f>'12'!W44</f>
        <v>1</v>
      </c>
      <c r="G17" s="172">
        <f>'12'!Y44</f>
        <v>1</v>
      </c>
      <c r="H17" s="156">
        <v>12</v>
      </c>
      <c r="I17" s="56"/>
      <c r="J17" s="103" t="s">
        <v>199</v>
      </c>
      <c r="K17" s="161">
        <v>0.69299999999999995</v>
      </c>
      <c r="L17" s="189">
        <v>0.73899999999999999</v>
      </c>
    </row>
    <row r="18" spans="1:12" x14ac:dyDescent="0.2">
      <c r="A18" s="159" t="s">
        <v>5</v>
      </c>
      <c r="B18" s="3" t="s">
        <v>33</v>
      </c>
      <c r="C18" s="133">
        <v>100</v>
      </c>
      <c r="D18" s="128">
        <f>'13'!S44</f>
        <v>115.9655432660317</v>
      </c>
      <c r="E18" s="169">
        <f>'13'!U44</f>
        <v>30.54084446553718</v>
      </c>
      <c r="F18" s="120">
        <f>'13'!W44</f>
        <v>3</v>
      </c>
      <c r="G18" s="172">
        <f>'13'!Y44</f>
        <v>3</v>
      </c>
      <c r="H18" s="156">
        <v>13</v>
      </c>
      <c r="I18" s="56"/>
      <c r="J18" s="103" t="s">
        <v>215</v>
      </c>
      <c r="K18" s="161">
        <v>0.75800000000000001</v>
      </c>
      <c r="L18" s="189">
        <v>0.74199999999999999</v>
      </c>
    </row>
    <row r="19" spans="1:12" x14ac:dyDescent="0.2">
      <c r="A19" s="159" t="s">
        <v>6</v>
      </c>
      <c r="B19" s="3" t="s">
        <v>34</v>
      </c>
      <c r="C19" s="133">
        <v>100</v>
      </c>
      <c r="D19" s="128">
        <f>'14'!S44</f>
        <v>127.40623029744614</v>
      </c>
      <c r="E19" s="169">
        <f>'14'!U44</f>
        <v>56.521216764866587</v>
      </c>
      <c r="F19" s="120">
        <f>'14'!W44</f>
        <v>7</v>
      </c>
      <c r="G19" s="172">
        <f>'14'!Y44</f>
        <v>5</v>
      </c>
      <c r="H19" s="156">
        <v>14</v>
      </c>
      <c r="I19" s="56"/>
      <c r="J19" s="103" t="s">
        <v>216</v>
      </c>
      <c r="K19" s="161">
        <v>0.752</v>
      </c>
      <c r="L19" s="189">
        <v>0.72199999999999998</v>
      </c>
    </row>
    <row r="20" spans="1:12" x14ac:dyDescent="0.2">
      <c r="A20" s="159" t="s">
        <v>7</v>
      </c>
      <c r="B20" s="3" t="s">
        <v>268</v>
      </c>
      <c r="C20" s="133">
        <v>100</v>
      </c>
      <c r="D20" s="128">
        <f>'15'!S44</f>
        <v>122.88993924321692</v>
      </c>
      <c r="E20" s="169">
        <f>'15'!U44</f>
        <v>52.509227795706202</v>
      </c>
      <c r="F20" s="120">
        <f>'15'!W44</f>
        <v>5</v>
      </c>
      <c r="G20" s="172">
        <f>'15'!Y44</f>
        <v>4</v>
      </c>
      <c r="H20" s="156">
        <v>15</v>
      </c>
      <c r="I20" s="56"/>
      <c r="J20" s="103" t="s">
        <v>217</v>
      </c>
      <c r="K20" s="161">
        <v>0.71899999999999997</v>
      </c>
      <c r="L20" s="189">
        <v>0.74399999999999999</v>
      </c>
    </row>
    <row r="21" spans="1:12" x14ac:dyDescent="0.2">
      <c r="A21" s="159" t="s">
        <v>8</v>
      </c>
      <c r="B21" s="3" t="s">
        <v>269</v>
      </c>
      <c r="C21" s="133">
        <v>100</v>
      </c>
      <c r="D21" s="128">
        <f>'16'!S44</f>
        <v>122.17993859683942</v>
      </c>
      <c r="E21" s="169">
        <f>'16'!U44</f>
        <v>55.02939321274485</v>
      </c>
      <c r="F21" s="120">
        <f>'16'!W44</f>
        <v>8</v>
      </c>
      <c r="G21" s="172">
        <f>'16'!Y44</f>
        <v>6</v>
      </c>
      <c r="H21" s="156">
        <v>16</v>
      </c>
      <c r="I21" s="56"/>
      <c r="J21" s="103" t="s">
        <v>218</v>
      </c>
      <c r="K21" s="161">
        <v>0.82599999999999996</v>
      </c>
      <c r="L21" s="189">
        <v>0.75</v>
      </c>
    </row>
    <row r="22" spans="1:12" x14ac:dyDescent="0.2">
      <c r="A22" s="159" t="s">
        <v>9</v>
      </c>
      <c r="B22" s="3" t="s">
        <v>270</v>
      </c>
      <c r="C22" s="133">
        <v>100</v>
      </c>
      <c r="D22" s="128">
        <f>'17'!S44</f>
        <v>133.44699772597502</v>
      </c>
      <c r="E22" s="169">
        <f>'17'!U44</f>
        <v>55.014819461002496</v>
      </c>
      <c r="F22" s="120">
        <f>'17'!W44</f>
        <v>8</v>
      </c>
      <c r="G22" s="172">
        <f>'17'!Y44</f>
        <v>7</v>
      </c>
      <c r="H22" s="156">
        <v>17</v>
      </c>
      <c r="I22" s="56"/>
      <c r="J22" s="103" t="s">
        <v>252</v>
      </c>
      <c r="K22" s="161">
        <v>0.84399999999999997</v>
      </c>
      <c r="L22" s="189">
        <v>0.76200000000000001</v>
      </c>
    </row>
    <row r="23" spans="1:12" x14ac:dyDescent="0.2">
      <c r="A23" s="159" t="s">
        <v>10</v>
      </c>
      <c r="B23" s="3" t="s">
        <v>271</v>
      </c>
      <c r="C23" s="133">
        <v>100</v>
      </c>
      <c r="D23" s="128">
        <f>'18'!S44</f>
        <v>120.48254556689736</v>
      </c>
      <c r="E23" s="169">
        <f>'18'!U44</f>
        <v>44.979224211278492</v>
      </c>
      <c r="F23" s="120">
        <f>'18'!W44</f>
        <v>1</v>
      </c>
      <c r="G23" s="172">
        <f>'18'!Y44</f>
        <v>0</v>
      </c>
      <c r="H23" s="156">
        <v>18</v>
      </c>
      <c r="I23" s="56"/>
      <c r="J23" s="190" t="s">
        <v>262</v>
      </c>
      <c r="K23" s="394">
        <v>0.94499999999999995</v>
      </c>
      <c r="L23" s="395">
        <v>0.77200000000000002</v>
      </c>
    </row>
    <row r="24" spans="1:12" x14ac:dyDescent="0.2">
      <c r="A24" s="159" t="s">
        <v>11</v>
      </c>
      <c r="B24" s="3" t="s">
        <v>35</v>
      </c>
      <c r="C24" s="133">
        <v>100</v>
      </c>
      <c r="D24" s="128">
        <f>'19'!S44</f>
        <v>133.1262568515462</v>
      </c>
      <c r="E24" s="169">
        <f>'19'!U44</f>
        <v>48.494526669347003</v>
      </c>
      <c r="F24" s="120">
        <f>'19'!W44</f>
        <v>5</v>
      </c>
      <c r="G24" s="172">
        <f>'19'!Y44</f>
        <v>5</v>
      </c>
      <c r="H24" s="156">
        <v>19</v>
      </c>
      <c r="I24" s="56"/>
      <c r="J24" s="103" t="s">
        <v>339</v>
      </c>
      <c r="K24" s="161">
        <v>0.80800000000000005</v>
      </c>
      <c r="L24" s="189">
        <v>0.74199999999999999</v>
      </c>
    </row>
    <row r="25" spans="1:12" x14ac:dyDescent="0.2">
      <c r="A25" s="159" t="s">
        <v>12</v>
      </c>
      <c r="B25" s="3" t="s">
        <v>366</v>
      </c>
      <c r="C25" s="133">
        <v>100</v>
      </c>
      <c r="D25" s="128">
        <f>'20'!S44</f>
        <v>118.03303954747582</v>
      </c>
      <c r="E25" s="169">
        <f>'20'!U44</f>
        <v>41.99835854903106</v>
      </c>
      <c r="F25" s="120">
        <f>'20'!W44</f>
        <v>29</v>
      </c>
      <c r="G25" s="172">
        <f>'20'!Y44</f>
        <v>35</v>
      </c>
      <c r="H25" s="156">
        <v>20</v>
      </c>
      <c r="I25" s="56"/>
      <c r="J25" s="103" t="s">
        <v>368</v>
      </c>
      <c r="K25" s="161">
        <v>0.82699999999999996</v>
      </c>
      <c r="L25" s="189">
        <v>0.69599999999999995</v>
      </c>
    </row>
    <row r="26" spans="1:12" x14ac:dyDescent="0.2">
      <c r="A26" s="159" t="s">
        <v>13</v>
      </c>
      <c r="B26" s="3" t="s">
        <v>191</v>
      </c>
      <c r="C26" s="133">
        <v>100</v>
      </c>
      <c r="D26" s="128">
        <f>'21'!S44</f>
        <v>127.59877133184874</v>
      </c>
      <c r="E26" s="169">
        <f>'21'!U44</f>
        <v>31.856470836028016</v>
      </c>
      <c r="F26" s="120">
        <f>'21'!W44</f>
        <v>12</v>
      </c>
      <c r="G26" s="172">
        <f>'21'!Y44</f>
        <v>12</v>
      </c>
      <c r="H26" s="156">
        <v>21</v>
      </c>
      <c r="I26" s="56"/>
      <c r="J26" s="200" t="s">
        <v>369</v>
      </c>
      <c r="K26" s="161">
        <v>0.78</v>
      </c>
      <c r="L26" s="189">
        <v>0.71399999999999997</v>
      </c>
    </row>
    <row r="27" spans="1:12" x14ac:dyDescent="0.2">
      <c r="A27" s="11" t="s">
        <v>14</v>
      </c>
      <c r="B27" s="12" t="s">
        <v>50</v>
      </c>
      <c r="C27" s="134">
        <v>100</v>
      </c>
      <c r="D27" s="129">
        <f>'22'!S44</f>
        <v>127.88551769526931</v>
      </c>
      <c r="E27" s="170">
        <f>'22'!U44</f>
        <v>64.696675529020169</v>
      </c>
      <c r="F27" s="121">
        <f>'22'!W44</f>
        <v>9</v>
      </c>
      <c r="G27" s="173">
        <f>'22'!Y44</f>
        <v>8</v>
      </c>
      <c r="H27" s="157">
        <v>22</v>
      </c>
      <c r="I27" s="56"/>
      <c r="J27" s="199" t="s">
        <v>370</v>
      </c>
      <c r="K27" s="396">
        <v>0.82799999999999996</v>
      </c>
      <c r="L27" s="397">
        <v>0.68200000000000005</v>
      </c>
    </row>
    <row r="28" spans="1:12" x14ac:dyDescent="0.2">
      <c r="A28" s="159" t="s">
        <v>15</v>
      </c>
      <c r="B28" s="3" t="s">
        <v>36</v>
      </c>
      <c r="C28" s="133">
        <v>100</v>
      </c>
      <c r="D28" s="128">
        <f>'23'!S44</f>
        <v>132.12250264060199</v>
      </c>
      <c r="E28" s="169">
        <f>'23'!U44</f>
        <v>61.609612823345671</v>
      </c>
      <c r="F28" s="120">
        <f>'23'!W44</f>
        <v>14</v>
      </c>
      <c r="G28" s="172">
        <f>'23'!Y44</f>
        <v>9</v>
      </c>
      <c r="H28" s="156">
        <v>23</v>
      </c>
      <c r="I28" s="56"/>
      <c r="J28" s="114" t="s">
        <v>549</v>
      </c>
      <c r="K28" s="422">
        <v>0.67200000000000004</v>
      </c>
      <c r="L28" s="423">
        <v>0.67900000000000005</v>
      </c>
    </row>
    <row r="29" spans="1:12" x14ac:dyDescent="0.2">
      <c r="A29" s="159" t="s">
        <v>16</v>
      </c>
      <c r="B29" s="3" t="s">
        <v>192</v>
      </c>
      <c r="C29" s="133">
        <v>100</v>
      </c>
      <c r="D29" s="128">
        <f>'24'!S44</f>
        <v>117.61528412183127</v>
      </c>
      <c r="E29" s="169">
        <f>'24'!U44</f>
        <v>44.322833867240298</v>
      </c>
      <c r="F29" s="120">
        <f>'24'!W44</f>
        <v>1</v>
      </c>
      <c r="G29" s="172">
        <f>'24'!Y44</f>
        <v>1</v>
      </c>
      <c r="H29" s="156">
        <v>24</v>
      </c>
      <c r="I29" s="56"/>
      <c r="J29" s="200" t="s">
        <v>550</v>
      </c>
      <c r="K29" s="416">
        <v>0.59799999999999998</v>
      </c>
      <c r="L29" s="417">
        <v>0.61099999999999999</v>
      </c>
    </row>
    <row r="30" spans="1:12" x14ac:dyDescent="0.2">
      <c r="A30" s="159" t="s">
        <v>17</v>
      </c>
      <c r="B30" s="3" t="s">
        <v>272</v>
      </c>
      <c r="C30" s="133">
        <v>100</v>
      </c>
      <c r="D30" s="128">
        <f>'25'!S44</f>
        <v>126.95817905407627</v>
      </c>
      <c r="E30" s="169">
        <f>'25'!U44</f>
        <v>63.34190423301952</v>
      </c>
      <c r="F30" s="120">
        <f>'25'!W44</f>
        <v>3</v>
      </c>
      <c r="G30" s="172">
        <f>'25'!Y44</f>
        <v>3</v>
      </c>
      <c r="H30" s="156">
        <v>25</v>
      </c>
      <c r="I30" s="56"/>
      <c r="J30" s="200" t="s">
        <v>551</v>
      </c>
      <c r="K30" s="416">
        <v>0.71299999999999997</v>
      </c>
      <c r="L30" s="417">
        <v>0.622</v>
      </c>
    </row>
    <row r="31" spans="1:12" x14ac:dyDescent="0.2">
      <c r="A31" s="159" t="s">
        <v>18</v>
      </c>
      <c r="B31" s="3" t="s">
        <v>273</v>
      </c>
      <c r="C31" s="133">
        <v>100</v>
      </c>
      <c r="D31" s="128">
        <f>'26'!S44</f>
        <v>132.96220392239024</v>
      </c>
      <c r="E31" s="169">
        <f>'26'!U44</f>
        <v>81.741751587941266</v>
      </c>
      <c r="F31" s="120">
        <f>'26'!W44</f>
        <v>6</v>
      </c>
      <c r="G31" s="172">
        <f>'26'!Y44</f>
        <v>4</v>
      </c>
      <c r="H31" s="156">
        <v>26</v>
      </c>
      <c r="I31" s="56"/>
      <c r="J31" s="115" t="s">
        <v>552</v>
      </c>
      <c r="K31" s="424">
        <v>0.64</v>
      </c>
      <c r="L31" s="425">
        <v>0.64900000000000002</v>
      </c>
    </row>
    <row r="32" spans="1:12" x14ac:dyDescent="0.2">
      <c r="A32" s="159" t="s">
        <v>19</v>
      </c>
      <c r="B32" s="3" t="s">
        <v>274</v>
      </c>
      <c r="C32" s="133">
        <v>100</v>
      </c>
      <c r="D32" s="128">
        <f>'27'!S44</f>
        <v>128.04413975001523</v>
      </c>
      <c r="E32" s="169">
        <f>'27'!U44</f>
        <v>86.124299053231894</v>
      </c>
      <c r="F32" s="120">
        <f>'27'!W44</f>
        <v>21</v>
      </c>
      <c r="G32" s="172">
        <f>'27'!Y44</f>
        <v>16</v>
      </c>
      <c r="H32" s="156">
        <v>27</v>
      </c>
      <c r="I32" s="56"/>
      <c r="J32" s="191" t="s">
        <v>141</v>
      </c>
      <c r="K32" s="191"/>
      <c r="L32" s="47" t="s">
        <v>120</v>
      </c>
    </row>
    <row r="33" spans="1:12" x14ac:dyDescent="0.2">
      <c r="A33" s="159" t="s">
        <v>20</v>
      </c>
      <c r="B33" s="3" t="s">
        <v>37</v>
      </c>
      <c r="C33" s="133">
        <v>100</v>
      </c>
      <c r="D33" s="128">
        <f>'28'!S44</f>
        <v>129.40864109492233</v>
      </c>
      <c r="E33" s="169">
        <f>'28'!U44</f>
        <v>79.915343930393078</v>
      </c>
      <c r="F33" s="120">
        <f>'28'!W44</f>
        <v>2</v>
      </c>
      <c r="G33" s="172">
        <f>'28'!Y44</f>
        <v>2</v>
      </c>
      <c r="H33" s="156">
        <v>28</v>
      </c>
      <c r="I33" s="56"/>
      <c r="J33" s="57" t="s">
        <v>612</v>
      </c>
      <c r="K33" s="58">
        <v>0.65</v>
      </c>
      <c r="L33" s="58">
        <v>0.627</v>
      </c>
    </row>
    <row r="34" spans="1:12" x14ac:dyDescent="0.2">
      <c r="A34" s="159" t="s">
        <v>21</v>
      </c>
      <c r="B34" s="3" t="s">
        <v>38</v>
      </c>
      <c r="C34" s="133">
        <v>100</v>
      </c>
      <c r="D34" s="128">
        <f>'29'!S44</f>
        <v>113.78343407665368</v>
      </c>
      <c r="E34" s="169">
        <f>'29'!U44</f>
        <v>96.76118477773079</v>
      </c>
      <c r="F34" s="120">
        <f>'29'!W44</f>
        <v>1</v>
      </c>
      <c r="G34" s="172">
        <f>'29'!Y44</f>
        <v>0</v>
      </c>
      <c r="H34" s="156">
        <v>29</v>
      </c>
      <c r="I34" s="56"/>
    </row>
    <row r="35" spans="1:12" x14ac:dyDescent="0.2">
      <c r="A35" s="159" t="s">
        <v>22</v>
      </c>
      <c r="B35" s="3" t="s">
        <v>377</v>
      </c>
      <c r="C35" s="133">
        <v>100</v>
      </c>
      <c r="D35" s="128">
        <f>'30'!S44</f>
        <v>127.01258284182779</v>
      </c>
      <c r="E35" s="169">
        <f>'30'!U44</f>
        <v>81.616001806542897</v>
      </c>
      <c r="F35" s="120">
        <f>'30'!W44</f>
        <v>10</v>
      </c>
      <c r="G35" s="172">
        <f>'30'!Y44</f>
        <v>9</v>
      </c>
      <c r="H35" s="156">
        <v>30</v>
      </c>
      <c r="I35" s="56"/>
    </row>
    <row r="36" spans="1:12" x14ac:dyDescent="0.2">
      <c r="A36" s="159" t="s">
        <v>23</v>
      </c>
      <c r="B36" s="3" t="s">
        <v>193</v>
      </c>
      <c r="C36" s="133">
        <v>100</v>
      </c>
      <c r="D36" s="128">
        <f>'31'!S44</f>
        <v>123.99751152107984</v>
      </c>
      <c r="E36" s="169">
        <f>'31'!U44</f>
        <v>66.57920189476873</v>
      </c>
      <c r="F36" s="120">
        <f>'31'!W44</f>
        <v>13</v>
      </c>
      <c r="G36" s="172">
        <f>'31'!Y44</f>
        <v>15</v>
      </c>
      <c r="H36" s="156">
        <v>31</v>
      </c>
      <c r="I36" s="56"/>
    </row>
    <row r="37" spans="1:12" x14ac:dyDescent="0.2">
      <c r="A37" s="159" t="s">
        <v>24</v>
      </c>
      <c r="B37" s="3" t="s">
        <v>39</v>
      </c>
      <c r="C37" s="133">
        <v>100</v>
      </c>
      <c r="D37" s="128">
        <f>'32'!S44</f>
        <v>128.46434854543335</v>
      </c>
      <c r="E37" s="169">
        <f>'32'!U44</f>
        <v>85.425453249809294</v>
      </c>
      <c r="F37" s="120">
        <f>'32'!W44</f>
        <v>5</v>
      </c>
      <c r="G37" s="172">
        <f>'32'!Y44</f>
        <v>6</v>
      </c>
      <c r="H37" s="156">
        <v>32</v>
      </c>
      <c r="I37" s="56"/>
    </row>
    <row r="38" spans="1:12" x14ac:dyDescent="0.2">
      <c r="A38" s="159" t="s">
        <v>25</v>
      </c>
      <c r="B38" s="3" t="s">
        <v>40</v>
      </c>
      <c r="C38" s="133">
        <v>100</v>
      </c>
      <c r="D38" s="128">
        <f>'33'!S44</f>
        <v>131.39515968158869</v>
      </c>
      <c r="E38" s="169">
        <f>'33'!U44</f>
        <v>90.647497543785917</v>
      </c>
      <c r="F38" s="120">
        <f>'33'!W44</f>
        <v>9</v>
      </c>
      <c r="G38" s="172">
        <f>'33'!Y44</f>
        <v>5</v>
      </c>
      <c r="H38" s="156">
        <v>33</v>
      </c>
      <c r="I38" s="56"/>
    </row>
    <row r="39" spans="1:12" x14ac:dyDescent="0.2">
      <c r="A39" s="159" t="s">
        <v>26</v>
      </c>
      <c r="B39" s="3" t="s">
        <v>276</v>
      </c>
      <c r="C39" s="133">
        <v>100</v>
      </c>
      <c r="D39" s="128">
        <f>'34'!S44</f>
        <v>130.98555524429682</v>
      </c>
      <c r="E39" s="169">
        <f>'34'!U44</f>
        <v>73.082826226133108</v>
      </c>
      <c r="F39" s="120">
        <f>'34'!W44</f>
        <v>16</v>
      </c>
      <c r="G39" s="172">
        <f>'34'!Y44</f>
        <v>14</v>
      </c>
      <c r="H39" s="156">
        <v>34</v>
      </c>
      <c r="I39" s="56"/>
    </row>
    <row r="40" spans="1:12" x14ac:dyDescent="0.2">
      <c r="A40" s="159" t="s">
        <v>51</v>
      </c>
      <c r="B40" s="3" t="s">
        <v>367</v>
      </c>
      <c r="C40" s="133">
        <v>100</v>
      </c>
      <c r="D40" s="128">
        <f>'35'!S44</f>
        <v>136.3346774291833</v>
      </c>
      <c r="E40" s="169">
        <f>'35'!U44</f>
        <v>74.302909809406373</v>
      </c>
      <c r="F40" s="120">
        <f>'35'!W44</f>
        <v>21</v>
      </c>
      <c r="G40" s="172">
        <f>'35'!Y44</f>
        <v>17</v>
      </c>
      <c r="H40" s="156">
        <v>35</v>
      </c>
      <c r="I40" s="56"/>
    </row>
    <row r="41" spans="1:12" x14ac:dyDescent="0.2">
      <c r="A41" s="159" t="s">
        <v>194</v>
      </c>
      <c r="B41" s="3" t="s">
        <v>41</v>
      </c>
      <c r="C41" s="133">
        <v>100</v>
      </c>
      <c r="D41" s="128">
        <f>'36'!S44</f>
        <v>125.63509611274827</v>
      </c>
      <c r="E41" s="169">
        <f>'36'!U44</f>
        <v>76.930552018657608</v>
      </c>
      <c r="F41" s="120">
        <f>'36'!W44</f>
        <v>13</v>
      </c>
      <c r="G41" s="172">
        <f>'36'!Y44</f>
        <v>10</v>
      </c>
      <c r="H41" s="156">
        <v>36</v>
      </c>
      <c r="I41" s="56"/>
    </row>
    <row r="42" spans="1:12" x14ac:dyDescent="0.2">
      <c r="A42" s="159" t="s">
        <v>200</v>
      </c>
      <c r="B42" s="3" t="s">
        <v>345</v>
      </c>
      <c r="C42" s="133">
        <v>100</v>
      </c>
      <c r="D42" s="128">
        <f>'37'!S44</f>
        <v>125.55870672853371</v>
      </c>
      <c r="E42" s="169">
        <f>'37'!U44</f>
        <v>69.443760453561097</v>
      </c>
      <c r="F42" s="120">
        <f>'37'!W44</f>
        <v>20</v>
      </c>
      <c r="G42" s="172">
        <f>'37'!Y44</f>
        <v>14</v>
      </c>
      <c r="H42" s="156">
        <v>37</v>
      </c>
      <c r="I42" s="56"/>
    </row>
    <row r="43" spans="1:12" x14ac:dyDescent="0.2">
      <c r="A43" s="159" t="s">
        <v>201</v>
      </c>
      <c r="B43" s="3" t="s">
        <v>278</v>
      </c>
      <c r="C43" s="133">
        <v>100</v>
      </c>
      <c r="D43" s="128">
        <f>'38'!S44</f>
        <v>136.09541751226175</v>
      </c>
      <c r="E43" s="169">
        <f>'38'!U44</f>
        <v>13.034391163423189</v>
      </c>
      <c r="F43" s="120">
        <f>'38'!W44</f>
        <v>0</v>
      </c>
      <c r="G43" s="172">
        <f>'38'!Y44</f>
        <v>0</v>
      </c>
      <c r="H43" s="156">
        <v>38</v>
      </c>
      <c r="I43" s="56"/>
    </row>
    <row r="44" spans="1:12" x14ac:dyDescent="0.2">
      <c r="A44" s="159" t="s">
        <v>202</v>
      </c>
      <c r="B44" s="3" t="s">
        <v>279</v>
      </c>
      <c r="C44" s="133">
        <v>100</v>
      </c>
      <c r="D44" s="128">
        <f>'39'!S44</f>
        <v>145.14374242652011</v>
      </c>
      <c r="E44" s="169">
        <f>'39'!U44</f>
        <v>59.680027413251779</v>
      </c>
      <c r="F44" s="120">
        <f>'39'!W44</f>
        <v>2</v>
      </c>
      <c r="G44" s="172">
        <f>'39'!Y44</f>
        <v>3</v>
      </c>
      <c r="H44" s="156">
        <v>39</v>
      </c>
      <c r="I44" s="56"/>
    </row>
    <row r="45" spans="1:12" x14ac:dyDescent="0.2">
      <c r="A45" s="106"/>
      <c r="B45" s="94" t="s">
        <v>83</v>
      </c>
      <c r="C45" s="135">
        <f>SUM(C6:C44)</f>
        <v>3900</v>
      </c>
      <c r="D45" s="202">
        <f>SUM(D6:D44)</f>
        <v>4861.7038263681725</v>
      </c>
      <c r="E45" s="203">
        <f>SUM(E6:E44)</f>
        <v>2248.8905293346616</v>
      </c>
      <c r="F45" s="204">
        <f>SUM(F6:F44)</f>
        <v>363</v>
      </c>
      <c r="G45" s="205">
        <f>SUM(G6:G44)</f>
        <v>291</v>
      </c>
      <c r="H45" s="160"/>
      <c r="I45" s="56"/>
    </row>
    <row r="46" spans="1:12" x14ac:dyDescent="0.2">
      <c r="A46" s="398" t="str">
        <f>取引基本表!$E$1</f>
        <v>2015年福崎町産業連関表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0.21389195148842333</v>
      </c>
      <c r="G5" s="77">
        <f t="shared" ref="G5:G38" si="1">E5*F5</f>
        <v>0</v>
      </c>
      <c r="H5" s="77">
        <f t="array" ref="H5:H43">MMULT(逆行列係数!C5:AO43,'26'!G5:G43)</f>
        <v>3.5878697283836823E-4</v>
      </c>
      <c r="I5" s="77">
        <f t="shared" ref="I5:I38" si="2">C5+H5</f>
        <v>3.5878697283836823E-4</v>
      </c>
      <c r="J5" s="76">
        <f>分析係数表!G8</f>
        <v>0.12113720642768851</v>
      </c>
      <c r="K5" s="78">
        <f t="shared" ref="K5:K38" si="3">I5*J5</f>
        <v>4.3462451592286879E-5</v>
      </c>
      <c r="L5" s="79" t="s">
        <v>184</v>
      </c>
      <c r="M5" s="80" t="s">
        <v>184</v>
      </c>
      <c r="N5" s="81">
        <f>分析係数表!H8</f>
        <v>1.1235410915782847E-2</v>
      </c>
      <c r="O5" s="82">
        <f t="shared" ref="O5:O43" si="4">$M$44*N5</f>
        <v>0.37996109035080877</v>
      </c>
      <c r="P5" s="76">
        <f>分析係数表!C8</f>
        <v>0.21389195148842333</v>
      </c>
      <c r="Q5" s="82">
        <f t="shared" ref="Q5:Q38" si="5">O5*P5</f>
        <v>8.1270619104803626E-2</v>
      </c>
      <c r="R5" s="83">
        <f t="array" ref="R5:R43">MMULT(逆行列係数!C5:AO43,'26'!Q5:Q43)</f>
        <v>9.9795628730294905E-2</v>
      </c>
      <c r="S5" s="84">
        <f t="shared" ref="S5:S38" si="6">I5+R5</f>
        <v>0.10015441570313327</v>
      </c>
      <c r="T5" s="85">
        <f>分析係数表!F8</f>
        <v>0.44993819530284301</v>
      </c>
      <c r="U5" s="86">
        <f t="shared" ref="U5:U38" si="7">S5*T5</f>
        <v>4.5063297053078502E-2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投入係数表!AB6</f>
        <v>0</v>
      </c>
      <c r="E6" s="77">
        <f t="shared" si="0"/>
        <v>0</v>
      </c>
      <c r="F6" s="76">
        <f>分析係数表!C9</f>
        <v>0.54651162790697683</v>
      </c>
      <c r="G6" s="77">
        <f t="shared" si="1"/>
        <v>0</v>
      </c>
      <c r="H6" s="77">
        <v>3.2684196823988109E-4</v>
      </c>
      <c r="I6" s="77">
        <f t="shared" si="2"/>
        <v>3.2684196823988109E-4</v>
      </c>
      <c r="J6" s="76">
        <f>分析係数表!G9</f>
        <v>0.23529411764705882</v>
      </c>
      <c r="K6" s="78">
        <f t="shared" si="3"/>
        <v>7.6903992527030838E-5</v>
      </c>
      <c r="L6" s="79"/>
      <c r="M6" s="80"/>
      <c r="N6" s="81">
        <f>分析係数表!H9</f>
        <v>6.0535619158312755E-4</v>
      </c>
      <c r="O6" s="82">
        <f t="shared" si="4"/>
        <v>2.04720415059703E-2</v>
      </c>
      <c r="P6" s="76">
        <f>分析係数表!C9</f>
        <v>0.54651162790697683</v>
      </c>
      <c r="Q6" s="82">
        <f t="shared" si="5"/>
        <v>1.1188208730007027E-2</v>
      </c>
      <c r="R6" s="83">
        <v>1.3271714142815647E-2</v>
      </c>
      <c r="S6" s="84">
        <f t="shared" si="6"/>
        <v>1.3598556111055527E-2</v>
      </c>
      <c r="T6" s="85">
        <f>分析係数表!F9</f>
        <v>0.68627450980392157</v>
      </c>
      <c r="U6" s="86">
        <f t="shared" si="7"/>
        <v>9.3323424291557548E-3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3.8487438031224161E-2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1.3168724279835398E-2</v>
      </c>
      <c r="G8" s="77">
        <f t="shared" si="1"/>
        <v>0</v>
      </c>
      <c r="H8" s="77">
        <v>7.5998963571913963E-3</v>
      </c>
      <c r="I8" s="77">
        <f t="shared" si="2"/>
        <v>7.5998963571913963E-3</v>
      </c>
      <c r="J8" s="76">
        <f>分析係数表!G11</f>
        <v>0.35416666666666669</v>
      </c>
      <c r="K8" s="78">
        <f t="shared" si="3"/>
        <v>2.6916299598386197E-3</v>
      </c>
      <c r="L8" s="79"/>
      <c r="M8" s="80"/>
      <c r="N8" s="81">
        <f>分析係数表!H11</f>
        <v>-2.4214247663325099E-5</v>
      </c>
      <c r="O8" s="82">
        <f t="shared" si="4"/>
        <v>-8.188816602388119E-4</v>
      </c>
      <c r="P8" s="76">
        <f>分析係数表!C11</f>
        <v>1.3168724279835398E-2</v>
      </c>
      <c r="Q8" s="82">
        <f t="shared" si="5"/>
        <v>-1.0783626801498762E-5</v>
      </c>
      <c r="R8" s="83">
        <v>1.2521744896170021E-3</v>
      </c>
      <c r="S8" s="84">
        <f t="shared" si="6"/>
        <v>8.8520708468083978E-3</v>
      </c>
      <c r="T8" s="85">
        <f>分析係数表!F11</f>
        <v>0.60416666666666663</v>
      </c>
      <c r="U8" s="86">
        <f t="shared" si="7"/>
        <v>5.3481261366134063E-3</v>
      </c>
      <c r="V8" s="87">
        <f>分析係数表!D11</f>
        <v>0</v>
      </c>
      <c r="W8" s="88">
        <f t="shared" si="8"/>
        <v>0</v>
      </c>
      <c r="X8" s="76">
        <f>分析係数表!E11</f>
        <v>0</v>
      </c>
      <c r="Y8" s="89">
        <f t="shared" si="9"/>
        <v>0</v>
      </c>
    </row>
    <row r="9" spans="1:25" x14ac:dyDescent="0.2">
      <c r="A9" s="6" t="s">
        <v>222</v>
      </c>
      <c r="B9" s="5" t="s">
        <v>190</v>
      </c>
      <c r="C9" s="90"/>
      <c r="D9" s="76">
        <f>投入係数表!AB9</f>
        <v>0</v>
      </c>
      <c r="E9" s="77">
        <f t="shared" si="0"/>
        <v>0</v>
      </c>
      <c r="F9" s="76">
        <f>分析係数表!C12</f>
        <v>7.2568503462812406E-2</v>
      </c>
      <c r="G9" s="77">
        <f t="shared" si="1"/>
        <v>0</v>
      </c>
      <c r="H9" s="77">
        <v>3.3764969468592253E-4</v>
      </c>
      <c r="I9" s="77">
        <f t="shared" si="2"/>
        <v>3.3764969468592253E-4</v>
      </c>
      <c r="J9" s="76">
        <f>分析係数表!G12</f>
        <v>0.12569832402234637</v>
      </c>
      <c r="K9" s="78">
        <f t="shared" si="3"/>
        <v>4.2442000728677418E-5</v>
      </c>
      <c r="L9" s="79"/>
      <c r="M9" s="80"/>
      <c r="N9" s="81">
        <f>分析係数表!H12</f>
        <v>9.0779214489805804E-2</v>
      </c>
      <c r="O9" s="82">
        <f t="shared" si="4"/>
        <v>3.0699873442353063</v>
      </c>
      <c r="P9" s="76">
        <f>分析係数表!C12</f>
        <v>7.2568503462812406E-2</v>
      </c>
      <c r="Q9" s="82">
        <f t="shared" si="5"/>
        <v>0.22278438722093008</v>
      </c>
      <c r="R9" s="83">
        <v>0.24508700361645716</v>
      </c>
      <c r="S9" s="84">
        <f t="shared" si="6"/>
        <v>0.24542465331114308</v>
      </c>
      <c r="T9" s="85">
        <f>分析係数表!F12</f>
        <v>0.41017347838870921</v>
      </c>
      <c r="U9" s="86">
        <f t="shared" si="7"/>
        <v>0.10066668373097459</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投入係数表!AB10</f>
        <v>2.5906735751295338E-3</v>
      </c>
      <c r="E10" s="77">
        <f t="shared" si="0"/>
        <v>0.2590673575129534</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0.48395906120113791</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投入係数表!AB11</f>
        <v>3.8860103626943004E-3</v>
      </c>
      <c r="E11" s="77">
        <f t="shared" si="0"/>
        <v>0.38860103626943004</v>
      </c>
      <c r="F11" s="76">
        <f>分析係数表!C14</f>
        <v>0.25830608585592241</v>
      </c>
      <c r="G11" s="77">
        <f t="shared" si="1"/>
        <v>0.10037801263831181</v>
      </c>
      <c r="H11" s="77">
        <v>0.66993503010577005</v>
      </c>
      <c r="I11" s="77">
        <f t="shared" si="2"/>
        <v>0.66993503010577005</v>
      </c>
      <c r="J11" s="76">
        <f>分析係数表!G14</f>
        <v>0.15742383910085772</v>
      </c>
      <c r="K11" s="78">
        <f t="shared" si="3"/>
        <v>0.10546374438739901</v>
      </c>
      <c r="L11" s="79"/>
      <c r="M11" s="80"/>
      <c r="N11" s="81">
        <f>分析係数表!H14</f>
        <v>1.1380696401762796E-3</v>
      </c>
      <c r="O11" s="82">
        <f t="shared" si="4"/>
        <v>3.8487438031224161E-2</v>
      </c>
      <c r="P11" s="76">
        <f>分析係数表!C14</f>
        <v>0.25830608585592241</v>
      </c>
      <c r="Q11" s="82">
        <f t="shared" si="5"/>
        <v>9.9415394724678818E-3</v>
      </c>
      <c r="R11" s="83">
        <v>9.3553946142749866E-2</v>
      </c>
      <c r="S11" s="84">
        <f t="shared" si="6"/>
        <v>0.76348897624851997</v>
      </c>
      <c r="T11" s="85">
        <f>分析係数表!F14</f>
        <v>0.28778467908902694</v>
      </c>
      <c r="U11" s="86">
        <f t="shared" si="7"/>
        <v>0.21972043001769004</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投入係数表!AB12</f>
        <v>1.5544041450777202E-2</v>
      </c>
      <c r="E12" s="77">
        <f t="shared" si="0"/>
        <v>1.5544041450777202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0.28251417278239016</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投入係数表!AB13</f>
        <v>1.1658031088082901E-2</v>
      </c>
      <c r="E13" s="77">
        <f t="shared" si="0"/>
        <v>1.1658031088082901</v>
      </c>
      <c r="F13" s="76">
        <f>分析係数表!C16</f>
        <v>7.6144637788473357E-2</v>
      </c>
      <c r="G13" s="77">
        <f t="shared" si="1"/>
        <v>8.8769655452883442E-2</v>
      </c>
      <c r="H13" s="77">
        <v>0.10198787410333264</v>
      </c>
      <c r="I13" s="77">
        <f t="shared" si="2"/>
        <v>0.10198787410333264</v>
      </c>
      <c r="J13" s="76">
        <f>分析係数表!G16</f>
        <v>3.3088235294117647E-2</v>
      </c>
      <c r="K13" s="78">
        <f t="shared" si="3"/>
        <v>3.3745987754779183E-3</v>
      </c>
      <c r="L13" s="79"/>
      <c r="M13" s="80"/>
      <c r="N13" s="81">
        <f>分析係数表!H16</f>
        <v>1.665940239236767E-2</v>
      </c>
      <c r="O13" s="82">
        <f t="shared" si="4"/>
        <v>0.56339058224430272</v>
      </c>
      <c r="P13" s="76">
        <f>分析係数表!C16</f>
        <v>7.6144637788473357E-2</v>
      </c>
      <c r="Q13" s="82">
        <f t="shared" si="5"/>
        <v>4.2899171818429539E-2</v>
      </c>
      <c r="R13" s="83">
        <v>4.8163195524387234E-2</v>
      </c>
      <c r="S13" s="84">
        <f t="shared" si="6"/>
        <v>0.15015106962771987</v>
      </c>
      <c r="T13" s="85">
        <f>分析係数表!F16</f>
        <v>0.28823529411764703</v>
      </c>
      <c r="U13" s="86">
        <f t="shared" si="7"/>
        <v>4.3278837716225135E-2</v>
      </c>
      <c r="V13" s="87">
        <f>分析係数表!D16</f>
        <v>0</v>
      </c>
      <c r="W13" s="88">
        <f t="shared" si="8"/>
        <v>0</v>
      </c>
      <c r="X13" s="76">
        <f>分析係数表!E16</f>
        <v>0</v>
      </c>
      <c r="Y13" s="89">
        <f t="shared" si="9"/>
        <v>0</v>
      </c>
    </row>
    <row r="14" spans="1:25" x14ac:dyDescent="0.2">
      <c r="A14" s="6" t="s">
        <v>2</v>
      </c>
      <c r="B14" s="5" t="s">
        <v>364</v>
      </c>
      <c r="C14" s="90"/>
      <c r="D14" s="76">
        <f>投入係数表!AB14</f>
        <v>1.4248704663212436E-2</v>
      </c>
      <c r="E14" s="77">
        <f t="shared" si="0"/>
        <v>1.4248704663212435</v>
      </c>
      <c r="F14" s="76">
        <f>分析係数表!C17</f>
        <v>0.18071519795657731</v>
      </c>
      <c r="G14" s="77">
        <f t="shared" si="1"/>
        <v>0.25749574838372413</v>
      </c>
      <c r="H14" s="77">
        <v>0.29996175647271528</v>
      </c>
      <c r="I14" s="77">
        <f t="shared" si="2"/>
        <v>0.29996175647271528</v>
      </c>
      <c r="J14" s="76">
        <f>分析係数表!G17</f>
        <v>0.21222205415217063</v>
      </c>
      <c r="K14" s="78">
        <f t="shared" si="3"/>
        <v>6.3658500125732806E-2</v>
      </c>
      <c r="L14" s="79"/>
      <c r="M14" s="80"/>
      <c r="N14" s="81">
        <f>分析係数表!H17</f>
        <v>2.9299239672623371E-3</v>
      </c>
      <c r="O14" s="82">
        <f t="shared" si="4"/>
        <v>9.9084680888896257E-2</v>
      </c>
      <c r="P14" s="76">
        <f>分析係数表!C17</f>
        <v>0.18071519795657731</v>
      </c>
      <c r="Q14" s="82">
        <f t="shared" si="5"/>
        <v>1.7906107721301179E-2</v>
      </c>
      <c r="R14" s="83">
        <v>3.9524749125720925E-2</v>
      </c>
      <c r="S14" s="84">
        <f t="shared" si="6"/>
        <v>0.33948650559843618</v>
      </c>
      <c r="T14" s="85">
        <f>分析係数表!F17</f>
        <v>0.32203902586598093</v>
      </c>
      <c r="U14" s="86">
        <f t="shared" si="7"/>
        <v>0.10932790355756627</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投入係数表!AB15</f>
        <v>0</v>
      </c>
      <c r="E15" s="77">
        <f t="shared" si="0"/>
        <v>0</v>
      </c>
      <c r="F15" s="76">
        <f>分析係数表!C18</f>
        <v>9.139072847682117E-2</v>
      </c>
      <c r="G15" s="77">
        <f t="shared" si="1"/>
        <v>0</v>
      </c>
      <c r="H15" s="77">
        <v>3.5389323390734567E-3</v>
      </c>
      <c r="I15" s="77">
        <f t="shared" si="2"/>
        <v>3.5389323390734567E-3</v>
      </c>
      <c r="J15" s="76">
        <f>分析係数表!G18</f>
        <v>0.21513002364066194</v>
      </c>
      <c r="K15" s="78">
        <f t="shared" si="3"/>
        <v>7.6133059776757584E-4</v>
      </c>
      <c r="L15" s="79"/>
      <c r="M15" s="80"/>
      <c r="N15" s="81">
        <f>分析係数表!H18</f>
        <v>4.3585645793985182E-4</v>
      </c>
      <c r="O15" s="82">
        <f t="shared" si="4"/>
        <v>1.4739869884298616E-2</v>
      </c>
      <c r="P15" s="76">
        <f>分析係数表!C18</f>
        <v>9.139072847682117E-2</v>
      </c>
      <c r="Q15" s="82">
        <f t="shared" si="5"/>
        <v>1.3470874463796083E-3</v>
      </c>
      <c r="R15" s="83">
        <v>3.3235713505921573E-3</v>
      </c>
      <c r="S15" s="84">
        <f t="shared" si="6"/>
        <v>6.8625036896656135E-3</v>
      </c>
      <c r="T15" s="85">
        <f>分析係数表!F18</f>
        <v>0.45390070921985815</v>
      </c>
      <c r="U15" s="86">
        <f t="shared" si="7"/>
        <v>3.1148952917631153E-3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投入係数表!AB16</f>
        <v>0</v>
      </c>
      <c r="E16" s="77">
        <f t="shared" si="0"/>
        <v>0</v>
      </c>
      <c r="F16" s="76">
        <f>分析係数表!C19</f>
        <v>0.19965169797238458</v>
      </c>
      <c r="G16" s="77">
        <f t="shared" si="1"/>
        <v>0</v>
      </c>
      <c r="H16" s="77">
        <v>6.0542226289749508E-3</v>
      </c>
      <c r="I16" s="77">
        <f t="shared" si="2"/>
        <v>6.0542226289749508E-3</v>
      </c>
      <c r="J16" s="76">
        <f>分析係数表!G19</f>
        <v>5.7581303674503731E-2</v>
      </c>
      <c r="K16" s="78">
        <f t="shared" si="3"/>
        <v>3.4861003171205899E-4</v>
      </c>
      <c r="L16" s="79"/>
      <c r="M16" s="80"/>
      <c r="N16" s="81">
        <f>分析係数表!H19</f>
        <v>-1.210712383166255E-4</v>
      </c>
      <c r="O16" s="82">
        <f t="shared" si="4"/>
        <v>-4.09440830119406E-3</v>
      </c>
      <c r="P16" s="76">
        <f>分析係数表!C19</f>
        <v>0.19965169797238458</v>
      </c>
      <c r="Q16" s="82">
        <f t="shared" si="5"/>
        <v>-8.174555695256207E-4</v>
      </c>
      <c r="R16" s="83">
        <v>7.8065892423238555E-3</v>
      </c>
      <c r="S16" s="84">
        <f t="shared" si="6"/>
        <v>1.3860811871298806E-2</v>
      </c>
      <c r="T16" s="85">
        <f>分析係数表!F19</f>
        <v>0.23947627762917079</v>
      </c>
      <c r="U16" s="86">
        <f t="shared" si="7"/>
        <v>3.319335631856859E-3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投入係数表!AB17</f>
        <v>0</v>
      </c>
      <c r="E17" s="77">
        <f t="shared" si="0"/>
        <v>0</v>
      </c>
      <c r="F17" s="76">
        <f>分析係数表!C20</f>
        <v>7.086614173228345E-2</v>
      </c>
      <c r="G17" s="77">
        <f t="shared" si="1"/>
        <v>0</v>
      </c>
      <c r="H17" s="77">
        <v>1.2877229252847857E-3</v>
      </c>
      <c r="I17" s="77">
        <f t="shared" si="2"/>
        <v>1.2877229252847857E-3</v>
      </c>
      <c r="J17" s="76">
        <f>分析係数表!G20</f>
        <v>0.1</v>
      </c>
      <c r="K17" s="78">
        <f t="shared" si="3"/>
        <v>1.2877229252847858E-4</v>
      </c>
      <c r="L17" s="79"/>
      <c r="M17" s="80"/>
      <c r="N17" s="81">
        <f>分析係数表!H20</f>
        <v>5.5692769625647731E-4</v>
      </c>
      <c r="O17" s="82">
        <f t="shared" si="4"/>
        <v>1.8834278185492676E-2</v>
      </c>
      <c r="P17" s="76">
        <f>分析係数表!C20</f>
        <v>7.086614173228345E-2</v>
      </c>
      <c r="Q17" s="82">
        <f t="shared" si="5"/>
        <v>1.3347126273183783E-3</v>
      </c>
      <c r="R17" s="83">
        <v>4.4361780772830669E-3</v>
      </c>
      <c r="S17" s="84">
        <f t="shared" si="6"/>
        <v>5.7239010025678522E-3</v>
      </c>
      <c r="T17" s="85">
        <f>分析係数表!F20</f>
        <v>0.22318840579710145</v>
      </c>
      <c r="U17" s="86">
        <f t="shared" si="7"/>
        <v>1.2775083397035497E-3</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投入係数表!AB18</f>
        <v>0</v>
      </c>
      <c r="E18" s="77">
        <f t="shared" si="0"/>
        <v>0</v>
      </c>
      <c r="F18" s="76">
        <f>分析係数表!C21</f>
        <v>0.37411764705882355</v>
      </c>
      <c r="G18" s="77">
        <f t="shared" si="1"/>
        <v>0</v>
      </c>
      <c r="H18" s="77">
        <v>2.6661086655360468E-2</v>
      </c>
      <c r="I18" s="77">
        <f t="shared" si="2"/>
        <v>2.6661086655360468E-2</v>
      </c>
      <c r="J18" s="76">
        <f>分析係数表!G21</f>
        <v>0.28505771697306542</v>
      </c>
      <c r="K18" s="78">
        <f t="shared" si="3"/>
        <v>7.5999484939981155E-3</v>
      </c>
      <c r="L18" s="79"/>
      <c r="M18" s="80"/>
      <c r="N18" s="81">
        <f>分析係数表!H21</f>
        <v>9.2014141120635377E-4</v>
      </c>
      <c r="O18" s="82">
        <f t="shared" si="4"/>
        <v>3.1117503089074856E-2</v>
      </c>
      <c r="P18" s="76">
        <f>分析係数表!C21</f>
        <v>0.37411764705882355</v>
      </c>
      <c r="Q18" s="82">
        <f t="shared" si="5"/>
        <v>1.1641607038030358E-2</v>
      </c>
      <c r="R18" s="83">
        <v>3.1425916328182486E-2</v>
      </c>
      <c r="S18" s="84">
        <f t="shared" si="6"/>
        <v>5.8087002983542954E-2</v>
      </c>
      <c r="T18" s="85">
        <f>分析係数表!F21</f>
        <v>0.42400598546387347</v>
      </c>
      <c r="U18" s="86">
        <f t="shared" si="7"/>
        <v>2.4629236942680089E-2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投入係数表!AB19</f>
        <v>0</v>
      </c>
      <c r="E19" s="77">
        <f t="shared" si="0"/>
        <v>0</v>
      </c>
      <c r="F19" s="76">
        <f>分析係数表!C22</f>
        <v>3.7067545304777627E-2</v>
      </c>
      <c r="G19" s="77">
        <f t="shared" si="1"/>
        <v>0</v>
      </c>
      <c r="H19" s="77">
        <v>1.1036975853811566E-3</v>
      </c>
      <c r="I19" s="77">
        <f t="shared" si="2"/>
        <v>1.1036975853811566E-3</v>
      </c>
      <c r="J19" s="76">
        <f>分析係数表!G22</f>
        <v>0.19478402607986961</v>
      </c>
      <c r="K19" s="78">
        <f t="shared" si="3"/>
        <v>2.1498265925517233E-4</v>
      </c>
      <c r="L19" s="79"/>
      <c r="M19" s="80"/>
      <c r="N19" s="81">
        <f>分析係数表!H22</f>
        <v>4.8428495326650198E-5</v>
      </c>
      <c r="O19" s="82">
        <f t="shared" si="4"/>
        <v>1.6377633204776238E-3</v>
      </c>
      <c r="P19" s="76">
        <f>分析係数表!C22</f>
        <v>3.7067545304777627E-2</v>
      </c>
      <c r="Q19" s="82">
        <f t="shared" si="5"/>
        <v>6.0707866080307359E-5</v>
      </c>
      <c r="R19" s="83">
        <v>6.3838071775868031E-4</v>
      </c>
      <c r="S19" s="84">
        <f t="shared" si="6"/>
        <v>1.7420783031398368E-3</v>
      </c>
      <c r="T19" s="85">
        <f>分析係数表!F22</f>
        <v>0.40994295028524858</v>
      </c>
      <c r="U19" s="86">
        <f t="shared" si="7"/>
        <v>7.1415271921706428E-4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8.188816602388119E-4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投入係数表!AB21</f>
        <v>0</v>
      </c>
      <c r="E21" s="77">
        <f t="shared" si="0"/>
        <v>0</v>
      </c>
      <c r="F21" s="76">
        <f>分析係数表!C24</f>
        <v>1</v>
      </c>
      <c r="G21" s="77">
        <f t="shared" si="1"/>
        <v>0</v>
      </c>
      <c r="H21" s="77">
        <v>9.4541709704317495E-2</v>
      </c>
      <c r="I21" s="77">
        <f t="shared" si="2"/>
        <v>9.4541709704317495E-2</v>
      </c>
      <c r="J21" s="76">
        <f>分析係数表!G24</f>
        <v>0.20825654257279763</v>
      </c>
      <c r="K21" s="78">
        <f t="shared" si="3"/>
        <v>1.968892959194227E-2</v>
      </c>
      <c r="L21" s="79"/>
      <c r="M21" s="80"/>
      <c r="N21" s="81">
        <f>分析係数表!H24</f>
        <v>3.389994672865514E-4</v>
      </c>
      <c r="O21" s="82">
        <f t="shared" si="4"/>
        <v>1.1464343243343368E-2</v>
      </c>
      <c r="P21" s="76">
        <f>分析係数表!C24</f>
        <v>1</v>
      </c>
      <c r="Q21" s="82">
        <f t="shared" si="5"/>
        <v>1.1464343243343368E-2</v>
      </c>
      <c r="R21" s="83">
        <v>5.1470119073467255E-2</v>
      </c>
      <c r="S21" s="84">
        <f t="shared" si="6"/>
        <v>0.14601182877778474</v>
      </c>
      <c r="T21" s="85">
        <f>分析係数表!F24</f>
        <v>0.38665683744931811</v>
      </c>
      <c r="U21" s="86">
        <f t="shared" si="7"/>
        <v>5.6456471945409578E-2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投入係数表!AB22</f>
        <v>0</v>
      </c>
      <c r="E22" s="77">
        <f t="shared" si="0"/>
        <v>0</v>
      </c>
      <c r="F22" s="76">
        <f>分析係数表!C25</f>
        <v>9.7637180238234755E-3</v>
      </c>
      <c r="G22" s="77">
        <f t="shared" si="1"/>
        <v>0</v>
      </c>
      <c r="H22" s="77">
        <v>5.6906304736027789E-4</v>
      </c>
      <c r="I22" s="77">
        <f t="shared" si="2"/>
        <v>5.6906304736027789E-4</v>
      </c>
      <c r="J22" s="76">
        <f>分析係数表!G25</f>
        <v>0.19639934533551553</v>
      </c>
      <c r="K22" s="78">
        <f t="shared" si="3"/>
        <v>1.1176360995619205E-4</v>
      </c>
      <c r="L22" s="79"/>
      <c r="M22" s="80"/>
      <c r="N22" s="81">
        <f>分析係数表!H25</f>
        <v>5.0849920092982707E-4</v>
      </c>
      <c r="O22" s="82">
        <f t="shared" si="4"/>
        <v>1.7196514865015052E-2</v>
      </c>
      <c r="P22" s="76">
        <f>分析係数表!C25</f>
        <v>9.7637180238234755E-3</v>
      </c>
      <c r="Q22" s="82">
        <f t="shared" si="5"/>
        <v>1.6790192213449577E-4</v>
      </c>
      <c r="R22" s="83">
        <v>1.0796524477565226E-3</v>
      </c>
      <c r="S22" s="84">
        <f t="shared" si="6"/>
        <v>1.6487154951168005E-3</v>
      </c>
      <c r="T22" s="85">
        <f>分析係数表!F25</f>
        <v>0.34206219312602293</v>
      </c>
      <c r="U22" s="86">
        <f t="shared" si="7"/>
        <v>5.6396323810050948E-4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投入係数表!AB23</f>
        <v>0</v>
      </c>
      <c r="E23" s="77">
        <f t="shared" si="0"/>
        <v>0</v>
      </c>
      <c r="F23" s="76">
        <f>分析係数表!C26</f>
        <v>0.93036400633054483</v>
      </c>
      <c r="G23" s="77">
        <f t="shared" si="1"/>
        <v>0</v>
      </c>
      <c r="H23" s="77">
        <v>2.6140519062060986E-2</v>
      </c>
      <c r="I23" s="77">
        <f t="shared" si="2"/>
        <v>2.6140519062060986E-2</v>
      </c>
      <c r="J23" s="76">
        <f>分析係数表!G26</f>
        <v>0.19645328719723185</v>
      </c>
      <c r="K23" s="78">
        <f t="shared" si="3"/>
        <v>5.1353908987837801E-3</v>
      </c>
      <c r="L23" s="79"/>
      <c r="M23" s="80"/>
      <c r="N23" s="81">
        <f>分析係数表!H26</f>
        <v>1.0557411981209745E-2</v>
      </c>
      <c r="O23" s="82">
        <f t="shared" si="4"/>
        <v>0.35703240386412205</v>
      </c>
      <c r="P23" s="76">
        <f>分析係数表!C26</f>
        <v>0.93036400633054483</v>
      </c>
      <c r="Q23" s="82">
        <f t="shared" si="5"/>
        <v>0.33217009764884969</v>
      </c>
      <c r="R23" s="83">
        <v>0.38907413213629721</v>
      </c>
      <c r="S23" s="84">
        <f t="shared" si="6"/>
        <v>0.41521465119835821</v>
      </c>
      <c r="T23" s="85">
        <f>分析係数表!F26</f>
        <v>0.33070934256055362</v>
      </c>
      <c r="U23" s="86">
        <f t="shared" si="7"/>
        <v>0.13731536431931862</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投入係数表!AB24</f>
        <v>0</v>
      </c>
      <c r="E24" s="77">
        <f t="shared" si="0"/>
        <v>0</v>
      </c>
      <c r="F24" s="76">
        <f>分析係数表!C27</f>
        <v>0.10562310030395139</v>
      </c>
      <c r="G24" s="77">
        <f t="shared" si="1"/>
        <v>0</v>
      </c>
      <c r="H24" s="77">
        <v>4.9070450622486184E-4</v>
      </c>
      <c r="I24" s="77">
        <f t="shared" si="2"/>
        <v>4.9070450622486184E-4</v>
      </c>
      <c r="J24" s="76">
        <f>分析係数表!G27</f>
        <v>0.17127071823204421</v>
      </c>
      <c r="K24" s="78">
        <f t="shared" si="3"/>
        <v>8.4043313220832688E-5</v>
      </c>
      <c r="L24" s="79"/>
      <c r="M24" s="80"/>
      <c r="N24" s="81">
        <f>分析係数表!H27</f>
        <v>1.1162768172792872E-2</v>
      </c>
      <c r="O24" s="82">
        <f t="shared" si="4"/>
        <v>0.37750444537009237</v>
      </c>
      <c r="P24" s="76">
        <f>分析係数表!C27</f>
        <v>0.10562310030395139</v>
      </c>
      <c r="Q24" s="82">
        <f t="shared" si="5"/>
        <v>3.9873189898512802E-2</v>
      </c>
      <c r="R24" s="83">
        <v>4.0359853507359579E-2</v>
      </c>
      <c r="S24" s="84">
        <f t="shared" si="6"/>
        <v>4.0850558013584441E-2</v>
      </c>
      <c r="T24" s="85">
        <f>分析係数表!F27</f>
        <v>0.32320441988950277</v>
      </c>
      <c r="U24" s="86">
        <f t="shared" si="7"/>
        <v>1.3203080904943038E-2</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投入係数表!AB25</f>
        <v>0</v>
      </c>
      <c r="E25" s="77">
        <f t="shared" si="0"/>
        <v>0</v>
      </c>
      <c r="F25" s="76">
        <f>分析係数表!C28</f>
        <v>0.18610473607344047</v>
      </c>
      <c r="G25" s="77">
        <f t="shared" si="1"/>
        <v>0</v>
      </c>
      <c r="H25" s="77">
        <v>1.7035945417901686E-2</v>
      </c>
      <c r="I25" s="77">
        <f t="shared" si="2"/>
        <v>1.7035945417901686E-2</v>
      </c>
      <c r="J25" s="76">
        <f>分析係数表!G28</f>
        <v>0.12463295269168026</v>
      </c>
      <c r="K25" s="78">
        <f t="shared" si="3"/>
        <v>2.1232401793273878E-3</v>
      </c>
      <c r="L25" s="79"/>
      <c r="M25" s="80"/>
      <c r="N25" s="81">
        <f>分析係数表!H28</f>
        <v>2.0436825027846384E-2</v>
      </c>
      <c r="O25" s="82">
        <f t="shared" si="4"/>
        <v>0.69113612124155732</v>
      </c>
      <c r="P25" s="76">
        <f>分析係数表!C28</f>
        <v>0.18610473607344047</v>
      </c>
      <c r="Q25" s="82">
        <f t="shared" si="5"/>
        <v>0.12862370543448137</v>
      </c>
      <c r="R25" s="83">
        <v>0.14638531492224691</v>
      </c>
      <c r="S25" s="84">
        <f t="shared" si="6"/>
        <v>0.16342126034014859</v>
      </c>
      <c r="T25" s="85">
        <f>分析係数表!F28</f>
        <v>0.20978792822185971</v>
      </c>
      <c r="U25" s="86">
        <f t="shared" si="7"/>
        <v>3.4283807634164942E-2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投入係数表!AB26</f>
        <v>3.8860103626943004E-3</v>
      </c>
      <c r="E26" s="77">
        <f t="shared" si="0"/>
        <v>0.38860103626943004</v>
      </c>
      <c r="F26" s="76">
        <f>分析係数表!C29</f>
        <v>0.55770782889426962</v>
      </c>
      <c r="G26" s="77">
        <f t="shared" si="1"/>
        <v>0.21672584024388716</v>
      </c>
      <c r="H26" s="77">
        <v>0.30254246708584698</v>
      </c>
      <c r="I26" s="77">
        <f t="shared" si="2"/>
        <v>0.30254246708584698</v>
      </c>
      <c r="J26" s="76">
        <f>分析係数表!G29</f>
        <v>0.26290655653071759</v>
      </c>
      <c r="K26" s="78">
        <f t="shared" si="3"/>
        <v>7.9540398225847991E-2</v>
      </c>
      <c r="L26" s="79"/>
      <c r="M26" s="80"/>
      <c r="N26" s="81">
        <f>分析係数表!H29</f>
        <v>1.0048912780279917E-2</v>
      </c>
      <c r="O26" s="82">
        <f t="shared" si="4"/>
        <v>0.33983588899910699</v>
      </c>
      <c r="P26" s="76">
        <f>分析係数表!C29</f>
        <v>0.55770782889426962</v>
      </c>
      <c r="Q26" s="82">
        <f t="shared" si="5"/>
        <v>0.18952913583404596</v>
      </c>
      <c r="R26" s="83">
        <v>0.27333155973889056</v>
      </c>
      <c r="S26" s="84">
        <f t="shared" si="6"/>
        <v>0.57587402682473754</v>
      </c>
      <c r="T26" s="85">
        <f>分析係数表!F29</f>
        <v>0.49535363964894163</v>
      </c>
      <c r="U26" s="86">
        <f t="shared" si="7"/>
        <v>0.285261295166926</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投入係数表!AB27</f>
        <v>3.8860103626943004E-3</v>
      </c>
      <c r="E27" s="77">
        <f t="shared" si="0"/>
        <v>0.38860103626943004</v>
      </c>
      <c r="F27" s="76">
        <f>分析係数表!C30</f>
        <v>1</v>
      </c>
      <c r="G27" s="77">
        <f t="shared" si="1"/>
        <v>0.38860103626943004</v>
      </c>
      <c r="H27" s="77">
        <v>0.46079258363781861</v>
      </c>
      <c r="I27" s="77">
        <f t="shared" si="2"/>
        <v>0.46079258363781861</v>
      </c>
      <c r="J27" s="76">
        <f>分析係数表!G30</f>
        <v>0.34435136970794655</v>
      </c>
      <c r="K27" s="78">
        <f t="shared" si="3"/>
        <v>0.15867455732694635</v>
      </c>
      <c r="L27" s="79"/>
      <c r="M27" s="80"/>
      <c r="N27" s="81">
        <f>分析係数表!H30</f>
        <v>0</v>
      </c>
      <c r="O27" s="82">
        <f t="shared" si="4"/>
        <v>0</v>
      </c>
      <c r="P27" s="76">
        <f>分析係数表!C30</f>
        <v>1</v>
      </c>
      <c r="Q27" s="82">
        <f t="shared" si="5"/>
        <v>0</v>
      </c>
      <c r="R27" s="83">
        <v>9.4006796916431754E-2</v>
      </c>
      <c r="S27" s="84">
        <f t="shared" si="6"/>
        <v>0.55479938055425038</v>
      </c>
      <c r="T27" s="85">
        <f>分析係数表!F30</f>
        <v>0.43672175684853975</v>
      </c>
      <c r="U27" s="86">
        <f t="shared" si="7"/>
        <v>0.24229296017413382</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投入係数表!AB28</f>
        <v>7.6424870466321237E-2</v>
      </c>
      <c r="E28" s="77">
        <f t="shared" si="0"/>
        <v>7.642487046632124</v>
      </c>
      <c r="F28" s="76">
        <f>分析係数表!C31</f>
        <v>0.21403057579654239</v>
      </c>
      <c r="G28" s="77">
        <f t="shared" si="1"/>
        <v>1.6357259031082902</v>
      </c>
      <c r="H28" s="77">
        <v>1.7083548849217216</v>
      </c>
      <c r="I28" s="77">
        <f t="shared" si="2"/>
        <v>1.7083548849217216</v>
      </c>
      <c r="J28" s="76">
        <f>分析係数表!G31</f>
        <v>7.0431893687707636E-2</v>
      </c>
      <c r="K28" s="78">
        <f t="shared" si="3"/>
        <v>0.12032266963568271</v>
      </c>
      <c r="L28" s="79"/>
      <c r="M28" s="80"/>
      <c r="N28" s="81">
        <f>分析係数表!H31</f>
        <v>2.2373964840912391E-2</v>
      </c>
      <c r="O28" s="82">
        <f t="shared" si="4"/>
        <v>0.75664665406066223</v>
      </c>
      <c r="P28" s="76">
        <f>分析係数表!C31</f>
        <v>0.21403057579654239</v>
      </c>
      <c r="Q28" s="82">
        <f t="shared" si="5"/>
        <v>0.16194551904313076</v>
      </c>
      <c r="R28" s="83">
        <v>0.21791589972537231</v>
      </c>
      <c r="S28" s="84">
        <f t="shared" si="6"/>
        <v>1.9262707846470939</v>
      </c>
      <c r="T28" s="85">
        <f>分析係数表!F31</f>
        <v>0.34418604651162793</v>
      </c>
      <c r="U28" s="86">
        <f t="shared" si="7"/>
        <v>0.66299552587853472</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投入係数表!AB29</f>
        <v>9.0673575129533671E-3</v>
      </c>
      <c r="E29" s="77">
        <f t="shared" si="0"/>
        <v>0.90673575129533668</v>
      </c>
      <c r="F29" s="76">
        <f>分析係数表!C32</f>
        <v>0.43391812865497081</v>
      </c>
      <c r="G29" s="77">
        <f t="shared" si="1"/>
        <v>0.39344908038663151</v>
      </c>
      <c r="H29" s="77">
        <v>0.41778070848811316</v>
      </c>
      <c r="I29" s="77">
        <f t="shared" si="2"/>
        <v>0.41778070848811316</v>
      </c>
      <c r="J29" s="76">
        <f>分析係数表!G32</f>
        <v>0.14171122994652408</v>
      </c>
      <c r="K29" s="78">
        <f t="shared" si="3"/>
        <v>5.9204218047780748E-2</v>
      </c>
      <c r="L29" s="79"/>
      <c r="M29" s="80"/>
      <c r="N29" s="81">
        <f>分析係数表!H32</f>
        <v>6.3683471354545017E-3</v>
      </c>
      <c r="O29" s="82">
        <f t="shared" si="4"/>
        <v>0.21536587664280757</v>
      </c>
      <c r="P29" s="76">
        <f>分析係数表!C32</f>
        <v>0.43391812865497081</v>
      </c>
      <c r="Q29" s="82">
        <f t="shared" si="5"/>
        <v>9.3451158168984347E-2</v>
      </c>
      <c r="R29" s="83">
        <v>0.11930184072453606</v>
      </c>
      <c r="S29" s="84">
        <f t="shared" si="6"/>
        <v>0.5370825492126492</v>
      </c>
      <c r="T29" s="85">
        <f>分析係数表!F32</f>
        <v>0.48395721925133689</v>
      </c>
      <c r="U29" s="86">
        <f t="shared" si="7"/>
        <v>0.25992497702537298</v>
      </c>
      <c r="V29" s="87">
        <f>分析係数表!D32</f>
        <v>1.871657754010695E-2</v>
      </c>
      <c r="W29" s="88">
        <f t="shared" si="8"/>
        <v>0</v>
      </c>
      <c r="X29" s="76">
        <f>分析係数表!E32</f>
        <v>2.4064171122994651E-2</v>
      </c>
      <c r="Y29" s="89">
        <f t="shared" si="9"/>
        <v>0</v>
      </c>
    </row>
    <row r="30" spans="1:25" x14ac:dyDescent="0.2">
      <c r="A30" s="6" t="s">
        <v>18</v>
      </c>
      <c r="B30" s="5" t="s">
        <v>273</v>
      </c>
      <c r="C30" s="75">
        <f>最終需要_まとめ!C31</f>
        <v>100</v>
      </c>
      <c r="D30" s="76">
        <f>投入係数表!AB30</f>
        <v>0</v>
      </c>
      <c r="E30" s="77">
        <f t="shared" si="0"/>
        <v>0</v>
      </c>
      <c r="F30" s="76">
        <f>分析係数表!C33</f>
        <v>0.95657568238213397</v>
      </c>
      <c r="G30" s="77">
        <f t="shared" si="1"/>
        <v>0</v>
      </c>
      <c r="H30" s="77">
        <v>5.3323473078085326E-2</v>
      </c>
      <c r="I30" s="77">
        <f t="shared" si="2"/>
        <v>100.05332347307808</v>
      </c>
      <c r="J30" s="76">
        <f>分析係数表!G33</f>
        <v>0.50647668393782386</v>
      </c>
      <c r="K30" s="78">
        <f t="shared" si="3"/>
        <v>50.674675489603018</v>
      </c>
      <c r="L30" s="79"/>
      <c r="M30" s="80"/>
      <c r="N30" s="81">
        <f>分析係数表!H33</f>
        <v>9.6856990653300401E-4</v>
      </c>
      <c r="O30" s="82">
        <f t="shared" si="4"/>
        <v>3.275526640955248E-2</v>
      </c>
      <c r="P30" s="76">
        <f>分析係数表!C33</f>
        <v>0.95657568238213397</v>
      </c>
      <c r="Q30" s="82">
        <f t="shared" si="5"/>
        <v>3.1332891317326257E-2</v>
      </c>
      <c r="R30" s="83">
        <v>9.9277649195789242E-2</v>
      </c>
      <c r="S30" s="84">
        <f t="shared" si="6"/>
        <v>100.15260112227386</v>
      </c>
      <c r="T30" s="85">
        <f>分析係数表!F33</f>
        <v>0.6295336787564767</v>
      </c>
      <c r="U30" s="86">
        <f t="shared" si="7"/>
        <v>63.049435421535101</v>
      </c>
      <c r="V30" s="87">
        <f>分析係数表!D33</f>
        <v>5.181347150259067E-2</v>
      </c>
      <c r="W30" s="88">
        <f t="shared" si="8"/>
        <v>5</v>
      </c>
      <c r="X30" s="76">
        <f>分析係数表!E33</f>
        <v>4.145077720207254E-2</v>
      </c>
      <c r="Y30" s="89">
        <f t="shared" si="9"/>
        <v>4</v>
      </c>
    </row>
    <row r="31" spans="1:25" x14ac:dyDescent="0.2">
      <c r="A31" s="6" t="s">
        <v>19</v>
      </c>
      <c r="B31" s="5" t="s">
        <v>274</v>
      </c>
      <c r="C31" s="90"/>
      <c r="D31" s="76">
        <f>投入係数表!AB31</f>
        <v>1.5544041450777202E-2</v>
      </c>
      <c r="E31" s="77">
        <f t="shared" si="0"/>
        <v>1.5544041450777202</v>
      </c>
      <c r="F31" s="76">
        <f>分析係数表!C34</f>
        <v>0.33608845585417924</v>
      </c>
      <c r="G31" s="77">
        <f t="shared" si="1"/>
        <v>0.5224172888925066</v>
      </c>
      <c r="H31" s="77">
        <v>0.64401646998611561</v>
      </c>
      <c r="I31" s="77">
        <f t="shared" si="2"/>
        <v>0.64401646998611561</v>
      </c>
      <c r="J31" s="76">
        <f>分析係数表!G34</f>
        <v>0.42501734562394688</v>
      </c>
      <c r="K31" s="78">
        <f t="shared" si="3"/>
        <v>0.27371817061160314</v>
      </c>
      <c r="L31" s="79"/>
      <c r="M31" s="80"/>
      <c r="N31" s="81">
        <f>分析係数表!H34</f>
        <v>0.15935396387234249</v>
      </c>
      <c r="O31" s="82">
        <f t="shared" si="4"/>
        <v>5.3890602060316217</v>
      </c>
      <c r="P31" s="76">
        <f>分析係数表!C34</f>
        <v>0.33608845585417924</v>
      </c>
      <c r="Q31" s="82">
        <f t="shared" si="5"/>
        <v>1.8112009231503727</v>
      </c>
      <c r="R31" s="83">
        <v>1.9634245545365543</v>
      </c>
      <c r="S31" s="84">
        <f t="shared" si="6"/>
        <v>2.6074410245226698</v>
      </c>
      <c r="T31" s="85">
        <f>分析係数表!F34</f>
        <v>0.69035583308553872</v>
      </c>
      <c r="U31" s="86">
        <f t="shared" si="7"/>
        <v>1.8000621207057583</v>
      </c>
      <c r="V31" s="87">
        <f>分析係数表!D34</f>
        <v>0.20794925166022402</v>
      </c>
      <c r="W31" s="88">
        <f t="shared" si="8"/>
        <v>1</v>
      </c>
      <c r="X31" s="76">
        <f>分析係数表!E34</f>
        <v>0.15720091188423035</v>
      </c>
      <c r="Y31" s="89">
        <f t="shared" si="9"/>
        <v>0</v>
      </c>
    </row>
    <row r="32" spans="1:25" x14ac:dyDescent="0.2">
      <c r="A32" s="6" t="s">
        <v>20</v>
      </c>
      <c r="B32" s="5" t="s">
        <v>37</v>
      </c>
      <c r="C32" s="90"/>
      <c r="D32" s="76">
        <f>投入係数表!AB32</f>
        <v>2.5906735751295335E-2</v>
      </c>
      <c r="E32" s="77">
        <f t="shared" si="0"/>
        <v>2.5906735751295336</v>
      </c>
      <c r="F32" s="76">
        <f>分析係数表!C35</f>
        <v>1</v>
      </c>
      <c r="G32" s="77">
        <f t="shared" si="1"/>
        <v>2.5906735751295336</v>
      </c>
      <c r="H32" s="77">
        <v>2.8611818831757856</v>
      </c>
      <c r="I32" s="77">
        <f t="shared" si="2"/>
        <v>2.8611818831757856</v>
      </c>
      <c r="J32" s="76">
        <f>分析係数表!G35</f>
        <v>0.31379772270596118</v>
      </c>
      <c r="K32" s="78">
        <f t="shared" si="3"/>
        <v>0.89783235918811499</v>
      </c>
      <c r="L32" s="79"/>
      <c r="M32" s="80"/>
      <c r="N32" s="81">
        <f>分析係数表!H35</f>
        <v>5.9518620756453096E-2</v>
      </c>
      <c r="O32" s="82">
        <f t="shared" si="4"/>
        <v>2.0128111208670001</v>
      </c>
      <c r="P32" s="76">
        <f>分析係数表!C35</f>
        <v>1</v>
      </c>
      <c r="Q32" s="82">
        <f t="shared" si="5"/>
        <v>2.0128111208670001</v>
      </c>
      <c r="R32" s="83">
        <v>2.6256335343318282</v>
      </c>
      <c r="S32" s="84">
        <f t="shared" si="6"/>
        <v>5.4868154175076143</v>
      </c>
      <c r="T32" s="85">
        <f>分析係数表!F35</f>
        <v>0.62804197365483372</v>
      </c>
      <c r="U32" s="86">
        <f t="shared" si="7"/>
        <v>3.4459503838912524</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投入係数表!AB33</f>
        <v>1.2953367875647669E-3</v>
      </c>
      <c r="E33" s="77">
        <f t="shared" si="0"/>
        <v>0.1295336787564767</v>
      </c>
      <c r="F33" s="76">
        <f>分析係数表!C36</f>
        <v>0.74699570815450644</v>
      </c>
      <c r="G33" s="77">
        <f t="shared" si="1"/>
        <v>9.6761102092552662E-2</v>
      </c>
      <c r="H33" s="77">
        <v>0.20434189353595408</v>
      </c>
      <c r="I33" s="77">
        <f t="shared" si="2"/>
        <v>0.20434189353595408</v>
      </c>
      <c r="J33" s="76">
        <f>分析係数表!G36</f>
        <v>2.1798365122615803E-2</v>
      </c>
      <c r="K33" s="78">
        <f t="shared" si="3"/>
        <v>4.4543192051434135E-3</v>
      </c>
      <c r="L33" s="79"/>
      <c r="M33" s="80"/>
      <c r="N33" s="81">
        <f>分析係数表!H36</f>
        <v>0.18814470434403602</v>
      </c>
      <c r="O33" s="82">
        <f t="shared" si="4"/>
        <v>6.3627105000555693</v>
      </c>
      <c r="P33" s="76">
        <f>分析係数表!C36</f>
        <v>0.74699570815450644</v>
      </c>
      <c r="Q33" s="82">
        <f t="shared" si="5"/>
        <v>4.7529174357711241</v>
      </c>
      <c r="R33" s="83">
        <v>4.9603065436687528</v>
      </c>
      <c r="S33" s="84">
        <f t="shared" si="6"/>
        <v>5.1646484372047068</v>
      </c>
      <c r="T33" s="85">
        <f>分析係数表!F36</f>
        <v>0.88068263301305039</v>
      </c>
      <c r="U33" s="86">
        <f t="shared" si="7"/>
        <v>4.5484161842641768</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投入係数表!AB34</f>
        <v>4.2746113989637305E-2</v>
      </c>
      <c r="E34" s="77">
        <f t="shared" si="0"/>
        <v>4.2746113989637307</v>
      </c>
      <c r="F34" s="76">
        <f>分析係数表!C37</f>
        <v>0.40712235846595357</v>
      </c>
      <c r="G34" s="77">
        <f t="shared" si="1"/>
        <v>1.7402898742715631</v>
      </c>
      <c r="H34" s="77">
        <v>1.8931822585760667</v>
      </c>
      <c r="I34" s="77">
        <f t="shared" si="2"/>
        <v>1.8931822585760667</v>
      </c>
      <c r="J34" s="76">
        <f>分析係数表!G37</f>
        <v>0.32196035893896063</v>
      </c>
      <c r="K34" s="78">
        <f t="shared" si="3"/>
        <v>0.60952963950802264</v>
      </c>
      <c r="L34" s="79"/>
      <c r="M34" s="80"/>
      <c r="N34" s="81">
        <f>分析係数表!H37</f>
        <v>4.8815923289263402E-2</v>
      </c>
      <c r="O34" s="82">
        <f t="shared" si="4"/>
        <v>1.6508654270414449</v>
      </c>
      <c r="P34" s="76">
        <f>分析係数表!C37</f>
        <v>0.40712235846595357</v>
      </c>
      <c r="Q34" s="82">
        <f t="shared" si="5"/>
        <v>0.67210422616701671</v>
      </c>
      <c r="R34" s="83">
        <v>0.79583142167431165</v>
      </c>
      <c r="S34" s="84">
        <f t="shared" si="6"/>
        <v>2.6890136802503783</v>
      </c>
      <c r="T34" s="85">
        <f>分析係数表!F37</f>
        <v>0.65447194556749833</v>
      </c>
      <c r="U34" s="86">
        <f t="shared" si="7"/>
        <v>1.7598840149710839</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投入係数表!AB35</f>
        <v>1.0362694300518135E-2</v>
      </c>
      <c r="E35" s="77">
        <f t="shared" si="0"/>
        <v>1.0362694300518136</v>
      </c>
      <c r="F35" s="76">
        <f>分析係数表!C38</f>
        <v>1.4508928571428603E-2</v>
      </c>
      <c r="G35" s="77">
        <f t="shared" si="1"/>
        <v>1.5035159141376793E-2</v>
      </c>
      <c r="H35" s="77">
        <v>2.0442564265972355E-2</v>
      </c>
      <c r="I35" s="77">
        <f t="shared" si="2"/>
        <v>2.0442564265972355E-2</v>
      </c>
      <c r="J35" s="76">
        <f>分析係数表!G38</f>
        <v>0.30833333333333335</v>
      </c>
      <c r="K35" s="78">
        <f t="shared" si="3"/>
        <v>6.3031239820081431E-3</v>
      </c>
      <c r="L35" s="79"/>
      <c r="M35" s="80"/>
      <c r="N35" s="81">
        <f>分析係数表!H38</f>
        <v>4.2859218364085426E-2</v>
      </c>
      <c r="O35" s="82">
        <f t="shared" si="4"/>
        <v>1.4494205386226973</v>
      </c>
      <c r="P35" s="76">
        <f>分析係数表!C38</f>
        <v>1.4508928571428603E-2</v>
      </c>
      <c r="Q35" s="82">
        <f t="shared" si="5"/>
        <v>2.1029539064838287E-2</v>
      </c>
      <c r="R35" s="83">
        <v>2.6997723659672498E-2</v>
      </c>
      <c r="S35" s="84">
        <f t="shared" si="6"/>
        <v>4.744028792564485E-2</v>
      </c>
      <c r="T35" s="85">
        <f>分析係数表!F38</f>
        <v>0.5083333333333333</v>
      </c>
      <c r="U35" s="86">
        <f t="shared" si="7"/>
        <v>2.4115479695536131E-2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投入係数表!AB36</f>
        <v>0</v>
      </c>
      <c r="E36" s="77">
        <f t="shared" si="0"/>
        <v>0</v>
      </c>
      <c r="F36" s="76">
        <f>分析係数表!C39</f>
        <v>1</v>
      </c>
      <c r="G36" s="77">
        <f t="shared" si="1"/>
        <v>0</v>
      </c>
      <c r="H36" s="77">
        <v>0.11060387570262219</v>
      </c>
      <c r="I36" s="77">
        <f t="shared" si="2"/>
        <v>0.11060387570262219</v>
      </c>
      <c r="J36" s="76">
        <f>分析係数表!G39</f>
        <v>0.34035980374341268</v>
      </c>
      <c r="K36" s="78">
        <f t="shared" si="3"/>
        <v>3.76451134274053E-2</v>
      </c>
      <c r="L36" s="79"/>
      <c r="M36" s="80"/>
      <c r="N36" s="81">
        <f>分析係数表!H39</f>
        <v>3.825851130805366E-3</v>
      </c>
      <c r="O36" s="82">
        <f t="shared" si="4"/>
        <v>0.12938330231773229</v>
      </c>
      <c r="P36" s="76">
        <f>分析係数表!C39</f>
        <v>1</v>
      </c>
      <c r="Q36" s="82">
        <f t="shared" si="5"/>
        <v>0.12938330231773229</v>
      </c>
      <c r="R36" s="83">
        <v>0.16582209853295005</v>
      </c>
      <c r="S36" s="84">
        <f t="shared" si="6"/>
        <v>0.27642597423557225</v>
      </c>
      <c r="T36" s="85">
        <f>分析係数表!F39</f>
        <v>0.69125931310194444</v>
      </c>
      <c r="U36" s="86">
        <f t="shared" si="7"/>
        <v>0.19108202907361746</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投入係数表!AB37</f>
        <v>0</v>
      </c>
      <c r="E37" s="77">
        <f t="shared" si="0"/>
        <v>0</v>
      </c>
      <c r="F37" s="76">
        <f>分析係数表!C40</f>
        <v>0.85193465176268268</v>
      </c>
      <c r="G37" s="77">
        <f t="shared" si="1"/>
        <v>0</v>
      </c>
      <c r="H37" s="77">
        <v>2.1950988288205959E-3</v>
      </c>
      <c r="I37" s="77">
        <f t="shared" si="2"/>
        <v>2.1950988288205959E-3</v>
      </c>
      <c r="J37" s="76">
        <f>分析係数表!G40</f>
        <v>0.54260669636442016</v>
      </c>
      <c r="K37" s="78">
        <f t="shared" si="3"/>
        <v>1.1910753236997515E-3</v>
      </c>
      <c r="L37" s="79"/>
      <c r="M37" s="80"/>
      <c r="N37" s="81">
        <f>分析係数表!H40</f>
        <v>3.0340452322146352E-2</v>
      </c>
      <c r="O37" s="82">
        <f t="shared" si="4"/>
        <v>1.0260587202792315</v>
      </c>
      <c r="P37" s="76">
        <f>分析係数表!C40</f>
        <v>0.85193465176268268</v>
      </c>
      <c r="Q37" s="82">
        <f t="shared" si="5"/>
        <v>0.8741349785491509</v>
      </c>
      <c r="R37" s="83">
        <v>0.87583339635724355</v>
      </c>
      <c r="S37" s="84">
        <f t="shared" si="6"/>
        <v>0.87802849518606418</v>
      </c>
      <c r="T37" s="85">
        <f>分析係数表!F40</f>
        <v>0.72424198879149304</v>
      </c>
      <c r="U37" s="86">
        <f t="shared" si="7"/>
        <v>0.63590510356915697</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投入係数表!AB38</f>
        <v>0</v>
      </c>
      <c r="E38" s="77">
        <f t="shared" si="0"/>
        <v>0</v>
      </c>
      <c r="F38" s="76">
        <f>分析係数表!C41</f>
        <v>0.80146471371504657</v>
      </c>
      <c r="G38" s="77">
        <f t="shared" si="1"/>
        <v>0</v>
      </c>
      <c r="H38" s="77">
        <v>7.3840588653366832E-3</v>
      </c>
      <c r="I38" s="77">
        <f t="shared" si="2"/>
        <v>7.3840588653366832E-3</v>
      </c>
      <c r="J38" s="76">
        <f>分析係数表!G41</f>
        <v>0.44658927872701187</v>
      </c>
      <c r="K38" s="78">
        <f t="shared" si="3"/>
        <v>3.2976415227485068E-3</v>
      </c>
      <c r="L38" s="79"/>
      <c r="M38" s="80"/>
      <c r="N38" s="81">
        <f>分析係数表!H41</f>
        <v>5.2181703714465594E-2</v>
      </c>
      <c r="O38" s="82">
        <f t="shared" si="4"/>
        <v>1.7646899778146399</v>
      </c>
      <c r="P38" s="76">
        <f>分析係数表!C41</f>
        <v>0.80146471371504657</v>
      </c>
      <c r="Q38" s="82">
        <f t="shared" si="5"/>
        <v>1.4143367478650222</v>
      </c>
      <c r="R38" s="83">
        <v>1.4416868221808119</v>
      </c>
      <c r="S38" s="84">
        <f t="shared" si="6"/>
        <v>1.4490708810461486</v>
      </c>
      <c r="T38" s="85">
        <f>分析係数表!F41</f>
        <v>0.54349810877787919</v>
      </c>
      <c r="U38" s="86">
        <f t="shared" si="7"/>
        <v>0.78756728333367687</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投入係数表!AB39</f>
        <v>1.2953367875647669E-3</v>
      </c>
      <c r="E39" s="77">
        <f>$C$30*D39</f>
        <v>0.1295336787564767</v>
      </c>
      <c r="F39" s="76">
        <f>分析係数表!C42</f>
        <v>0.73057644110275688</v>
      </c>
      <c r="G39" s="77">
        <f>E39*F39</f>
        <v>9.4634254028854531E-2</v>
      </c>
      <c r="H39" s="77">
        <v>0.11149455939760698</v>
      </c>
      <c r="I39" s="77">
        <f>C39+H39</f>
        <v>0.11149455939760698</v>
      </c>
      <c r="J39" s="76">
        <f>分析係数表!G42</f>
        <v>0.48211243611584326</v>
      </c>
      <c r="K39" s="78">
        <f>I39*J39</f>
        <v>5.3752913644842887E-2</v>
      </c>
      <c r="L39" s="79"/>
      <c r="M39" s="80"/>
      <c r="N39" s="81">
        <f>分析係数表!H42</f>
        <v>1.2567194537265727E-2</v>
      </c>
      <c r="O39" s="82">
        <f t="shared" si="4"/>
        <v>0.42499958166394342</v>
      </c>
      <c r="P39" s="76">
        <f>分析係数表!C42</f>
        <v>0.73057644110275688</v>
      </c>
      <c r="Q39" s="82">
        <f>O39*P39</f>
        <v>0.31049468184220425</v>
      </c>
      <c r="R39" s="83">
        <v>0.32811359848345317</v>
      </c>
      <c r="S39" s="84">
        <f>I39+R39</f>
        <v>0.43960815788106017</v>
      </c>
      <c r="T39" s="85">
        <f>分析係数表!F42</f>
        <v>0.53492333901192501</v>
      </c>
      <c r="U39" s="86">
        <f>S39*T39</f>
        <v>0.23515666367061822</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投入係数表!AB40</f>
        <v>6.2176165803108807E-2</v>
      </c>
      <c r="E40" s="77">
        <f>$C$30*D40</f>
        <v>6.2176165803108807</v>
      </c>
      <c r="F40" s="76">
        <f>分析係数表!C43</f>
        <v>0.26262335230137579</v>
      </c>
      <c r="G40" s="77">
        <f>E40*F40</f>
        <v>1.6328913096458597</v>
      </c>
      <c r="H40" s="77">
        <v>1.9375105938794235</v>
      </c>
      <c r="I40" s="77">
        <f>C40+H40</f>
        <v>1.9375105938794235</v>
      </c>
      <c r="J40" s="76">
        <f>分析係数表!G43</f>
        <v>0.38144329896907214</v>
      </c>
      <c r="K40" s="78">
        <f>I40*J40</f>
        <v>0.73905043271689341</v>
      </c>
      <c r="L40" s="79"/>
      <c r="M40" s="80"/>
      <c r="N40" s="81">
        <f>分析係数表!H43</f>
        <v>3.4626374158554893E-2</v>
      </c>
      <c r="O40" s="82">
        <f t="shared" si="4"/>
        <v>1.1710007741415012</v>
      </c>
      <c r="P40" s="76">
        <f>分析係数表!C43</f>
        <v>0.26262335230137579</v>
      </c>
      <c r="Q40" s="82">
        <f>O40*P40</f>
        <v>0.30753214885254726</v>
      </c>
      <c r="R40" s="83">
        <v>0.57858815095779004</v>
      </c>
      <c r="S40" s="84">
        <f>I40+R40</f>
        <v>2.5160987448372136</v>
      </c>
      <c r="T40" s="85">
        <f>分析係数表!F43</f>
        <v>0.61984536082474229</v>
      </c>
      <c r="U40" s="86">
        <f>S40*T40</f>
        <v>1.5595921343643038</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投入係数表!AB41</f>
        <v>0</v>
      </c>
      <c r="E41" s="77">
        <f>$C$30*D41</f>
        <v>0</v>
      </c>
      <c r="F41" s="76">
        <f>分析係数表!C44</f>
        <v>0.55951749734888656</v>
      </c>
      <c r="G41" s="77">
        <f>E41*F41</f>
        <v>0</v>
      </c>
      <c r="H41" s="77">
        <v>2.469820193530483E-3</v>
      </c>
      <c r="I41" s="77">
        <f>C41+H41</f>
        <v>2.469820193530483E-3</v>
      </c>
      <c r="J41" s="76">
        <f>分析係数表!G44</f>
        <v>0.2661290322580645</v>
      </c>
      <c r="K41" s="78">
        <f>I41*J41</f>
        <v>6.5729085795569308E-4</v>
      </c>
      <c r="L41" s="79"/>
      <c r="M41" s="80"/>
      <c r="N41" s="81">
        <f>分析係数表!H44</f>
        <v>0.11419439198024117</v>
      </c>
      <c r="O41" s="82">
        <f t="shared" si="4"/>
        <v>3.8618459096862372</v>
      </c>
      <c r="P41" s="76">
        <f>分析係数表!C44</f>
        <v>0.55951749734888656</v>
      </c>
      <c r="Q41" s="82">
        <f>O41*P41</f>
        <v>2.1607703585346778</v>
      </c>
      <c r="R41" s="83">
        <v>2.1976051952803468</v>
      </c>
      <c r="S41" s="84">
        <f>I41+R41</f>
        <v>2.2000750154738773</v>
      </c>
      <c r="T41" s="85">
        <f>分析係数表!F44</f>
        <v>0.54608294930875578</v>
      </c>
      <c r="U41" s="86">
        <f>S41*T41</f>
        <v>1.2014234531504815</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投入係数表!AB42</f>
        <v>1.9430051813471502E-2</v>
      </c>
      <c r="E42" s="77">
        <f>$C$30*D42</f>
        <v>1.9430051813471503</v>
      </c>
      <c r="F42" s="76">
        <f>分析係数表!C45</f>
        <v>1</v>
      </c>
      <c r="G42" s="77">
        <f>E42*F42</f>
        <v>1.9430051813471503</v>
      </c>
      <c r="H42" s="77">
        <v>2.0527699914356035</v>
      </c>
      <c r="I42" s="77">
        <f>C42+H42</f>
        <v>2.0527699914356035</v>
      </c>
      <c r="J42" s="76">
        <f>分析係数表!G45</f>
        <v>0</v>
      </c>
      <c r="K42" s="78">
        <f>I42*J42</f>
        <v>0</v>
      </c>
      <c r="L42" s="79"/>
      <c r="M42" s="80"/>
      <c r="N42" s="81">
        <f>分析係数表!H45</f>
        <v>0</v>
      </c>
      <c r="O42" s="82">
        <f t="shared" si="4"/>
        <v>0</v>
      </c>
      <c r="P42" s="76">
        <f>分析係数表!C45</f>
        <v>1</v>
      </c>
      <c r="Q42" s="82">
        <f>O42*P42</f>
        <v>0</v>
      </c>
      <c r="R42" s="83">
        <v>0.16116382826685197</v>
      </c>
      <c r="S42" s="84">
        <f>I42+R42</f>
        <v>2.2139338197024556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2.4611398963730571E-2</v>
      </c>
      <c r="E43" s="77">
        <f>$C$30*D43</f>
        <v>2.4611398963730569</v>
      </c>
      <c r="F43" s="76">
        <f>分析係数表!C46</f>
        <v>0.22811405702851428</v>
      </c>
      <c r="G43" s="77">
        <f>E43*F43</f>
        <v>0.56142060667639526</v>
      </c>
      <c r="H43" s="77">
        <v>0.58098817466779706</v>
      </c>
      <c r="I43" s="77">
        <f>C43+H43</f>
        <v>0.58098817466779706</v>
      </c>
      <c r="J43" s="76">
        <f>分析係数表!G46</f>
        <v>8.7527352297592995E-3</v>
      </c>
      <c r="K43" s="78">
        <f>I43*J43</f>
        <v>5.0852356644883771E-3</v>
      </c>
      <c r="L43" s="79"/>
      <c r="M43" s="80"/>
      <c r="N43" s="81">
        <f>分析係数表!H46</f>
        <v>2.1817037144655917E-2</v>
      </c>
      <c r="O43" s="82">
        <f t="shared" si="4"/>
        <v>0.73781237587516968</v>
      </c>
      <c r="P43" s="76">
        <f>分析係数表!C46</f>
        <v>0.22811405702851428</v>
      </c>
      <c r="Q43" s="82">
        <f>O43*P43</f>
        <v>0.16830537438673207</v>
      </c>
      <c r="R43" s="83">
        <v>0.19140838931441961</v>
      </c>
      <c r="S43" s="84">
        <f>I43+R43</f>
        <v>0.77239656398221668</v>
      </c>
      <c r="T43" s="85">
        <f>分析係数表!F46</f>
        <v>0.3172866520787746</v>
      </c>
      <c r="U43" s="86">
        <f>S43*T43</f>
        <v>0.24507111986306654</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投入係数表!AB44</f>
        <v>0.34455958549222798</v>
      </c>
      <c r="E44" s="91">
        <f>SUM(E5:E43)</f>
        <v>34.4559585492228</v>
      </c>
      <c r="F44" s="92">
        <f>分析係数表!C47</f>
        <v>0.33433390508862204</v>
      </c>
      <c r="G44" s="91">
        <f>SUM(G5:G43)</f>
        <v>12.27827362770895</v>
      </c>
      <c r="H44" s="91">
        <f>SUM(H5:H43)</f>
        <v>14.629306799268935</v>
      </c>
      <c r="I44" s="91">
        <f>SUM(I5:I43)</f>
        <v>114.62930679926893</v>
      </c>
      <c r="J44" s="92">
        <f>分析係数表!G47</f>
        <v>0.20055399257397419</v>
      </c>
      <c r="K44" s="93">
        <f>SUM(K5:K43)</f>
        <v>53.936482941853995</v>
      </c>
      <c r="L44" s="94">
        <f>最終需要_まとめ!$L$33</f>
        <v>0.627</v>
      </c>
      <c r="M44" s="91">
        <f>K44*L44</f>
        <v>33.818174804542458</v>
      </c>
      <c r="N44" s="95">
        <f>分析係数表!H47</f>
        <v>1</v>
      </c>
      <c r="O44" s="96">
        <f>SUM(O5:O43)</f>
        <v>33.818174804542458</v>
      </c>
      <c r="P44" s="92">
        <f>分析係数表!C47</f>
        <v>0.33433390508862204</v>
      </c>
      <c r="Q44" s="96">
        <f>SUM(Q5:Q43)</f>
        <v>16.023124689728647</v>
      </c>
      <c r="R44" s="91">
        <f>SUM(R5:R43)</f>
        <v>18.332897123121313</v>
      </c>
      <c r="S44" s="97">
        <f>SUM(S5:S43)</f>
        <v>132.96220392239024</v>
      </c>
      <c r="T44" s="98">
        <f>分析係数表!F47</f>
        <v>0.41739236800258844</v>
      </c>
      <c r="U44" s="99">
        <f>SUM(U5:U43)</f>
        <v>81.741751587941266</v>
      </c>
      <c r="V44" s="100">
        <f>分析係数表!D47</f>
        <v>5.2767398089435869E-2</v>
      </c>
      <c r="W44" s="101">
        <f>SUM(W5:W43)</f>
        <v>6</v>
      </c>
      <c r="X44" s="92">
        <f>分析係数表!E47</f>
        <v>4.5266401770882245E-2</v>
      </c>
      <c r="Y44" s="102">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9.9117851124987607E-5</v>
      </c>
      <c r="E5" s="77">
        <f t="shared" ref="E5:E38" si="0">$C$31*D5</f>
        <v>9.9117851124987614E-3</v>
      </c>
      <c r="F5" s="76">
        <f>分析係数表!C8</f>
        <v>0.21389195148842333</v>
      </c>
      <c r="G5" s="77">
        <f t="shared" ref="G5:G38" si="1">E5*F5</f>
        <v>2.1200510604462617E-3</v>
      </c>
      <c r="H5" s="77">
        <f t="array" ref="H5:H43">MMULT(逆行列係数!C5:AO43,'27'!G5:G43)</f>
        <v>2.6306954677692376E-3</v>
      </c>
      <c r="I5" s="77">
        <f t="shared" ref="I5:I38" si="2">C5+H5</f>
        <v>2.6306954677692376E-3</v>
      </c>
      <c r="J5" s="76">
        <f>分析係数表!G8</f>
        <v>0.12113720642768851</v>
      </c>
      <c r="K5" s="78">
        <f t="shared" ref="K5:K38" si="3">I5*J5</f>
        <v>3.1867509992754669E-4</v>
      </c>
      <c r="L5" s="79" t="s">
        <v>184</v>
      </c>
      <c r="M5" s="80" t="s">
        <v>184</v>
      </c>
      <c r="N5" s="81">
        <f>分析係数表!H8</f>
        <v>1.1235410915782847E-2</v>
      </c>
      <c r="O5" s="82">
        <f t="shared" ref="O5:O43" si="4">$M$44*N5</f>
        <v>0.31933558274297408</v>
      </c>
      <c r="P5" s="76">
        <f>分析係数表!C8</f>
        <v>0.21389195148842333</v>
      </c>
      <c r="Q5" s="82">
        <f t="shared" ref="Q5:Q38" si="5">O5*P5</f>
        <v>6.83033109725876E-2</v>
      </c>
      <c r="R5" s="83">
        <f t="array" ref="R5:R43">MMULT(逆行列係数!C5:AO43,'27'!Q5:Q43)</f>
        <v>8.3872522911140696E-2</v>
      </c>
      <c r="S5" s="84">
        <f t="shared" ref="S5:S38" si="6">I5+R5</f>
        <v>8.6503218378909938E-2</v>
      </c>
      <c r="T5" s="85">
        <f>分析係数表!F8</f>
        <v>0.44993819530284301</v>
      </c>
      <c r="U5" s="86">
        <f t="shared" ref="U5:U38" si="7">S5*T5</f>
        <v>3.8921101965294462E-2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投入係数表!AC6</f>
        <v>0</v>
      </c>
      <c r="E6" s="77">
        <f t="shared" si="0"/>
        <v>0</v>
      </c>
      <c r="F6" s="76">
        <f>分析係数表!C9</f>
        <v>0.54651162790697683</v>
      </c>
      <c r="G6" s="77">
        <f t="shared" si="1"/>
        <v>0</v>
      </c>
      <c r="H6" s="77">
        <v>3.0992702101443188E-4</v>
      </c>
      <c r="I6" s="77">
        <f t="shared" si="2"/>
        <v>3.0992702101443188E-4</v>
      </c>
      <c r="J6" s="76">
        <f>分析係数表!G9</f>
        <v>0.23529411764705882</v>
      </c>
      <c r="K6" s="78">
        <f t="shared" si="3"/>
        <v>7.2924004944572212E-5</v>
      </c>
      <c r="L6" s="79"/>
      <c r="M6" s="80"/>
      <c r="N6" s="81">
        <f>分析係数表!H9</f>
        <v>6.0535619158312755E-4</v>
      </c>
      <c r="O6" s="82">
        <f t="shared" si="4"/>
        <v>1.720558096675507E-2</v>
      </c>
      <c r="P6" s="76">
        <f>分析係数表!C9</f>
        <v>0.54651162790697683</v>
      </c>
      <c r="Q6" s="82">
        <f t="shared" si="5"/>
        <v>9.4030500632266093E-3</v>
      </c>
      <c r="R6" s="83">
        <v>1.1154117296276946E-2</v>
      </c>
      <c r="S6" s="84">
        <f t="shared" si="6"/>
        <v>1.1464044317291377E-2</v>
      </c>
      <c r="T6" s="85">
        <f>分析係数表!F9</f>
        <v>0.68627450980392157</v>
      </c>
      <c r="U6" s="86">
        <f t="shared" si="7"/>
        <v>7.8674813942195727E-3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3.234649221749953E-2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1.3168724279835398E-2</v>
      </c>
      <c r="G8" s="77">
        <f t="shared" si="1"/>
        <v>0</v>
      </c>
      <c r="H8" s="77">
        <v>2.388185882671852E-3</v>
      </c>
      <c r="I8" s="77">
        <f t="shared" si="2"/>
        <v>2.388185882671852E-3</v>
      </c>
      <c r="J8" s="76">
        <f>分析係数表!G11</f>
        <v>0.35416666666666669</v>
      </c>
      <c r="K8" s="78">
        <f t="shared" si="3"/>
        <v>8.4581583344628094E-4</v>
      </c>
      <c r="L8" s="79"/>
      <c r="M8" s="80"/>
      <c r="N8" s="81">
        <f>分析係数表!H11</f>
        <v>-2.4214247663325099E-5</v>
      </c>
      <c r="O8" s="82">
        <f t="shared" si="4"/>
        <v>-6.882232386702027E-4</v>
      </c>
      <c r="P8" s="76">
        <f>分析係数表!C11</f>
        <v>1.3168724279835398E-2</v>
      </c>
      <c r="Q8" s="82">
        <f t="shared" si="5"/>
        <v>-9.0630220730232504E-6</v>
      </c>
      <c r="R8" s="83">
        <v>1.0523811003083155E-3</v>
      </c>
      <c r="S8" s="84">
        <f t="shared" si="6"/>
        <v>3.4405669829801677E-3</v>
      </c>
      <c r="T8" s="85">
        <f>分析係数表!F11</f>
        <v>0.60416666666666663</v>
      </c>
      <c r="U8" s="86">
        <f t="shared" si="7"/>
        <v>2.0786758855505178E-3</v>
      </c>
      <c r="V8" s="87">
        <f>分析係数表!D11</f>
        <v>0</v>
      </c>
      <c r="W8" s="88">
        <f t="shared" si="8"/>
        <v>0</v>
      </c>
      <c r="X8" s="76">
        <f>分析係数表!E11</f>
        <v>0</v>
      </c>
      <c r="Y8" s="89">
        <f t="shared" si="9"/>
        <v>0</v>
      </c>
    </row>
    <row r="9" spans="1:25" x14ac:dyDescent="0.2">
      <c r="A9" s="6" t="s">
        <v>222</v>
      </c>
      <c r="B9" s="5" t="s">
        <v>190</v>
      </c>
      <c r="C9" s="90"/>
      <c r="D9" s="76">
        <f>投入係数表!AC9</f>
        <v>9.9117851124987607E-5</v>
      </c>
      <c r="E9" s="77">
        <f t="shared" si="0"/>
        <v>9.9117851124987614E-3</v>
      </c>
      <c r="F9" s="76">
        <f>分析係数表!C12</f>
        <v>7.2568503462812406E-2</v>
      </c>
      <c r="G9" s="77">
        <f t="shared" si="1"/>
        <v>7.1928341225901884E-4</v>
      </c>
      <c r="H9" s="77">
        <v>1.3601057256055534E-3</v>
      </c>
      <c r="I9" s="77">
        <f t="shared" si="2"/>
        <v>1.3601057256055534E-3</v>
      </c>
      <c r="J9" s="76">
        <f>分析係数表!G12</f>
        <v>0.12569832402234637</v>
      </c>
      <c r="K9" s="78">
        <f t="shared" si="3"/>
        <v>1.7096301020181538E-4</v>
      </c>
      <c r="L9" s="79"/>
      <c r="M9" s="80"/>
      <c r="N9" s="81">
        <f>分析係数表!H12</f>
        <v>9.0779214489805804E-2</v>
      </c>
      <c r="O9" s="82">
        <f t="shared" si="4"/>
        <v>2.5801489217745903</v>
      </c>
      <c r="P9" s="76">
        <f>分析係数表!C12</f>
        <v>7.2568503462812406E-2</v>
      </c>
      <c r="Q9" s="82">
        <f t="shared" si="5"/>
        <v>0.18723754596437106</v>
      </c>
      <c r="R9" s="83">
        <v>0.20598162051364427</v>
      </c>
      <c r="S9" s="84">
        <f t="shared" si="6"/>
        <v>0.20734172623924982</v>
      </c>
      <c r="T9" s="85">
        <f>分析係数表!F12</f>
        <v>0.41017347838870921</v>
      </c>
      <c r="U9" s="86">
        <f t="shared" si="7"/>
        <v>8.5046077066672596E-2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投入係数表!AC10</f>
        <v>4.4603033006244425E-3</v>
      </c>
      <c r="E10" s="77">
        <f t="shared" si="0"/>
        <v>0.44603033006244425</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0.40673993405408987</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投入係数表!AC11</f>
        <v>8.3258994944989586E-3</v>
      </c>
      <c r="E11" s="77">
        <f t="shared" si="0"/>
        <v>0.83258994944989584</v>
      </c>
      <c r="F11" s="76">
        <f>分析係数表!C14</f>
        <v>0.25830608585592241</v>
      </c>
      <c r="G11" s="77">
        <f t="shared" si="1"/>
        <v>0.21506305096538289</v>
      </c>
      <c r="H11" s="77">
        <v>0.59021407178022123</v>
      </c>
      <c r="I11" s="77">
        <f t="shared" si="2"/>
        <v>0.59021407178022123</v>
      </c>
      <c r="J11" s="76">
        <f>分析係数表!G14</f>
        <v>0.15742383910085772</v>
      </c>
      <c r="K11" s="78">
        <f t="shared" si="3"/>
        <v>9.2913765070991639E-2</v>
      </c>
      <c r="L11" s="79"/>
      <c r="M11" s="80"/>
      <c r="N11" s="81">
        <f>分析係数表!H14</f>
        <v>1.1380696401762796E-3</v>
      </c>
      <c r="O11" s="82">
        <f t="shared" si="4"/>
        <v>3.234649221749953E-2</v>
      </c>
      <c r="P11" s="76">
        <f>分析係数表!C14</f>
        <v>0.25830608585592241</v>
      </c>
      <c r="Q11" s="82">
        <f t="shared" si="5"/>
        <v>8.3552957958713588E-3</v>
      </c>
      <c r="R11" s="83">
        <v>7.8626745390736968E-2</v>
      </c>
      <c r="S11" s="84">
        <f t="shared" si="6"/>
        <v>0.66884081717095822</v>
      </c>
      <c r="T11" s="85">
        <f>分析係数表!F14</f>
        <v>0.28778467908902694</v>
      </c>
      <c r="U11" s="86">
        <f t="shared" si="7"/>
        <v>0.19248213993118676</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0.23743701734121997</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投入係数表!AC13</f>
        <v>1.6850034691247894E-3</v>
      </c>
      <c r="E13" s="77">
        <f t="shared" si="0"/>
        <v>0.16850034691247895</v>
      </c>
      <c r="F13" s="76">
        <f>分析係数表!C16</f>
        <v>7.6144637788473357E-2</v>
      </c>
      <c r="G13" s="77">
        <f t="shared" si="1"/>
        <v>1.2830397882882814E-2</v>
      </c>
      <c r="H13" s="77">
        <v>1.8563967488458386E-2</v>
      </c>
      <c r="I13" s="77">
        <f t="shared" si="2"/>
        <v>1.8563967488458386E-2</v>
      </c>
      <c r="J13" s="76">
        <f>分析係数表!G16</f>
        <v>3.3088235294117647E-2</v>
      </c>
      <c r="K13" s="78">
        <f t="shared" si="3"/>
        <v>6.1424892425046129E-4</v>
      </c>
      <c r="L13" s="79"/>
      <c r="M13" s="80"/>
      <c r="N13" s="81">
        <f>分析係数表!H16</f>
        <v>1.665940239236767E-2</v>
      </c>
      <c r="O13" s="82">
        <f t="shared" si="4"/>
        <v>0.47349758820509952</v>
      </c>
      <c r="P13" s="76">
        <f>分析係数表!C16</f>
        <v>7.6144637788473357E-2</v>
      </c>
      <c r="Q13" s="82">
        <f t="shared" si="5"/>
        <v>3.605430234759302E-2</v>
      </c>
      <c r="R13" s="83">
        <v>4.0478413448450254E-2</v>
      </c>
      <c r="S13" s="84">
        <f t="shared" si="6"/>
        <v>5.9042380936908639E-2</v>
      </c>
      <c r="T13" s="85">
        <f>分析係数表!F16</f>
        <v>0.28823529411764703</v>
      </c>
      <c r="U13" s="86">
        <f t="shared" si="7"/>
        <v>1.701809803475602E-2</v>
      </c>
      <c r="V13" s="87">
        <f>分析係数表!D16</f>
        <v>0</v>
      </c>
      <c r="W13" s="88">
        <f t="shared" si="8"/>
        <v>0</v>
      </c>
      <c r="X13" s="76">
        <f>分析係数表!E16</f>
        <v>0</v>
      </c>
      <c r="Y13" s="89">
        <f t="shared" si="9"/>
        <v>0</v>
      </c>
    </row>
    <row r="14" spans="1:25" x14ac:dyDescent="0.2">
      <c r="A14" s="6" t="s">
        <v>2</v>
      </c>
      <c r="B14" s="5" t="s">
        <v>364</v>
      </c>
      <c r="C14" s="90"/>
      <c r="D14" s="76">
        <f>投入係数表!AC14</f>
        <v>5.3523639607493305E-3</v>
      </c>
      <c r="E14" s="77">
        <f t="shared" si="0"/>
        <v>0.53523639607493301</v>
      </c>
      <c r="F14" s="76">
        <f>分析係数表!C17</f>
        <v>0.18071519795657731</v>
      </c>
      <c r="G14" s="77">
        <f t="shared" si="1"/>
        <v>9.6725351270246535E-2</v>
      </c>
      <c r="H14" s="77">
        <v>0.12711447298329703</v>
      </c>
      <c r="I14" s="77">
        <f t="shared" si="2"/>
        <v>0.12711447298329703</v>
      </c>
      <c r="J14" s="76">
        <f>分析係数表!G17</f>
        <v>0.21222205415217063</v>
      </c>
      <c r="K14" s="78">
        <f t="shared" si="3"/>
        <v>2.6976494568985893E-2</v>
      </c>
      <c r="L14" s="79"/>
      <c r="M14" s="80"/>
      <c r="N14" s="81">
        <f>分析係数表!H17</f>
        <v>2.9299239672623371E-3</v>
      </c>
      <c r="O14" s="82">
        <f t="shared" si="4"/>
        <v>8.3275011879094543E-2</v>
      </c>
      <c r="P14" s="76">
        <f>分析係数表!C17</f>
        <v>0.18071519795657731</v>
      </c>
      <c r="Q14" s="82">
        <f t="shared" si="5"/>
        <v>1.5049060256566897E-2</v>
      </c>
      <c r="R14" s="83">
        <v>3.3218292913041902E-2</v>
      </c>
      <c r="S14" s="84">
        <f t="shared" si="6"/>
        <v>0.16033276589633894</v>
      </c>
      <c r="T14" s="85">
        <f>分析係数表!F17</f>
        <v>0.32203902586598093</v>
      </c>
      <c r="U14" s="86">
        <f t="shared" si="7"/>
        <v>5.1633407743655359E-2</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投入係数表!AC15</f>
        <v>1.9823570224997521E-4</v>
      </c>
      <c r="E15" s="77">
        <f t="shared" si="0"/>
        <v>1.9823570224997523E-2</v>
      </c>
      <c r="F15" s="76">
        <f>分析係数表!C18</f>
        <v>9.139072847682117E-2</v>
      </c>
      <c r="G15" s="77">
        <f t="shared" si="1"/>
        <v>1.8116905238739454E-3</v>
      </c>
      <c r="H15" s="77">
        <v>4.7897721222431482E-3</v>
      </c>
      <c r="I15" s="77">
        <f t="shared" si="2"/>
        <v>4.7897721222431482E-3</v>
      </c>
      <c r="J15" s="76">
        <f>分析係数表!G18</f>
        <v>0.21513002364066194</v>
      </c>
      <c r="K15" s="78">
        <f t="shared" si="3"/>
        <v>1.0304237898915521E-3</v>
      </c>
      <c r="L15" s="79"/>
      <c r="M15" s="80"/>
      <c r="N15" s="81">
        <f>分析係数表!H18</f>
        <v>4.3585645793985182E-4</v>
      </c>
      <c r="O15" s="82">
        <f t="shared" si="4"/>
        <v>1.238801829606365E-2</v>
      </c>
      <c r="P15" s="76">
        <f>分析係数表!C18</f>
        <v>9.139072847682117E-2</v>
      </c>
      <c r="Q15" s="82">
        <f t="shared" si="5"/>
        <v>1.1321500164614459E-3</v>
      </c>
      <c r="R15" s="83">
        <v>2.7932717875119688E-3</v>
      </c>
      <c r="S15" s="84">
        <f t="shared" si="6"/>
        <v>7.583043909755117E-3</v>
      </c>
      <c r="T15" s="85">
        <f>分析係数表!F18</f>
        <v>0.45390070921985815</v>
      </c>
      <c r="U15" s="86">
        <f t="shared" si="7"/>
        <v>3.4419490086831737E-3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投入係数表!AC16</f>
        <v>0</v>
      </c>
      <c r="E16" s="77">
        <f t="shared" si="0"/>
        <v>0</v>
      </c>
      <c r="F16" s="76">
        <f>分析係数表!C19</f>
        <v>0.19965169797238458</v>
      </c>
      <c r="G16" s="77">
        <f t="shared" si="1"/>
        <v>0</v>
      </c>
      <c r="H16" s="77">
        <v>1.2027377241675793E-2</v>
      </c>
      <c r="I16" s="77">
        <f t="shared" si="2"/>
        <v>1.2027377241675793E-2</v>
      </c>
      <c r="J16" s="76">
        <f>分析係数表!G19</f>
        <v>5.7581303674503731E-2</v>
      </c>
      <c r="K16" s="78">
        <f t="shared" si="3"/>
        <v>6.9255206136074887E-4</v>
      </c>
      <c r="L16" s="79"/>
      <c r="M16" s="80"/>
      <c r="N16" s="81">
        <f>分析係数表!H19</f>
        <v>-1.210712383166255E-4</v>
      </c>
      <c r="O16" s="82">
        <f t="shared" si="4"/>
        <v>-3.4411161933510137E-3</v>
      </c>
      <c r="P16" s="76">
        <f>分析係数表!C19</f>
        <v>0.19965169797238458</v>
      </c>
      <c r="Q16" s="82">
        <f t="shared" si="5"/>
        <v>-6.870246909227983E-4</v>
      </c>
      <c r="R16" s="83">
        <v>6.5609921337757698E-3</v>
      </c>
      <c r="S16" s="84">
        <f t="shared" si="6"/>
        <v>1.8588369375451563E-2</v>
      </c>
      <c r="T16" s="85">
        <f>分析係数表!F19</f>
        <v>0.23947627762917079</v>
      </c>
      <c r="U16" s="86">
        <f t="shared" si="7"/>
        <v>4.4514735052292144E-3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投入係数表!AC17</f>
        <v>0</v>
      </c>
      <c r="E17" s="77">
        <f t="shared" si="0"/>
        <v>0</v>
      </c>
      <c r="F17" s="76">
        <f>分析係数表!C20</f>
        <v>7.086614173228345E-2</v>
      </c>
      <c r="G17" s="77">
        <f t="shared" si="1"/>
        <v>0</v>
      </c>
      <c r="H17" s="77">
        <v>2.1155139243651637E-3</v>
      </c>
      <c r="I17" s="77">
        <f t="shared" si="2"/>
        <v>2.1155139243651637E-3</v>
      </c>
      <c r="J17" s="76">
        <f>分析係数表!G20</f>
        <v>0.1</v>
      </c>
      <c r="K17" s="78">
        <f t="shared" si="3"/>
        <v>2.1155139243651637E-4</v>
      </c>
      <c r="L17" s="79"/>
      <c r="M17" s="80"/>
      <c r="N17" s="81">
        <f>分析係数表!H20</f>
        <v>5.5692769625647731E-4</v>
      </c>
      <c r="O17" s="82">
        <f t="shared" si="4"/>
        <v>1.5829134489414663E-2</v>
      </c>
      <c r="P17" s="76">
        <f>分析係数表!C20</f>
        <v>7.086614173228345E-2</v>
      </c>
      <c r="Q17" s="82">
        <f t="shared" si="5"/>
        <v>1.1217496882262358E-3</v>
      </c>
      <c r="R17" s="83">
        <v>3.7283541589820551E-3</v>
      </c>
      <c r="S17" s="84">
        <f t="shared" si="6"/>
        <v>5.8438680833472183E-3</v>
      </c>
      <c r="T17" s="85">
        <f>分析係数表!F20</f>
        <v>0.22318840579710145</v>
      </c>
      <c r="U17" s="86">
        <f t="shared" si="7"/>
        <v>1.3042836012108283E-3</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投入係数表!AC18</f>
        <v>3.1717712359996034E-3</v>
      </c>
      <c r="E18" s="77">
        <f t="shared" si="0"/>
        <v>0.31717712359996036</v>
      </c>
      <c r="F18" s="76">
        <f>分析係数表!C21</f>
        <v>0.37411764705882355</v>
      </c>
      <c r="G18" s="77">
        <f t="shared" si="1"/>
        <v>0.11866155918210283</v>
      </c>
      <c r="H18" s="77">
        <v>0.14511346954210722</v>
      </c>
      <c r="I18" s="77">
        <f t="shared" si="2"/>
        <v>0.14511346954210722</v>
      </c>
      <c r="J18" s="76">
        <f>分析係数表!G21</f>
        <v>0.28505771697306542</v>
      </c>
      <c r="K18" s="78">
        <f t="shared" si="3"/>
        <v>4.1365714329713546E-2</v>
      </c>
      <c r="L18" s="79"/>
      <c r="M18" s="80"/>
      <c r="N18" s="81">
        <f>分析係数表!H21</f>
        <v>9.2014141120635377E-4</v>
      </c>
      <c r="O18" s="82">
        <f t="shared" si="4"/>
        <v>2.6152483069467703E-2</v>
      </c>
      <c r="P18" s="76">
        <f>分析係数表!C21</f>
        <v>0.37411764705882355</v>
      </c>
      <c r="Q18" s="82">
        <f t="shared" si="5"/>
        <v>9.7841054306949775E-3</v>
      </c>
      <c r="R18" s="83">
        <v>2.641168677199722E-2</v>
      </c>
      <c r="S18" s="84">
        <f t="shared" si="6"/>
        <v>0.17152515631410442</v>
      </c>
      <c r="T18" s="85">
        <f>分析係数表!F21</f>
        <v>0.42400598546387347</v>
      </c>
      <c r="U18" s="86">
        <f t="shared" si="7"/>
        <v>7.2727692934806784E-2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投入係数表!AC19</f>
        <v>0</v>
      </c>
      <c r="E19" s="77">
        <f t="shared" si="0"/>
        <v>0</v>
      </c>
      <c r="F19" s="76">
        <f>分析係数表!C22</f>
        <v>3.7067545304777627E-2</v>
      </c>
      <c r="G19" s="77">
        <f t="shared" si="1"/>
        <v>0</v>
      </c>
      <c r="H19" s="77">
        <v>1.2356762400124602E-3</v>
      </c>
      <c r="I19" s="77">
        <f t="shared" si="2"/>
        <v>1.2356762400124602E-3</v>
      </c>
      <c r="J19" s="76">
        <f>分析係数表!G22</f>
        <v>0.19478402607986961</v>
      </c>
      <c r="K19" s="78">
        <f t="shared" si="3"/>
        <v>2.4068999296086228E-4</v>
      </c>
      <c r="L19" s="79"/>
      <c r="M19" s="80"/>
      <c r="N19" s="81">
        <f>分析係数表!H22</f>
        <v>4.8428495326650198E-5</v>
      </c>
      <c r="O19" s="82">
        <f t="shared" si="4"/>
        <v>1.3764464773404054E-3</v>
      </c>
      <c r="P19" s="76">
        <f>分析係数表!C22</f>
        <v>3.7067545304777627E-2</v>
      </c>
      <c r="Q19" s="82">
        <f t="shared" si="5"/>
        <v>5.1021492158417046E-5</v>
      </c>
      <c r="R19" s="83">
        <v>5.3652251163172884E-4</v>
      </c>
      <c r="S19" s="84">
        <f t="shared" si="6"/>
        <v>1.7721987516441892E-3</v>
      </c>
      <c r="T19" s="85">
        <f>分析係数表!F22</f>
        <v>0.40994295028524858</v>
      </c>
      <c r="U19" s="86">
        <f t="shared" si="7"/>
        <v>7.2650038474085347E-4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6.882232386702027E-4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投入係数表!AC21</f>
        <v>1.0902963623748638E-3</v>
      </c>
      <c r="E21" s="77">
        <f t="shared" si="0"/>
        <v>0.10902963623748638</v>
      </c>
      <c r="F21" s="76">
        <f>分析係数表!C24</f>
        <v>1</v>
      </c>
      <c r="G21" s="77">
        <f t="shared" si="1"/>
        <v>0.10902963623748638</v>
      </c>
      <c r="H21" s="77">
        <v>0.1845273504785592</v>
      </c>
      <c r="I21" s="77">
        <f t="shared" si="2"/>
        <v>0.1845273504785592</v>
      </c>
      <c r="J21" s="76">
        <f>分析係数表!G24</f>
        <v>0.20825654257279763</v>
      </c>
      <c r="K21" s="78">
        <f t="shared" si="3"/>
        <v>3.8429028020783615E-2</v>
      </c>
      <c r="L21" s="79"/>
      <c r="M21" s="80"/>
      <c r="N21" s="81">
        <f>分析係数表!H24</f>
        <v>3.389994672865514E-4</v>
      </c>
      <c r="O21" s="82">
        <f t="shared" si="4"/>
        <v>9.6351253413828383E-3</v>
      </c>
      <c r="P21" s="76">
        <f>分析係数表!C24</f>
        <v>1</v>
      </c>
      <c r="Q21" s="82">
        <f t="shared" si="5"/>
        <v>9.6351253413828383E-3</v>
      </c>
      <c r="R21" s="83">
        <v>4.3257693710165836E-2</v>
      </c>
      <c r="S21" s="84">
        <f t="shared" si="6"/>
        <v>0.22778504418872503</v>
      </c>
      <c r="T21" s="85">
        <f>分析係数表!F24</f>
        <v>0.38665683744931811</v>
      </c>
      <c r="U21" s="86">
        <f t="shared" si="7"/>
        <v>8.8074644804265592E-2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投入係数表!AC22</f>
        <v>0</v>
      </c>
      <c r="E22" s="77">
        <f t="shared" si="0"/>
        <v>0</v>
      </c>
      <c r="F22" s="76">
        <f>分析係数表!C25</f>
        <v>9.7637180238234755E-3</v>
      </c>
      <c r="G22" s="77">
        <f t="shared" si="1"/>
        <v>0</v>
      </c>
      <c r="H22" s="77">
        <v>7.7664661370058523E-4</v>
      </c>
      <c r="I22" s="77">
        <f t="shared" si="2"/>
        <v>7.7664661370058523E-4</v>
      </c>
      <c r="J22" s="76">
        <f>分析係数表!G25</f>
        <v>0.19639934533551553</v>
      </c>
      <c r="K22" s="78">
        <f t="shared" si="3"/>
        <v>1.5253288648783996E-4</v>
      </c>
      <c r="L22" s="79"/>
      <c r="M22" s="80"/>
      <c r="N22" s="81">
        <f>分析係数表!H25</f>
        <v>5.0849920092982707E-4</v>
      </c>
      <c r="O22" s="82">
        <f t="shared" si="4"/>
        <v>1.4452688012074257E-2</v>
      </c>
      <c r="P22" s="76">
        <f>分析係数表!C25</f>
        <v>9.7637180238234755E-3</v>
      </c>
      <c r="Q22" s="82">
        <f t="shared" si="5"/>
        <v>1.4111197043618689E-4</v>
      </c>
      <c r="R22" s="83">
        <v>9.0738618326915684E-4</v>
      </c>
      <c r="S22" s="84">
        <f t="shared" si="6"/>
        <v>1.6840327969697422E-3</v>
      </c>
      <c r="T22" s="85">
        <f>分析係数表!F25</f>
        <v>0.34206219312602293</v>
      </c>
      <c r="U22" s="86">
        <f t="shared" si="7"/>
        <v>5.7604395182762056E-4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投入係数表!AC23</f>
        <v>1.9823570224997521E-4</v>
      </c>
      <c r="E23" s="77">
        <f t="shared" si="0"/>
        <v>1.9823570224997523E-2</v>
      </c>
      <c r="F23" s="76">
        <f>分析係数表!C26</f>
        <v>0.93036400633054483</v>
      </c>
      <c r="G23" s="77">
        <f t="shared" si="1"/>
        <v>1.8443136214303595E-2</v>
      </c>
      <c r="H23" s="77">
        <v>5.21493376867549E-2</v>
      </c>
      <c r="I23" s="77">
        <f t="shared" si="2"/>
        <v>5.21493376867549E-2</v>
      </c>
      <c r="J23" s="76">
        <f>分析係数表!G26</f>
        <v>0.19645328719723185</v>
      </c>
      <c r="K23" s="78">
        <f t="shared" si="3"/>
        <v>1.0244908813721487E-2</v>
      </c>
      <c r="L23" s="79"/>
      <c r="M23" s="80"/>
      <c r="N23" s="81">
        <f>分析係数表!H26</f>
        <v>1.0557411981209745E-2</v>
      </c>
      <c r="O23" s="82">
        <f t="shared" si="4"/>
        <v>0.30006533206020841</v>
      </c>
      <c r="P23" s="76">
        <f>分析係数表!C26</f>
        <v>0.93036400633054483</v>
      </c>
      <c r="Q23" s="82">
        <f t="shared" si="5"/>
        <v>0.27916998449644076</v>
      </c>
      <c r="R23" s="83">
        <v>0.32699457357922851</v>
      </c>
      <c r="S23" s="84">
        <f t="shared" si="6"/>
        <v>0.3791439112659834</v>
      </c>
      <c r="T23" s="85">
        <f>分析係数表!F26</f>
        <v>0.33070934256055362</v>
      </c>
      <c r="U23" s="86">
        <f t="shared" si="7"/>
        <v>0.12538643363061025</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投入係数表!AC24</f>
        <v>2.9735355337496281E-4</v>
      </c>
      <c r="E24" s="77">
        <f t="shared" si="0"/>
        <v>2.9735355337496279E-2</v>
      </c>
      <c r="F24" s="76">
        <f>分析係数表!C27</f>
        <v>0.10562310030395139</v>
      </c>
      <c r="G24" s="77">
        <f t="shared" si="1"/>
        <v>3.1407404193860059E-3</v>
      </c>
      <c r="H24" s="77">
        <v>3.6924851323831415E-3</v>
      </c>
      <c r="I24" s="77">
        <f t="shared" si="2"/>
        <v>3.6924851323831415E-3</v>
      </c>
      <c r="J24" s="76">
        <f>分析係数表!G27</f>
        <v>0.17127071823204421</v>
      </c>
      <c r="K24" s="78">
        <f t="shared" si="3"/>
        <v>6.3241458068440549E-4</v>
      </c>
      <c r="L24" s="79"/>
      <c r="M24" s="80"/>
      <c r="N24" s="81">
        <f>分析係数表!H27</f>
        <v>1.1162768172792872E-2</v>
      </c>
      <c r="O24" s="82">
        <f t="shared" si="4"/>
        <v>0.31727091302696353</v>
      </c>
      <c r="P24" s="76">
        <f>分析係数表!C27</f>
        <v>0.10562310030395139</v>
      </c>
      <c r="Q24" s="82">
        <f t="shared" si="5"/>
        <v>3.3511137470173209E-2</v>
      </c>
      <c r="R24" s="83">
        <v>3.392015042196625E-2</v>
      </c>
      <c r="S24" s="84">
        <f t="shared" si="6"/>
        <v>3.7612635554349391E-2</v>
      </c>
      <c r="T24" s="85">
        <f>分析係数表!F27</f>
        <v>0.32320441988950277</v>
      </c>
      <c r="U24" s="86">
        <f t="shared" si="7"/>
        <v>1.2156570054858781E-2</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投入係数表!AC25</f>
        <v>0</v>
      </c>
      <c r="E25" s="77">
        <f t="shared" si="0"/>
        <v>0</v>
      </c>
      <c r="F25" s="76">
        <f>分析係数表!C28</f>
        <v>0.18610473607344047</v>
      </c>
      <c r="G25" s="77">
        <f t="shared" si="1"/>
        <v>0</v>
      </c>
      <c r="H25" s="77">
        <v>2.0027975516979126E-2</v>
      </c>
      <c r="I25" s="77">
        <f t="shared" si="2"/>
        <v>2.0027975516979126E-2</v>
      </c>
      <c r="J25" s="76">
        <f>分析係数表!G28</f>
        <v>0.12463295269168026</v>
      </c>
      <c r="K25" s="78">
        <f t="shared" si="3"/>
        <v>2.49614572511779E-3</v>
      </c>
      <c r="L25" s="79"/>
      <c r="M25" s="80"/>
      <c r="N25" s="81">
        <f>分析係数表!H28</f>
        <v>2.0436825027846384E-2</v>
      </c>
      <c r="O25" s="82">
        <f t="shared" si="4"/>
        <v>0.58086041343765116</v>
      </c>
      <c r="P25" s="76">
        <f>分析係数表!C28</f>
        <v>0.18610473607344047</v>
      </c>
      <c r="Q25" s="82">
        <f t="shared" si="5"/>
        <v>0.10810087393832359</v>
      </c>
      <c r="R25" s="83">
        <v>0.12302849168726726</v>
      </c>
      <c r="S25" s="84">
        <f t="shared" si="6"/>
        <v>0.14305646720424639</v>
      </c>
      <c r="T25" s="85">
        <f>分析係数表!F28</f>
        <v>0.20978792822185971</v>
      </c>
      <c r="U25" s="86">
        <f t="shared" si="7"/>
        <v>3.0011519873517269E-2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投入係数表!AC26</f>
        <v>6.3435424719992068E-3</v>
      </c>
      <c r="E26" s="77">
        <f t="shared" si="0"/>
        <v>0.63435424719992073</v>
      </c>
      <c r="F26" s="76">
        <f>分析係数表!C29</f>
        <v>0.55770782889426962</v>
      </c>
      <c r="G26" s="77">
        <f t="shared" si="1"/>
        <v>0.35378432995572662</v>
      </c>
      <c r="H26" s="77">
        <v>0.41886434162837999</v>
      </c>
      <c r="I26" s="77">
        <f t="shared" si="2"/>
        <v>0.41886434162837999</v>
      </c>
      <c r="J26" s="76">
        <f>分析係数表!G29</f>
        <v>0.26290655653071759</v>
      </c>
      <c r="K26" s="78">
        <f t="shared" si="3"/>
        <v>0.11012218171102349</v>
      </c>
      <c r="L26" s="79"/>
      <c r="M26" s="80"/>
      <c r="N26" s="81">
        <f>分析係数表!H29</f>
        <v>1.0048912780279917E-2</v>
      </c>
      <c r="O26" s="82">
        <f t="shared" si="4"/>
        <v>0.28561264404813419</v>
      </c>
      <c r="P26" s="76">
        <f>分析係数表!C29</f>
        <v>0.55770782889426962</v>
      </c>
      <c r="Q26" s="82">
        <f t="shared" si="5"/>
        <v>0.15928840761683677</v>
      </c>
      <c r="R26" s="83">
        <v>0.22971955583840709</v>
      </c>
      <c r="S26" s="84">
        <f t="shared" si="6"/>
        <v>0.64858389746678702</v>
      </c>
      <c r="T26" s="85">
        <f>分析係数表!F29</f>
        <v>0.49535363964894163</v>
      </c>
      <c r="U26" s="86">
        <f t="shared" si="7"/>
        <v>0.32127839422786891</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投入係数表!AC27</f>
        <v>3.1717712359996034E-3</v>
      </c>
      <c r="E27" s="77">
        <f t="shared" si="0"/>
        <v>0.31717712359996036</v>
      </c>
      <c r="F27" s="76">
        <f>分析係数表!C30</f>
        <v>1</v>
      </c>
      <c r="G27" s="77">
        <f t="shared" si="1"/>
        <v>0.31717712359996036</v>
      </c>
      <c r="H27" s="77">
        <v>0.37308399979367368</v>
      </c>
      <c r="I27" s="77">
        <f t="shared" si="2"/>
        <v>0.37308399979367368</v>
      </c>
      <c r="J27" s="76">
        <f>分析係数表!G30</f>
        <v>0.34435136970794655</v>
      </c>
      <c r="K27" s="78">
        <f t="shared" si="3"/>
        <v>0.12847198634507079</v>
      </c>
      <c r="L27" s="79"/>
      <c r="M27" s="80"/>
      <c r="N27" s="81">
        <f>分析係数表!H30</f>
        <v>0</v>
      </c>
      <c r="O27" s="82">
        <f t="shared" si="4"/>
        <v>0</v>
      </c>
      <c r="P27" s="76">
        <f>分析係数表!C30</f>
        <v>1</v>
      </c>
      <c r="Q27" s="82">
        <f t="shared" si="5"/>
        <v>0</v>
      </c>
      <c r="R27" s="83">
        <v>7.90073405868814E-2</v>
      </c>
      <c r="S27" s="84">
        <f t="shared" si="6"/>
        <v>0.4520913403805551</v>
      </c>
      <c r="T27" s="85">
        <f>分析係数表!F30</f>
        <v>0.43672175684853975</v>
      </c>
      <c r="U27" s="86">
        <f t="shared" si="7"/>
        <v>0.1974381244270072</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投入係数表!AC28</f>
        <v>2.359004856774705E-2</v>
      </c>
      <c r="E28" s="77">
        <f t="shared" si="0"/>
        <v>2.3590048567747051</v>
      </c>
      <c r="F28" s="76">
        <f>分析係数表!C31</f>
        <v>0.21403057579654239</v>
      </c>
      <c r="G28" s="77">
        <f t="shared" si="1"/>
        <v>0.50489916780233013</v>
      </c>
      <c r="H28" s="77">
        <v>0.54567072581386089</v>
      </c>
      <c r="I28" s="77">
        <f t="shared" si="2"/>
        <v>0.54567072581386089</v>
      </c>
      <c r="J28" s="76">
        <f>分析係数表!G31</f>
        <v>7.0431893687707636E-2</v>
      </c>
      <c r="K28" s="78">
        <f t="shared" si="3"/>
        <v>3.843262254901611E-2</v>
      </c>
      <c r="L28" s="79"/>
      <c r="M28" s="80"/>
      <c r="N28" s="81">
        <f>分析係数表!H31</f>
        <v>2.2373964840912391E-2</v>
      </c>
      <c r="O28" s="82">
        <f t="shared" si="4"/>
        <v>0.63591827253126731</v>
      </c>
      <c r="P28" s="76">
        <f>分析係数表!C31</f>
        <v>0.21403057579654239</v>
      </c>
      <c r="Q28" s="82">
        <f t="shared" si="5"/>
        <v>0.1361059540294097</v>
      </c>
      <c r="R28" s="83">
        <v>0.1831458604445842</v>
      </c>
      <c r="S28" s="84">
        <f t="shared" si="6"/>
        <v>0.72881658625844503</v>
      </c>
      <c r="T28" s="85">
        <f>分析係数表!F31</f>
        <v>0.34418604651162793</v>
      </c>
      <c r="U28" s="86">
        <f t="shared" si="7"/>
        <v>0.25084849945639504</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投入係数表!AC29</f>
        <v>2.3788284269997025E-3</v>
      </c>
      <c r="E29" s="77">
        <f t="shared" si="0"/>
        <v>0.23788284269997023</v>
      </c>
      <c r="F29" s="76">
        <f>分析係数表!C32</f>
        <v>0.43391812865497081</v>
      </c>
      <c r="G29" s="77">
        <f t="shared" si="1"/>
        <v>0.10322167794349586</v>
      </c>
      <c r="H29" s="77">
        <v>0.11352462510671098</v>
      </c>
      <c r="I29" s="77">
        <f t="shared" si="2"/>
        <v>0.11352462510671098</v>
      </c>
      <c r="J29" s="76">
        <f>分析係数表!G32</f>
        <v>0.14171122994652408</v>
      </c>
      <c r="K29" s="78">
        <f t="shared" si="3"/>
        <v>1.6087714253090059E-2</v>
      </c>
      <c r="L29" s="79"/>
      <c r="M29" s="80"/>
      <c r="N29" s="81">
        <f>分析係数表!H32</f>
        <v>6.3683471354545017E-3</v>
      </c>
      <c r="O29" s="82">
        <f t="shared" si="4"/>
        <v>0.18100271177026334</v>
      </c>
      <c r="P29" s="76">
        <f>分析係数表!C32</f>
        <v>0.43391812865497081</v>
      </c>
      <c r="Q29" s="82">
        <f t="shared" si="5"/>
        <v>7.8540357972827726E-2</v>
      </c>
      <c r="R29" s="83">
        <v>0.10026637936770019</v>
      </c>
      <c r="S29" s="84">
        <f t="shared" si="6"/>
        <v>0.21379100447441118</v>
      </c>
      <c r="T29" s="85">
        <f>分析係数表!F32</f>
        <v>0.48395721925133689</v>
      </c>
      <c r="U29" s="86">
        <f t="shared" si="7"/>
        <v>0.10346570002638616</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投入係数表!AC30</f>
        <v>1.3876499157498266E-3</v>
      </c>
      <c r="E30" s="77">
        <f t="shared" si="0"/>
        <v>0.13876499157498265</v>
      </c>
      <c r="F30" s="76">
        <f>分析係数表!C33</f>
        <v>0.95657568238213397</v>
      </c>
      <c r="G30" s="77">
        <f t="shared" si="1"/>
        <v>0.1327392165065901</v>
      </c>
      <c r="H30" s="77">
        <v>0.1582965930132241</v>
      </c>
      <c r="I30" s="77">
        <f t="shared" si="2"/>
        <v>0.1582965930132241</v>
      </c>
      <c r="J30" s="76">
        <f>分析係数表!G33</f>
        <v>0.50647668393782386</v>
      </c>
      <c r="K30" s="78">
        <f t="shared" si="3"/>
        <v>8.0173533507993042E-2</v>
      </c>
      <c r="L30" s="79"/>
      <c r="M30" s="80"/>
      <c r="N30" s="81">
        <f>分析係数表!H33</f>
        <v>9.6856990653300401E-4</v>
      </c>
      <c r="O30" s="82">
        <f t="shared" si="4"/>
        <v>2.752892954680811E-2</v>
      </c>
      <c r="P30" s="76">
        <f>分析係数表!C33</f>
        <v>0.95657568238213397</v>
      </c>
      <c r="Q30" s="82">
        <f t="shared" si="5"/>
        <v>2.6333504566487659E-2</v>
      </c>
      <c r="R30" s="83">
        <v>8.3437190713447559E-2</v>
      </c>
      <c r="S30" s="84">
        <f t="shared" si="6"/>
        <v>0.24173378372667165</v>
      </c>
      <c r="T30" s="85">
        <f>分析係数表!F33</f>
        <v>0.6295336787564767</v>
      </c>
      <c r="U30" s="86">
        <f t="shared" si="7"/>
        <v>0.15217955814917411</v>
      </c>
      <c r="V30" s="87">
        <f>分析係数表!D33</f>
        <v>5.181347150259067E-2</v>
      </c>
      <c r="W30" s="88">
        <f t="shared" si="8"/>
        <v>0</v>
      </c>
      <c r="X30" s="76">
        <f>分析係数表!E33</f>
        <v>4.145077720207254E-2</v>
      </c>
      <c r="Y30" s="89">
        <f t="shared" si="9"/>
        <v>0</v>
      </c>
    </row>
    <row r="31" spans="1:25" x14ac:dyDescent="0.2">
      <c r="A31" s="6" t="s">
        <v>19</v>
      </c>
      <c r="B31" s="5" t="s">
        <v>274</v>
      </c>
      <c r="C31" s="75">
        <f>最終需要_まとめ!C32</f>
        <v>100</v>
      </c>
      <c r="D31" s="76">
        <f>投入係数表!AC31</f>
        <v>1.1398552879373575E-2</v>
      </c>
      <c r="E31" s="77">
        <f t="shared" si="0"/>
        <v>1.1398552879373576</v>
      </c>
      <c r="F31" s="76">
        <f>分析係数表!C34</f>
        <v>0.33608845585417924</v>
      </c>
      <c r="G31" s="77">
        <f t="shared" si="1"/>
        <v>0.38309220362008739</v>
      </c>
      <c r="H31" s="77">
        <v>0.48045559617025363</v>
      </c>
      <c r="I31" s="77">
        <f t="shared" si="2"/>
        <v>100.48045559617026</v>
      </c>
      <c r="J31" s="76">
        <f>分析係数表!G34</f>
        <v>0.42501734562394688</v>
      </c>
      <c r="K31" s="78">
        <f t="shared" si="3"/>
        <v>42.70593652456914</v>
      </c>
      <c r="L31" s="79"/>
      <c r="M31" s="80"/>
      <c r="N31" s="81">
        <f>分析係数表!H34</f>
        <v>0.15935396387234249</v>
      </c>
      <c r="O31" s="82">
        <f t="shared" si="4"/>
        <v>4.529197133688605</v>
      </c>
      <c r="P31" s="76">
        <f>分析係数表!C34</f>
        <v>0.33608845585417924</v>
      </c>
      <c r="Q31" s="82">
        <f t="shared" si="5"/>
        <v>1.5222108709205779</v>
      </c>
      <c r="R31" s="83">
        <v>1.650146133952582</v>
      </c>
      <c r="S31" s="84">
        <f t="shared" si="6"/>
        <v>102.13060173012285</v>
      </c>
      <c r="T31" s="85">
        <f>分析係数表!F34</f>
        <v>0.69035583308553872</v>
      </c>
      <c r="U31" s="86">
        <f t="shared" si="7"/>
        <v>70.506456640926316</v>
      </c>
      <c r="V31" s="87">
        <f>分析係数表!D34</f>
        <v>0.20794925166022402</v>
      </c>
      <c r="W31" s="88">
        <f t="shared" si="8"/>
        <v>21</v>
      </c>
      <c r="X31" s="76">
        <f>分析係数表!E34</f>
        <v>0.15720091188423035</v>
      </c>
      <c r="Y31" s="89">
        <f t="shared" si="9"/>
        <v>16</v>
      </c>
    </row>
    <row r="32" spans="1:25" x14ac:dyDescent="0.2">
      <c r="A32" s="6" t="s">
        <v>20</v>
      </c>
      <c r="B32" s="5" t="s">
        <v>37</v>
      </c>
      <c r="C32" s="90"/>
      <c r="D32" s="76">
        <f>投入係数表!AC32</f>
        <v>1.7642977500247795E-2</v>
      </c>
      <c r="E32" s="77">
        <f t="shared" si="0"/>
        <v>1.7642977500247796</v>
      </c>
      <c r="F32" s="76">
        <f>分析係数表!C35</f>
        <v>1</v>
      </c>
      <c r="G32" s="77">
        <f t="shared" si="1"/>
        <v>1.7642977500247796</v>
      </c>
      <c r="H32" s="77">
        <v>2.1006519038809039</v>
      </c>
      <c r="I32" s="77">
        <f t="shared" si="2"/>
        <v>2.1006519038809039</v>
      </c>
      <c r="J32" s="76">
        <f>分析係数表!G35</f>
        <v>0.31379772270596118</v>
      </c>
      <c r="K32" s="78">
        <f t="shared" si="3"/>
        <v>0.65917978363576935</v>
      </c>
      <c r="L32" s="79"/>
      <c r="M32" s="80"/>
      <c r="N32" s="81">
        <f>分析係数表!H35</f>
        <v>5.9518620756453096E-2</v>
      </c>
      <c r="O32" s="82">
        <f t="shared" si="4"/>
        <v>1.6916527206513585</v>
      </c>
      <c r="P32" s="76">
        <f>分析係数表!C35</f>
        <v>1</v>
      </c>
      <c r="Q32" s="82">
        <f t="shared" si="5"/>
        <v>1.6916527206513585</v>
      </c>
      <c r="R32" s="83">
        <v>2.206694938108587</v>
      </c>
      <c r="S32" s="84">
        <f t="shared" si="6"/>
        <v>4.3073468419894905</v>
      </c>
      <c r="T32" s="85">
        <f>分析係数表!F35</f>
        <v>0.62804197365483372</v>
      </c>
      <c r="U32" s="86">
        <f t="shared" si="7"/>
        <v>2.7051946118589947</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投入係数表!AC33</f>
        <v>2.7257409059371594E-2</v>
      </c>
      <c r="E33" s="77">
        <f t="shared" si="0"/>
        <v>2.7257409059371596</v>
      </c>
      <c r="F33" s="76">
        <f>分析係数表!C36</f>
        <v>0.74699570815450644</v>
      </c>
      <c r="G33" s="77">
        <f t="shared" si="1"/>
        <v>2.0361167582762345</v>
      </c>
      <c r="H33" s="77">
        <v>2.136114904829939</v>
      </c>
      <c r="I33" s="77">
        <f t="shared" si="2"/>
        <v>2.136114904829939</v>
      </c>
      <c r="J33" s="76">
        <f>分析係数表!G36</f>
        <v>2.1798365122615803E-2</v>
      </c>
      <c r="K33" s="78">
        <f t="shared" si="3"/>
        <v>4.6563812639344719E-2</v>
      </c>
      <c r="L33" s="79"/>
      <c r="M33" s="80"/>
      <c r="N33" s="81">
        <f>分析係数表!H36</f>
        <v>0.18814470434403602</v>
      </c>
      <c r="O33" s="82">
        <f t="shared" si="4"/>
        <v>5.3474945644674756</v>
      </c>
      <c r="P33" s="76">
        <f>分析係数表!C36</f>
        <v>0.74699570815450644</v>
      </c>
      <c r="Q33" s="82">
        <f t="shared" si="5"/>
        <v>3.9945554890367561</v>
      </c>
      <c r="R33" s="83">
        <v>4.1688541825263705</v>
      </c>
      <c r="S33" s="84">
        <f t="shared" si="6"/>
        <v>6.3049690873563096</v>
      </c>
      <c r="T33" s="85">
        <f>分析係数表!F36</f>
        <v>0.88068263301305039</v>
      </c>
      <c r="U33" s="86">
        <f t="shared" si="7"/>
        <v>5.5526767769188439</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投入係数表!AC34</f>
        <v>2.0913866587372387E-2</v>
      </c>
      <c r="E34" s="77">
        <f t="shared" si="0"/>
        <v>2.0913866587372385</v>
      </c>
      <c r="F34" s="76">
        <f>分析係数表!C37</f>
        <v>0.40712235846595357</v>
      </c>
      <c r="G34" s="77">
        <f t="shared" si="1"/>
        <v>0.85145026896933496</v>
      </c>
      <c r="H34" s="77">
        <v>0.94968882295218748</v>
      </c>
      <c r="I34" s="77">
        <f t="shared" si="2"/>
        <v>0.94968882295218748</v>
      </c>
      <c r="J34" s="76">
        <f>分析係数表!G37</f>
        <v>0.32196035893896063</v>
      </c>
      <c r="K34" s="78">
        <f t="shared" si="3"/>
        <v>0.3057621543180053</v>
      </c>
      <c r="L34" s="79"/>
      <c r="M34" s="80"/>
      <c r="N34" s="81">
        <f>分析係数表!H37</f>
        <v>4.8815923289263402E-2</v>
      </c>
      <c r="O34" s="82">
        <f t="shared" si="4"/>
        <v>1.3874580491591288</v>
      </c>
      <c r="P34" s="76">
        <f>分析係数表!C37</f>
        <v>0.40712235846595357</v>
      </c>
      <c r="Q34" s="82">
        <f t="shared" si="5"/>
        <v>0.56486519324623552</v>
      </c>
      <c r="R34" s="83">
        <v>0.6688508304123908</v>
      </c>
      <c r="S34" s="84">
        <f t="shared" si="6"/>
        <v>1.6185396533645782</v>
      </c>
      <c r="T34" s="85">
        <f>分析係数表!F37</f>
        <v>0.65447194556749833</v>
      </c>
      <c r="U34" s="86">
        <f t="shared" si="7"/>
        <v>1.0592887959156598</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投入係数表!AC35</f>
        <v>3.8655961938745168E-2</v>
      </c>
      <c r="E35" s="77">
        <f t="shared" si="0"/>
        <v>3.8655961938745169</v>
      </c>
      <c r="F35" s="76">
        <f>分析係数表!C38</f>
        <v>1.4508928571428603E-2</v>
      </c>
      <c r="G35" s="77">
        <f t="shared" si="1"/>
        <v>5.6085659062911637E-2</v>
      </c>
      <c r="H35" s="77">
        <v>6.0270801298626608E-2</v>
      </c>
      <c r="I35" s="77">
        <f t="shared" si="2"/>
        <v>6.0270801298626608E-2</v>
      </c>
      <c r="J35" s="76">
        <f>分析係数表!G38</f>
        <v>0.30833333333333335</v>
      </c>
      <c r="K35" s="78">
        <f t="shared" si="3"/>
        <v>1.858349706707654E-2</v>
      </c>
      <c r="L35" s="79"/>
      <c r="M35" s="80"/>
      <c r="N35" s="81">
        <f>分析係数表!H38</f>
        <v>4.2859218364085426E-2</v>
      </c>
      <c r="O35" s="82">
        <f t="shared" si="4"/>
        <v>1.2181551324462589</v>
      </c>
      <c r="P35" s="76">
        <f>分析係数表!C38</f>
        <v>1.4508928571428603E-2</v>
      </c>
      <c r="Q35" s="82">
        <f t="shared" si="5"/>
        <v>1.7674125805581919E-2</v>
      </c>
      <c r="R35" s="83">
        <v>2.269004389274552E-2</v>
      </c>
      <c r="S35" s="84">
        <f t="shared" si="6"/>
        <v>8.2960845191372132E-2</v>
      </c>
      <c r="T35" s="85">
        <f>分析係数表!F38</f>
        <v>0.5083333333333333</v>
      </c>
      <c r="U35" s="86">
        <f t="shared" si="7"/>
        <v>4.2171762972280834E-2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投入係数表!AC36</f>
        <v>0</v>
      </c>
      <c r="E36" s="77">
        <f t="shared" si="0"/>
        <v>0</v>
      </c>
      <c r="F36" s="76">
        <f>分析係数表!C39</f>
        <v>1</v>
      </c>
      <c r="G36" s="77">
        <f t="shared" si="1"/>
        <v>0</v>
      </c>
      <c r="H36" s="77">
        <v>4.3270322836101417E-2</v>
      </c>
      <c r="I36" s="77">
        <f t="shared" si="2"/>
        <v>4.3270322836101417E-2</v>
      </c>
      <c r="J36" s="76">
        <f>分析係数表!G39</f>
        <v>0.34035980374341268</v>
      </c>
      <c r="K36" s="78">
        <f t="shared" si="3"/>
        <v>1.4727478588409587E-2</v>
      </c>
      <c r="L36" s="79"/>
      <c r="M36" s="80"/>
      <c r="N36" s="81">
        <f>分析係数表!H39</f>
        <v>3.825851130805366E-3</v>
      </c>
      <c r="O36" s="82">
        <f t="shared" si="4"/>
        <v>0.10873927170989205</v>
      </c>
      <c r="P36" s="76">
        <f>分析係数表!C39</f>
        <v>1</v>
      </c>
      <c r="Q36" s="82">
        <f t="shared" si="5"/>
        <v>0.10873927170989205</v>
      </c>
      <c r="R36" s="83">
        <v>0.13936399755509796</v>
      </c>
      <c r="S36" s="84">
        <f t="shared" si="6"/>
        <v>0.18263432039119937</v>
      </c>
      <c r="T36" s="85">
        <f>分析係数表!F39</f>
        <v>0.69125931310194444</v>
      </c>
      <c r="U36" s="86">
        <f t="shared" si="7"/>
        <v>0.12624767486246091</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投入係数表!AC37</f>
        <v>0</v>
      </c>
      <c r="E37" s="77">
        <f t="shared" si="0"/>
        <v>0</v>
      </c>
      <c r="F37" s="76">
        <f>分析係数表!C40</f>
        <v>0.85193465176268268</v>
      </c>
      <c r="G37" s="77">
        <f t="shared" si="1"/>
        <v>0</v>
      </c>
      <c r="H37" s="77">
        <v>1.625043300983954E-3</v>
      </c>
      <c r="I37" s="77">
        <f t="shared" si="2"/>
        <v>1.625043300983954E-3</v>
      </c>
      <c r="J37" s="76">
        <f>分析係数表!G40</f>
        <v>0.54260669636442016</v>
      </c>
      <c r="K37" s="78">
        <f t="shared" si="3"/>
        <v>8.8175937699603538E-4</v>
      </c>
      <c r="L37" s="79"/>
      <c r="M37" s="80"/>
      <c r="N37" s="81">
        <f>分析係数表!H40</f>
        <v>3.0340452322146352E-2</v>
      </c>
      <c r="O37" s="82">
        <f t="shared" si="4"/>
        <v>0.86234371805376409</v>
      </c>
      <c r="P37" s="76">
        <f>分析係数表!C40</f>
        <v>0.85193465176268268</v>
      </c>
      <c r="Q37" s="82">
        <f t="shared" si="5"/>
        <v>0.73466049513987053</v>
      </c>
      <c r="R37" s="83">
        <v>0.73608791824781972</v>
      </c>
      <c r="S37" s="84">
        <f t="shared" si="6"/>
        <v>0.73771296154880373</v>
      </c>
      <c r="T37" s="85">
        <f>分析係数表!F40</f>
        <v>0.72424198879149304</v>
      </c>
      <c r="U37" s="86">
        <f t="shared" si="7"/>
        <v>0.53428270242936782</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投入係数表!AC38</f>
        <v>0</v>
      </c>
      <c r="E38" s="77">
        <f t="shared" si="0"/>
        <v>0</v>
      </c>
      <c r="F38" s="76">
        <f>分析係数表!C41</f>
        <v>0.80146471371504657</v>
      </c>
      <c r="G38" s="77">
        <f t="shared" si="1"/>
        <v>0</v>
      </c>
      <c r="H38" s="77">
        <v>3.6502303320972156E-3</v>
      </c>
      <c r="I38" s="77">
        <f t="shared" si="2"/>
        <v>3.6502303320972156E-3</v>
      </c>
      <c r="J38" s="76">
        <f>分析係数表!G41</f>
        <v>0.44658927872701187</v>
      </c>
      <c r="K38" s="78">
        <f t="shared" si="3"/>
        <v>1.6301537311987566E-3</v>
      </c>
      <c r="L38" s="79"/>
      <c r="M38" s="80"/>
      <c r="N38" s="81">
        <f>分析係数表!H41</f>
        <v>5.2181703714465594E-2</v>
      </c>
      <c r="O38" s="82">
        <f t="shared" si="4"/>
        <v>1.4831210793342871</v>
      </c>
      <c r="P38" s="76">
        <f>分析係数表!C41</f>
        <v>0.80146471371504657</v>
      </c>
      <c r="Q38" s="82">
        <f t="shared" si="5"/>
        <v>1.1886692112534052</v>
      </c>
      <c r="R38" s="83">
        <v>1.2116553857367784</v>
      </c>
      <c r="S38" s="84">
        <f t="shared" si="6"/>
        <v>1.2153056160688758</v>
      </c>
      <c r="T38" s="85">
        <f>分析係数表!F41</f>
        <v>0.54349810877787919</v>
      </c>
      <c r="U38" s="86">
        <f t="shared" si="7"/>
        <v>0.66051630392056937</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投入係数表!AC39</f>
        <v>2.9735355337496281E-4</v>
      </c>
      <c r="E39" s="77">
        <f>$C$31*D39</f>
        <v>2.9735355337496279E-2</v>
      </c>
      <c r="F39" s="76">
        <f>分析係数表!C42</f>
        <v>0.73057644110275688</v>
      </c>
      <c r="G39" s="77">
        <f>E39*F39</f>
        <v>2.1723950077393899E-2</v>
      </c>
      <c r="H39" s="77">
        <v>3.3274928132352999E-2</v>
      </c>
      <c r="I39" s="77">
        <f>C39+H39</f>
        <v>3.3274928132352999E-2</v>
      </c>
      <c r="J39" s="76">
        <f>分析係数表!G42</f>
        <v>0.48211243611584326</v>
      </c>
      <c r="K39" s="78">
        <f>I39*J39</f>
        <v>1.6042256663468309E-2</v>
      </c>
      <c r="L39" s="79"/>
      <c r="M39" s="80"/>
      <c r="N39" s="81">
        <f>分析係数表!H42</f>
        <v>1.2567194537265727E-2</v>
      </c>
      <c r="O39" s="82">
        <f t="shared" si="4"/>
        <v>0.35718786086983523</v>
      </c>
      <c r="P39" s="76">
        <f>分析係数表!C42</f>
        <v>0.73057644110275688</v>
      </c>
      <c r="Q39" s="82">
        <f>O39*P39</f>
        <v>0.26095303619939092</v>
      </c>
      <c r="R39" s="83">
        <v>0.27576072876532826</v>
      </c>
      <c r="S39" s="84">
        <f>I39+R39</f>
        <v>0.30903565689768125</v>
      </c>
      <c r="T39" s="85">
        <f>分析係数表!F42</f>
        <v>0.53492333901192501</v>
      </c>
      <c r="U39" s="86">
        <f>S39*T39</f>
        <v>0.1653103854614513</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投入係数表!AC40</f>
        <v>8.6034294776489245E-2</v>
      </c>
      <c r="E40" s="77">
        <f>$C$31*D40</f>
        <v>8.6034294776489251</v>
      </c>
      <c r="F40" s="76">
        <f>分析係数表!C43</f>
        <v>0.26262335230137579</v>
      </c>
      <c r="G40" s="77">
        <f>E40*F40</f>
        <v>2.259461490708635</v>
      </c>
      <c r="H40" s="77">
        <v>2.5022974607021</v>
      </c>
      <c r="I40" s="77">
        <f>C40+H40</f>
        <v>2.5022974607021</v>
      </c>
      <c r="J40" s="76">
        <f>分析係数表!G43</f>
        <v>0.38144329896907214</v>
      </c>
      <c r="K40" s="78">
        <f>I40*J40</f>
        <v>0.95448459841214117</v>
      </c>
      <c r="L40" s="79"/>
      <c r="M40" s="80"/>
      <c r="N40" s="81">
        <f>分析係数表!H43</f>
        <v>3.4626374158554893E-2</v>
      </c>
      <c r="O40" s="82">
        <f t="shared" si="4"/>
        <v>0.98415923129839</v>
      </c>
      <c r="P40" s="76">
        <f>分析係数表!C43</f>
        <v>0.26262335230137579</v>
      </c>
      <c r="Q40" s="82">
        <f>O40*P40</f>
        <v>0.25846319652192828</v>
      </c>
      <c r="R40" s="83">
        <v>0.4862702762109084</v>
      </c>
      <c r="S40" s="84">
        <f>I40+R40</f>
        <v>2.9885677369130086</v>
      </c>
      <c r="T40" s="85">
        <f>分析係数表!F43</f>
        <v>0.61984536082474229</v>
      </c>
      <c r="U40" s="86">
        <f>S40*T40</f>
        <v>1.8524498472360273</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投入係数表!AC41</f>
        <v>8.9206066012488853E-4</v>
      </c>
      <c r="E41" s="77">
        <f>$C$31*D41</f>
        <v>8.9206066012488858E-2</v>
      </c>
      <c r="F41" s="76">
        <f>分析係数表!C44</f>
        <v>0.55951749734888656</v>
      </c>
      <c r="G41" s="77">
        <f>E41*F41</f>
        <v>4.9912354803647335E-2</v>
      </c>
      <c r="H41" s="77">
        <v>5.2806152463815134E-2</v>
      </c>
      <c r="I41" s="77">
        <f>C41+H41</f>
        <v>5.2806152463815134E-2</v>
      </c>
      <c r="J41" s="76">
        <f>分析係数表!G44</f>
        <v>0.2661290322580645</v>
      </c>
      <c r="K41" s="78">
        <f>I41*J41</f>
        <v>1.4053250252466931E-2</v>
      </c>
      <c r="L41" s="79"/>
      <c r="M41" s="80"/>
      <c r="N41" s="81">
        <f>分析係数表!H44</f>
        <v>0.11419439198024117</v>
      </c>
      <c r="O41" s="82">
        <f t="shared" si="4"/>
        <v>3.2456607935686761</v>
      </c>
      <c r="P41" s="76">
        <f>分析係数表!C44</f>
        <v>0.55951749734888656</v>
      </c>
      <c r="Q41" s="82">
        <f>O41*P41</f>
        <v>1.8160040044609467</v>
      </c>
      <c r="R41" s="83">
        <v>1.8469615797394059</v>
      </c>
      <c r="S41" s="84">
        <f>I41+R41</f>
        <v>1.8997677322032209</v>
      </c>
      <c r="T41" s="85">
        <f>分析係数表!F44</f>
        <v>0.54608294930875578</v>
      </c>
      <c r="U41" s="86">
        <f>S41*T41</f>
        <v>1.0374307662031415</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投入係数表!AC42</f>
        <v>1.1795024283873525E-2</v>
      </c>
      <c r="E42" s="77">
        <f>$C$31*D42</f>
        <v>1.1795024283873525</v>
      </c>
      <c r="F42" s="76">
        <f>分析係数表!C45</f>
        <v>1</v>
      </c>
      <c r="G42" s="77">
        <f>E42*F42</f>
        <v>1.1795024283873525</v>
      </c>
      <c r="H42" s="77">
        <v>1.2665103730196425</v>
      </c>
      <c r="I42" s="77">
        <f>C42+H42</f>
        <v>1.2665103730196425</v>
      </c>
      <c r="J42" s="76">
        <f>分析係数表!G45</f>
        <v>0</v>
      </c>
      <c r="K42" s="78">
        <f>I42*J42</f>
        <v>0</v>
      </c>
      <c r="L42" s="79"/>
      <c r="M42" s="80"/>
      <c r="N42" s="81">
        <f>分析係数表!H45</f>
        <v>0</v>
      </c>
      <c r="O42" s="82">
        <f t="shared" si="4"/>
        <v>0</v>
      </c>
      <c r="P42" s="76">
        <f>分析係数表!C45</f>
        <v>1</v>
      </c>
      <c r="Q42" s="82">
        <f>O42*P42</f>
        <v>0</v>
      </c>
      <c r="R42" s="83">
        <v>0.13544898760335455</v>
      </c>
      <c r="S42" s="84">
        <f>I42+R42</f>
        <v>1.401959360622997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9.3170780057488349E-3</v>
      </c>
      <c r="E43" s="77">
        <f>$C$31*D43</f>
        <v>0.93170780057488345</v>
      </c>
      <c r="F43" s="76">
        <f>分析係数表!C46</f>
        <v>0.22811405702851428</v>
      </c>
      <c r="G43" s="77">
        <f>E43*F43</f>
        <v>0.21253564635425057</v>
      </c>
      <c r="H43" s="77">
        <v>0.22729353489768217</v>
      </c>
      <c r="I43" s="77">
        <f>C43+H43</f>
        <v>0.22729353489768217</v>
      </c>
      <c r="J43" s="76">
        <f>分析係数表!G46</f>
        <v>8.7527352297592995E-3</v>
      </c>
      <c r="K43" s="78">
        <f>I43*J43</f>
        <v>1.9894401303954673E-3</v>
      </c>
      <c r="L43" s="79"/>
      <c r="M43" s="80"/>
      <c r="N43" s="81">
        <f>分析係数表!H46</f>
        <v>2.1817037144655917E-2</v>
      </c>
      <c r="O43" s="82">
        <f t="shared" si="4"/>
        <v>0.62008913804185273</v>
      </c>
      <c r="P43" s="76">
        <f>分析係数表!C46</f>
        <v>0.22811405702851428</v>
      </c>
      <c r="Q43" s="82">
        <f>O43*P43</f>
        <v>0.14145104899804145</v>
      </c>
      <c r="R43" s="83">
        <v>0.16086781277309314</v>
      </c>
      <c r="S43" s="84">
        <f>I43+R43</f>
        <v>0.38816134767077531</v>
      </c>
      <c r="T43" s="85">
        <f>分析係数表!F46</f>
        <v>0.3172866520787746</v>
      </c>
      <c r="U43" s="86">
        <f>S43*T43</f>
        <v>0.12315841446884555</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投入係数表!AC44</f>
        <v>0.28605411834671424</v>
      </c>
      <c r="E44" s="91">
        <f>SUM(E5:E43)</f>
        <v>28.605411834671425</v>
      </c>
      <c r="F44" s="92">
        <f>分析係数表!C47</f>
        <v>0.33433390508862204</v>
      </c>
      <c r="G44" s="91">
        <f>SUM(G5:G43)</f>
        <v>10.804544923261101</v>
      </c>
      <c r="H44" s="91">
        <f>SUM(H5:H43)</f>
        <v>12.636387391020355</v>
      </c>
      <c r="I44" s="91">
        <f>SUM(I5:I43)</f>
        <v>112.63638739102036</v>
      </c>
      <c r="J44" s="92">
        <f>分析係数表!G47</f>
        <v>0.20055399257397419</v>
      </c>
      <c r="K44" s="93">
        <f>SUM(K5:K43)</f>
        <v>45.330531595856513</v>
      </c>
      <c r="L44" s="94">
        <f>最終需要_まとめ!$L$33</f>
        <v>0.627</v>
      </c>
      <c r="M44" s="91">
        <f>K44*L44</f>
        <v>28.422243310602035</v>
      </c>
      <c r="N44" s="95">
        <f>分析係数表!H47</f>
        <v>1</v>
      </c>
      <c r="O44" s="96">
        <f>SUM(O5:O43)</f>
        <v>28.422243310602035</v>
      </c>
      <c r="P44" s="92">
        <f>分析係数表!C47</f>
        <v>0.33433390508862204</v>
      </c>
      <c r="Q44" s="96">
        <f>SUM(Q5:Q43)</f>
        <v>13.466520625661065</v>
      </c>
      <c r="R44" s="91">
        <f>SUM(R5:R43)</f>
        <v>15.407752358994877</v>
      </c>
      <c r="S44" s="97">
        <f>SUM(S5:S43)</f>
        <v>128.04413975001523</v>
      </c>
      <c r="T44" s="98">
        <f>分析係数表!F47</f>
        <v>0.41739236800258844</v>
      </c>
      <c r="U44" s="99">
        <f>SUM(U5:U43)</f>
        <v>86.124299053231894</v>
      </c>
      <c r="V44" s="100">
        <f>分析係数表!D47</f>
        <v>5.2767398089435869E-2</v>
      </c>
      <c r="W44" s="101">
        <f>SUM(W5:W43)</f>
        <v>21</v>
      </c>
      <c r="X44" s="92">
        <f>分析係数表!E47</f>
        <v>4.5266401770882245E-2</v>
      </c>
      <c r="Y44" s="102">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0.21389195148842333</v>
      </c>
      <c r="G5" s="77">
        <f t="shared" ref="G5:G38" si="1">E5*F5</f>
        <v>0</v>
      </c>
      <c r="H5" s="77">
        <f t="array" ref="H5:H43">MMULT(逆行列係数!C5:AO43,'28'!G5:G43)</f>
        <v>3.6784650195164091E-4</v>
      </c>
      <c r="I5" s="77">
        <f t="shared" ref="I5:I38" si="2">C5+H5</f>
        <v>3.6784650195164091E-4</v>
      </c>
      <c r="J5" s="76">
        <f>分析係数表!G8</f>
        <v>0.12113720642768851</v>
      </c>
      <c r="K5" s="78">
        <f t="shared" ref="K5:K38" si="3">I5*J5</f>
        <v>4.4559897640619046E-5</v>
      </c>
      <c r="L5" s="79" t="s">
        <v>184</v>
      </c>
      <c r="M5" s="80" t="s">
        <v>184</v>
      </c>
      <c r="N5" s="81">
        <f>分析係数表!H8</f>
        <v>1.1235410915782847E-2</v>
      </c>
      <c r="O5" s="82">
        <f t="shared" ref="O5:O43" si="4">$M$44*N5</f>
        <v>0.25247088551306235</v>
      </c>
      <c r="P5" s="76">
        <f>分析係数表!C8</f>
        <v>0.21389195148842333</v>
      </c>
      <c r="Q5" s="82">
        <f t="shared" ref="Q5:Q38" si="5">O5*P5</f>
        <v>5.4001490396399211E-2</v>
      </c>
      <c r="R5" s="83">
        <f t="array" ref="R5:R43">MMULT(逆行列係数!C5:AO43,'28'!Q5:Q43)</f>
        <v>6.6310712848539247E-2</v>
      </c>
      <c r="S5" s="84">
        <f t="shared" ref="S5:S38" si="6">I5+R5</f>
        <v>6.6678559350490885E-2</v>
      </c>
      <c r="T5" s="85">
        <f>分析係数表!F8</f>
        <v>0.44993819530284301</v>
      </c>
      <c r="U5" s="86">
        <f t="shared" ref="U5:U38" si="7">S5*T5</f>
        <v>3.0001230659553377E-2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投入係数表!AD6</f>
        <v>0</v>
      </c>
      <c r="E6" s="77">
        <f t="shared" si="0"/>
        <v>0</v>
      </c>
      <c r="F6" s="76">
        <f>分析係数表!C9</f>
        <v>0.54651162790697683</v>
      </c>
      <c r="G6" s="77">
        <f t="shared" si="1"/>
        <v>0</v>
      </c>
      <c r="H6" s="77">
        <v>3.6106514945650841E-4</v>
      </c>
      <c r="I6" s="77">
        <f t="shared" si="2"/>
        <v>3.6106514945650841E-4</v>
      </c>
      <c r="J6" s="76">
        <f>分析係数表!G9</f>
        <v>0.23529411764705882</v>
      </c>
      <c r="K6" s="78">
        <f t="shared" si="3"/>
        <v>8.4956505754472567E-5</v>
      </c>
      <c r="L6" s="79"/>
      <c r="M6" s="80"/>
      <c r="N6" s="81">
        <f>分析係数表!H9</f>
        <v>6.0535619158312755E-4</v>
      </c>
      <c r="O6" s="82">
        <f t="shared" si="4"/>
        <v>1.3602957193591721E-2</v>
      </c>
      <c r="P6" s="76">
        <f>分析係数表!C9</f>
        <v>0.54651162790697683</v>
      </c>
      <c r="Q6" s="82">
        <f t="shared" si="5"/>
        <v>7.4341742802187328E-3</v>
      </c>
      <c r="R6" s="83">
        <v>8.8185909215579405E-3</v>
      </c>
      <c r="S6" s="84">
        <f t="shared" si="6"/>
        <v>9.1796560710144491E-3</v>
      </c>
      <c r="T6" s="85">
        <f>分析係数表!F9</f>
        <v>0.68627450980392157</v>
      </c>
      <c r="U6" s="86">
        <f t="shared" si="7"/>
        <v>6.2997639703040341E-3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2.5573559523952433E-2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1.3168724279835398E-2</v>
      </c>
      <c r="G8" s="77">
        <f t="shared" si="1"/>
        <v>0</v>
      </c>
      <c r="H8" s="77">
        <v>7.7497056540993864E-4</v>
      </c>
      <c r="I8" s="77">
        <f t="shared" si="2"/>
        <v>7.7497056540993864E-4</v>
      </c>
      <c r="J8" s="76">
        <f>分析係数表!G11</f>
        <v>0.35416666666666669</v>
      </c>
      <c r="K8" s="78">
        <f t="shared" si="3"/>
        <v>2.7446874191601993E-4</v>
      </c>
      <c r="L8" s="79"/>
      <c r="M8" s="80"/>
      <c r="N8" s="81">
        <f>分析係数表!H11</f>
        <v>-2.4214247663325099E-5</v>
      </c>
      <c r="O8" s="82">
        <f t="shared" si="4"/>
        <v>-5.4411828774366885E-4</v>
      </c>
      <c r="P8" s="76">
        <f>分析係数表!C11</f>
        <v>1.3168724279835398E-2</v>
      </c>
      <c r="Q8" s="82">
        <f t="shared" si="5"/>
        <v>-7.1653437069125151E-6</v>
      </c>
      <c r="R8" s="83">
        <v>8.3202625278969828E-4</v>
      </c>
      <c r="S8" s="84">
        <f t="shared" si="6"/>
        <v>1.6069968181996368E-3</v>
      </c>
      <c r="T8" s="85">
        <f>分析係数表!F11</f>
        <v>0.60416666666666663</v>
      </c>
      <c r="U8" s="86">
        <f t="shared" si="7"/>
        <v>9.7089391099561381E-4</v>
      </c>
      <c r="V8" s="87">
        <f>分析係数表!D11</f>
        <v>0</v>
      </c>
      <c r="W8" s="88">
        <f t="shared" si="8"/>
        <v>0</v>
      </c>
      <c r="X8" s="76">
        <f>分析係数表!E11</f>
        <v>0</v>
      </c>
      <c r="Y8" s="89">
        <f t="shared" si="9"/>
        <v>0</v>
      </c>
    </row>
    <row r="9" spans="1:25" x14ac:dyDescent="0.2">
      <c r="A9" s="6" t="s">
        <v>222</v>
      </c>
      <c r="B9" s="5" t="s">
        <v>190</v>
      </c>
      <c r="C9" s="90"/>
      <c r="D9" s="76">
        <f>投入係数表!AD9</f>
        <v>0</v>
      </c>
      <c r="E9" s="77">
        <f t="shared" si="0"/>
        <v>0</v>
      </c>
      <c r="F9" s="76">
        <f>分析係数表!C12</f>
        <v>7.2568503462812406E-2</v>
      </c>
      <c r="G9" s="77">
        <f t="shared" si="1"/>
        <v>0</v>
      </c>
      <c r="H9" s="77">
        <v>3.4412939888034535E-4</v>
      </c>
      <c r="I9" s="77">
        <f t="shared" si="2"/>
        <v>3.4412939888034535E-4</v>
      </c>
      <c r="J9" s="76">
        <f>分析係数表!G12</f>
        <v>0.12569832402234637</v>
      </c>
      <c r="K9" s="78">
        <f t="shared" si="3"/>
        <v>4.325648868607693E-5</v>
      </c>
      <c r="L9" s="79"/>
      <c r="M9" s="80"/>
      <c r="N9" s="81">
        <f>分析係数表!H12</f>
        <v>9.0779214489805804E-2</v>
      </c>
      <c r="O9" s="82">
        <f t="shared" si="4"/>
        <v>2.0398994607510144</v>
      </c>
      <c r="P9" s="76">
        <f>分析係数表!C12</f>
        <v>7.2568503462812406E-2</v>
      </c>
      <c r="Q9" s="82">
        <f t="shared" si="5"/>
        <v>0.14803245108129914</v>
      </c>
      <c r="R9" s="83">
        <v>0.1628517614097281</v>
      </c>
      <c r="S9" s="84">
        <f t="shared" si="6"/>
        <v>0.16319589080860844</v>
      </c>
      <c r="T9" s="85">
        <f>分析係数表!F12</f>
        <v>0.41017347838870921</v>
      </c>
      <c r="U9" s="86">
        <f t="shared" si="7"/>
        <v>6.6938626191710898E-2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投入係数表!AD10</f>
        <v>1.6744809109176155E-3</v>
      </c>
      <c r="E10" s="77">
        <f t="shared" si="0"/>
        <v>0.16744809109176156</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0.32157390805650832</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投入係数表!AD11</f>
        <v>4.8001786112971644E-3</v>
      </c>
      <c r="E11" s="77">
        <f t="shared" si="0"/>
        <v>0.48001786112971645</v>
      </c>
      <c r="F11" s="76">
        <f>分析係数表!C14</f>
        <v>0.25830608585592241</v>
      </c>
      <c r="G11" s="77">
        <f t="shared" si="1"/>
        <v>0.12399153484934877</v>
      </c>
      <c r="H11" s="77">
        <v>0.733949702694628</v>
      </c>
      <c r="I11" s="77">
        <f t="shared" si="2"/>
        <v>0.733949702694628</v>
      </c>
      <c r="J11" s="76">
        <f>分析係数表!G14</f>
        <v>0.15742383910085772</v>
      </c>
      <c r="K11" s="78">
        <f t="shared" si="3"/>
        <v>0.11554117990512149</v>
      </c>
      <c r="L11" s="79"/>
      <c r="M11" s="80"/>
      <c r="N11" s="81">
        <f>分析係数表!H14</f>
        <v>1.1380696401762796E-3</v>
      </c>
      <c r="O11" s="82">
        <f t="shared" si="4"/>
        <v>2.5573559523952433E-2</v>
      </c>
      <c r="P11" s="76">
        <f>分析係数表!C14</f>
        <v>0.25830608585592241</v>
      </c>
      <c r="Q11" s="82">
        <f t="shared" si="5"/>
        <v>6.6058060620355994E-3</v>
      </c>
      <c r="R11" s="83">
        <v>6.2163332577275104E-2</v>
      </c>
      <c r="S11" s="84">
        <f t="shared" si="6"/>
        <v>0.79611303527190314</v>
      </c>
      <c r="T11" s="85">
        <f>分析係数表!F14</f>
        <v>0.28778467908902694</v>
      </c>
      <c r="U11" s="86">
        <f t="shared" si="7"/>
        <v>0.22910913437431582</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0.18772080927156576</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投入係数表!AD13</f>
        <v>3.348961821835231E-4</v>
      </c>
      <c r="E13" s="77">
        <f t="shared" si="0"/>
        <v>3.3489618218352307E-2</v>
      </c>
      <c r="F13" s="76">
        <f>分析係数表!C16</f>
        <v>7.6144637788473357E-2</v>
      </c>
      <c r="G13" s="77">
        <f t="shared" si="1"/>
        <v>2.5500548489106947E-3</v>
      </c>
      <c r="H13" s="77">
        <v>7.4602412644839142E-3</v>
      </c>
      <c r="I13" s="77">
        <f t="shared" si="2"/>
        <v>7.4602412644839142E-3</v>
      </c>
      <c r="J13" s="76">
        <f>分析係数表!G16</f>
        <v>3.3088235294117647E-2</v>
      </c>
      <c r="K13" s="78">
        <f t="shared" si="3"/>
        <v>2.4684621831012952E-4</v>
      </c>
      <c r="L13" s="79"/>
      <c r="M13" s="80"/>
      <c r="N13" s="81">
        <f>分析係数表!H16</f>
        <v>1.665940239236767E-2</v>
      </c>
      <c r="O13" s="82">
        <f t="shared" si="4"/>
        <v>0.37435338196764417</v>
      </c>
      <c r="P13" s="76">
        <f>分析係数表!C16</f>
        <v>7.6144637788473357E-2</v>
      </c>
      <c r="Q13" s="82">
        <f t="shared" si="5"/>
        <v>2.8505002674816281E-2</v>
      </c>
      <c r="R13" s="83">
        <v>3.2002762735399974E-2</v>
      </c>
      <c r="S13" s="84">
        <f t="shared" si="6"/>
        <v>3.9463003999883887E-2</v>
      </c>
      <c r="T13" s="85">
        <f>分析係数表!F16</f>
        <v>0.28823529411764703</v>
      </c>
      <c r="U13" s="86">
        <f t="shared" si="7"/>
        <v>1.1374630564672413E-2</v>
      </c>
      <c r="V13" s="87">
        <f>分析係数表!D16</f>
        <v>0</v>
      </c>
      <c r="W13" s="88">
        <f t="shared" si="8"/>
        <v>0</v>
      </c>
      <c r="X13" s="76">
        <f>分析係数表!E16</f>
        <v>0</v>
      </c>
      <c r="Y13" s="89">
        <f t="shared" si="9"/>
        <v>0</v>
      </c>
    </row>
    <row r="14" spans="1:25" x14ac:dyDescent="0.2">
      <c r="A14" s="6" t="s">
        <v>2</v>
      </c>
      <c r="B14" s="5" t="s">
        <v>364</v>
      </c>
      <c r="C14" s="90"/>
      <c r="D14" s="76">
        <f>投入係数表!AD14</f>
        <v>2.902433578923867E-3</v>
      </c>
      <c r="E14" s="77">
        <f t="shared" si="0"/>
        <v>0.2902433578923867</v>
      </c>
      <c r="F14" s="76">
        <f>分析係数表!C17</f>
        <v>0.18071519795657731</v>
      </c>
      <c r="G14" s="77">
        <f t="shared" si="1"/>
        <v>5.2451385877104378E-2</v>
      </c>
      <c r="H14" s="77">
        <v>9.4640416725665297E-2</v>
      </c>
      <c r="I14" s="77">
        <f t="shared" si="2"/>
        <v>9.4640416725665297E-2</v>
      </c>
      <c r="J14" s="76">
        <f>分析係数表!G17</f>
        <v>0.21222205415217063</v>
      </c>
      <c r="K14" s="78">
        <f t="shared" si="3"/>
        <v>2.0084783643338135E-2</v>
      </c>
      <c r="L14" s="79"/>
      <c r="M14" s="80"/>
      <c r="N14" s="81">
        <f>分析係数表!H17</f>
        <v>2.9299239672623371E-3</v>
      </c>
      <c r="O14" s="82">
        <f t="shared" si="4"/>
        <v>6.5838312816983935E-2</v>
      </c>
      <c r="P14" s="76">
        <f>分析係数表!C17</f>
        <v>0.18071519795657731</v>
      </c>
      <c r="Q14" s="82">
        <f t="shared" si="5"/>
        <v>1.1897983733848313E-2</v>
      </c>
      <c r="R14" s="83">
        <v>2.6262816548502817E-2</v>
      </c>
      <c r="S14" s="84">
        <f t="shared" si="6"/>
        <v>0.12090323327416812</v>
      </c>
      <c r="T14" s="85">
        <f>分析係数表!F17</f>
        <v>0.32203902586598093</v>
      </c>
      <c r="U14" s="86">
        <f t="shared" si="7"/>
        <v>3.8935559467660551E-2</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投入係数表!AD15</f>
        <v>0</v>
      </c>
      <c r="E15" s="77">
        <f t="shared" si="0"/>
        <v>0</v>
      </c>
      <c r="F15" s="76">
        <f>分析係数表!C18</f>
        <v>9.139072847682117E-2</v>
      </c>
      <c r="G15" s="77">
        <f t="shared" si="1"/>
        <v>0</v>
      </c>
      <c r="H15" s="77">
        <v>2.6063682168994402E-3</v>
      </c>
      <c r="I15" s="77">
        <f t="shared" si="2"/>
        <v>2.6063682168994402E-3</v>
      </c>
      <c r="J15" s="76">
        <f>分析係数表!G18</f>
        <v>0.21513002364066194</v>
      </c>
      <c r="K15" s="78">
        <f t="shared" si="3"/>
        <v>5.6070805611784652E-4</v>
      </c>
      <c r="L15" s="79"/>
      <c r="M15" s="80"/>
      <c r="N15" s="81">
        <f>分析係数表!H18</f>
        <v>4.3585645793985182E-4</v>
      </c>
      <c r="O15" s="82">
        <f t="shared" si="4"/>
        <v>9.7941291793860394E-3</v>
      </c>
      <c r="P15" s="76">
        <f>分析係数表!C18</f>
        <v>9.139072847682117E-2</v>
      </c>
      <c r="Q15" s="82">
        <f t="shared" si="5"/>
        <v>8.9509260050018083E-4</v>
      </c>
      <c r="R15" s="83">
        <v>2.2083971839725E-3</v>
      </c>
      <c r="S15" s="84">
        <f t="shared" si="6"/>
        <v>4.8147654008719402E-3</v>
      </c>
      <c r="T15" s="85">
        <f>分析係数表!F18</f>
        <v>0.45390070921985815</v>
      </c>
      <c r="U15" s="86">
        <f t="shared" si="7"/>
        <v>2.1854254301830081E-3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投入係数表!AD16</f>
        <v>0</v>
      </c>
      <c r="E16" s="77">
        <f t="shared" si="0"/>
        <v>0</v>
      </c>
      <c r="F16" s="76">
        <f>分析係数表!C19</f>
        <v>0.19965169797238458</v>
      </c>
      <c r="G16" s="77">
        <f t="shared" si="1"/>
        <v>0</v>
      </c>
      <c r="H16" s="77">
        <v>5.0397535401242423E-3</v>
      </c>
      <c r="I16" s="77">
        <f t="shared" si="2"/>
        <v>5.0397535401242423E-3</v>
      </c>
      <c r="J16" s="76">
        <f>分析係数表!G19</f>
        <v>5.7581303674503731E-2</v>
      </c>
      <c r="K16" s="78">
        <f t="shared" si="3"/>
        <v>2.9019557903854924E-4</v>
      </c>
      <c r="L16" s="79"/>
      <c r="M16" s="80"/>
      <c r="N16" s="81">
        <f>分析係数表!H19</f>
        <v>-1.210712383166255E-4</v>
      </c>
      <c r="O16" s="82">
        <f t="shared" si="4"/>
        <v>-2.7205914387183443E-3</v>
      </c>
      <c r="P16" s="76">
        <f>分析係数表!C19</f>
        <v>0.19965169797238458</v>
      </c>
      <c r="Q16" s="82">
        <f t="shared" si="5"/>
        <v>-5.4317070022925006E-4</v>
      </c>
      <c r="R16" s="83">
        <v>5.1872061347822043E-3</v>
      </c>
      <c r="S16" s="84">
        <f t="shared" si="6"/>
        <v>1.0226959674906447E-2</v>
      </c>
      <c r="T16" s="85">
        <f>分析係数表!F19</f>
        <v>0.23947627762917079</v>
      </c>
      <c r="U16" s="86">
        <f t="shared" si="7"/>
        <v>2.4491142344102304E-3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投入係数表!AD17</f>
        <v>0</v>
      </c>
      <c r="E17" s="77">
        <f t="shared" si="0"/>
        <v>0</v>
      </c>
      <c r="F17" s="76">
        <f>分析係数表!C20</f>
        <v>7.086614173228345E-2</v>
      </c>
      <c r="G17" s="77">
        <f t="shared" si="1"/>
        <v>0</v>
      </c>
      <c r="H17" s="77">
        <v>1.338208979896326E-3</v>
      </c>
      <c r="I17" s="77">
        <f t="shared" si="2"/>
        <v>1.338208979896326E-3</v>
      </c>
      <c r="J17" s="76">
        <f>分析係数表!G20</f>
        <v>0.1</v>
      </c>
      <c r="K17" s="78">
        <f t="shared" si="3"/>
        <v>1.3382089798963259E-4</v>
      </c>
      <c r="L17" s="79"/>
      <c r="M17" s="80"/>
      <c r="N17" s="81">
        <f>分析係数表!H20</f>
        <v>5.5692769625647731E-4</v>
      </c>
      <c r="O17" s="82">
        <f t="shared" si="4"/>
        <v>1.2514720618104384E-2</v>
      </c>
      <c r="P17" s="76">
        <f>分析係数表!C20</f>
        <v>7.086614173228345E-2</v>
      </c>
      <c r="Q17" s="82">
        <f t="shared" si="5"/>
        <v>8.8686996506251523E-4</v>
      </c>
      <c r="R17" s="83">
        <v>2.9476855286187762E-3</v>
      </c>
      <c r="S17" s="84">
        <f t="shared" si="6"/>
        <v>4.2858945085151017E-3</v>
      </c>
      <c r="T17" s="85">
        <f>分析係数表!F20</f>
        <v>0.22318840579710145</v>
      </c>
      <c r="U17" s="86">
        <f t="shared" si="7"/>
        <v>9.5656196277003717E-4</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投入係数表!AD18</f>
        <v>1.1163206072784104E-4</v>
      </c>
      <c r="E18" s="77">
        <f t="shared" si="0"/>
        <v>1.1163206072784104E-2</v>
      </c>
      <c r="F18" s="76">
        <f>分析係数表!C21</f>
        <v>0.37411764705882355</v>
      </c>
      <c r="G18" s="77">
        <f t="shared" si="1"/>
        <v>4.1763523895827588E-3</v>
      </c>
      <c r="H18" s="77">
        <v>2.5257484900575423E-2</v>
      </c>
      <c r="I18" s="77">
        <f t="shared" si="2"/>
        <v>2.5257484900575423E-2</v>
      </c>
      <c r="J18" s="76">
        <f>分析係数表!G21</f>
        <v>0.28505771697306542</v>
      </c>
      <c r="K18" s="78">
        <f t="shared" si="3"/>
        <v>7.1998409822397027E-3</v>
      </c>
      <c r="L18" s="79"/>
      <c r="M18" s="80"/>
      <c r="N18" s="81">
        <f>分析係数表!H21</f>
        <v>9.2014141120635377E-4</v>
      </c>
      <c r="O18" s="82">
        <f t="shared" si="4"/>
        <v>2.0676494934259416E-2</v>
      </c>
      <c r="P18" s="76">
        <f>分析係数表!C21</f>
        <v>0.37411764705882355</v>
      </c>
      <c r="Q18" s="82">
        <f t="shared" si="5"/>
        <v>7.7354416342288179E-3</v>
      </c>
      <c r="R18" s="83">
        <v>2.0881424769336913E-2</v>
      </c>
      <c r="S18" s="84">
        <f t="shared" si="6"/>
        <v>4.613890966991234E-2</v>
      </c>
      <c r="T18" s="85">
        <f>分析係数表!F21</f>
        <v>0.42400598546387347</v>
      </c>
      <c r="U18" s="86">
        <f t="shared" si="7"/>
        <v>1.9563173862819822E-2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投入係数表!AD19</f>
        <v>0</v>
      </c>
      <c r="E19" s="77">
        <f t="shared" si="0"/>
        <v>0</v>
      </c>
      <c r="F19" s="76">
        <f>分析係数表!C22</f>
        <v>3.7067545304777627E-2</v>
      </c>
      <c r="G19" s="77">
        <f t="shared" si="1"/>
        <v>0</v>
      </c>
      <c r="H19" s="77">
        <v>1.4942577972788E-3</v>
      </c>
      <c r="I19" s="77">
        <f t="shared" si="2"/>
        <v>1.4942577972788E-3</v>
      </c>
      <c r="J19" s="76">
        <f>分析係数表!G22</f>
        <v>0.19478402607986961</v>
      </c>
      <c r="K19" s="78">
        <f t="shared" si="3"/>
        <v>2.910575497552023E-4</v>
      </c>
      <c r="L19" s="79"/>
      <c r="M19" s="80"/>
      <c r="N19" s="81">
        <f>分析係数表!H22</f>
        <v>4.8428495326650198E-5</v>
      </c>
      <c r="O19" s="82">
        <f t="shared" si="4"/>
        <v>1.0882365754873377E-3</v>
      </c>
      <c r="P19" s="76">
        <f>分析係数表!C22</f>
        <v>3.7067545304777627E-2</v>
      </c>
      <c r="Q19" s="82">
        <f t="shared" si="5"/>
        <v>4.033825856419295E-5</v>
      </c>
      <c r="R19" s="83">
        <v>4.2418171018035467E-4</v>
      </c>
      <c r="S19" s="84">
        <f t="shared" si="6"/>
        <v>1.9184395074591546E-3</v>
      </c>
      <c r="T19" s="85">
        <f>分析係数表!F22</f>
        <v>0.40994295028524858</v>
      </c>
      <c r="U19" s="86">
        <f t="shared" si="7"/>
        <v>7.8645075163158494E-4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5.4411828774366885E-4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投入係数表!AD21</f>
        <v>0</v>
      </c>
      <c r="E21" s="77">
        <f t="shared" si="0"/>
        <v>0</v>
      </c>
      <c r="F21" s="76">
        <f>分析係数表!C24</f>
        <v>1</v>
      </c>
      <c r="G21" s="77">
        <f t="shared" si="1"/>
        <v>0</v>
      </c>
      <c r="H21" s="77">
        <v>0.10276106116114236</v>
      </c>
      <c r="I21" s="77">
        <f t="shared" si="2"/>
        <v>0.10276106116114236</v>
      </c>
      <c r="J21" s="76">
        <f>分析係数表!G24</f>
        <v>0.20825654257279763</v>
      </c>
      <c r="K21" s="78">
        <f t="shared" si="3"/>
        <v>2.1400663308531305E-2</v>
      </c>
      <c r="L21" s="79"/>
      <c r="M21" s="80"/>
      <c r="N21" s="81">
        <f>分析係数表!H24</f>
        <v>3.389994672865514E-4</v>
      </c>
      <c r="O21" s="82">
        <f t="shared" si="4"/>
        <v>7.617656028411364E-3</v>
      </c>
      <c r="P21" s="76">
        <f>分析係数表!C24</f>
        <v>1</v>
      </c>
      <c r="Q21" s="82">
        <f t="shared" si="5"/>
        <v>7.617656028411364E-3</v>
      </c>
      <c r="R21" s="83">
        <v>3.4200098036205086E-2</v>
      </c>
      <c r="S21" s="84">
        <f t="shared" si="6"/>
        <v>0.13696115919734744</v>
      </c>
      <c r="T21" s="85">
        <f>分析係数表!F24</f>
        <v>0.38665683744931811</v>
      </c>
      <c r="U21" s="86">
        <f t="shared" si="7"/>
        <v>5.295696866863895E-2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投入係数表!AD22</f>
        <v>0</v>
      </c>
      <c r="E22" s="77">
        <f t="shared" si="0"/>
        <v>0</v>
      </c>
      <c r="F22" s="76">
        <f>分析係数表!C25</f>
        <v>9.7637180238234755E-3</v>
      </c>
      <c r="G22" s="77">
        <f t="shared" si="1"/>
        <v>0</v>
      </c>
      <c r="H22" s="77">
        <v>8.0252297438150393E-4</v>
      </c>
      <c r="I22" s="77">
        <f t="shared" si="2"/>
        <v>8.0252297438150393E-4</v>
      </c>
      <c r="J22" s="76">
        <f>分析係数表!G25</f>
        <v>0.19639934533551553</v>
      </c>
      <c r="K22" s="78">
        <f t="shared" si="3"/>
        <v>1.5761498678523809E-4</v>
      </c>
      <c r="L22" s="79"/>
      <c r="M22" s="80"/>
      <c r="N22" s="81">
        <f>分析係数表!H25</f>
        <v>5.0849920092982707E-4</v>
      </c>
      <c r="O22" s="82">
        <f t="shared" si="4"/>
        <v>1.1426484042617044E-2</v>
      </c>
      <c r="P22" s="76">
        <f>分析係数表!C25</f>
        <v>9.7637180238234755E-3</v>
      </c>
      <c r="Q22" s="82">
        <f t="shared" si="5"/>
        <v>1.1156496819583136E-4</v>
      </c>
      <c r="R22" s="83">
        <v>7.1739137625846737E-4</v>
      </c>
      <c r="S22" s="84">
        <f t="shared" si="6"/>
        <v>1.5199143506399713E-3</v>
      </c>
      <c r="T22" s="85">
        <f>分析係数表!F25</f>
        <v>0.34206219312602293</v>
      </c>
      <c r="U22" s="86">
        <f t="shared" si="7"/>
        <v>5.1990523614362362E-4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投入係数表!AD23</f>
        <v>0</v>
      </c>
      <c r="E23" s="77">
        <f t="shared" si="0"/>
        <v>0</v>
      </c>
      <c r="F23" s="76">
        <f>分析係数表!C26</f>
        <v>0.93036400633054483</v>
      </c>
      <c r="G23" s="77">
        <f t="shared" si="1"/>
        <v>0</v>
      </c>
      <c r="H23" s="77">
        <v>3.7671930303164236E-2</v>
      </c>
      <c r="I23" s="77">
        <f t="shared" si="2"/>
        <v>3.7671930303164236E-2</v>
      </c>
      <c r="J23" s="76">
        <f>分析係数表!G26</f>
        <v>0.19645328719723185</v>
      </c>
      <c r="K23" s="78">
        <f t="shared" si="3"/>
        <v>7.4007745431216247E-3</v>
      </c>
      <c r="L23" s="79"/>
      <c r="M23" s="80"/>
      <c r="N23" s="81">
        <f>分析係数表!H26</f>
        <v>1.0557411981209745E-2</v>
      </c>
      <c r="O23" s="82">
        <f t="shared" si="4"/>
        <v>0.23723557345623963</v>
      </c>
      <c r="P23" s="76">
        <f>分析係数表!C26</f>
        <v>0.93036400633054483</v>
      </c>
      <c r="Q23" s="82">
        <f t="shared" si="5"/>
        <v>0.22071543856487136</v>
      </c>
      <c r="R23" s="83">
        <v>0.25852618377314363</v>
      </c>
      <c r="S23" s="84">
        <f t="shared" si="6"/>
        <v>0.29619811407630786</v>
      </c>
      <c r="T23" s="85">
        <f>分析係数表!F26</f>
        <v>0.33070934256055362</v>
      </c>
      <c r="U23" s="86">
        <f t="shared" si="7"/>
        <v>9.7955483573851643E-2</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投入係数表!AD24</f>
        <v>1.1163206072784104E-4</v>
      </c>
      <c r="E24" s="77">
        <f t="shared" si="0"/>
        <v>1.1163206072784104E-2</v>
      </c>
      <c r="F24" s="76">
        <f>分析係数表!C27</f>
        <v>0.10562310030395139</v>
      </c>
      <c r="G24" s="77">
        <f t="shared" si="1"/>
        <v>1.1790924347393546E-3</v>
      </c>
      <c r="H24" s="77">
        <v>1.903534917209689E-3</v>
      </c>
      <c r="I24" s="77">
        <f t="shared" si="2"/>
        <v>1.903534917209689E-3</v>
      </c>
      <c r="J24" s="76">
        <f>分析係数表!G27</f>
        <v>0.17127071823204421</v>
      </c>
      <c r="K24" s="78">
        <f t="shared" si="3"/>
        <v>3.2601979245027823E-4</v>
      </c>
      <c r="L24" s="79"/>
      <c r="M24" s="80"/>
      <c r="N24" s="81">
        <f>分析係数表!H27</f>
        <v>1.1162768172792872E-2</v>
      </c>
      <c r="O24" s="82">
        <f t="shared" si="4"/>
        <v>0.25083853064983136</v>
      </c>
      <c r="P24" s="76">
        <f>分析係数表!C27</f>
        <v>0.10562310030395139</v>
      </c>
      <c r="Q24" s="82">
        <f t="shared" si="5"/>
        <v>2.6494343282922921E-2</v>
      </c>
      <c r="R24" s="83">
        <v>2.6817714268512757E-2</v>
      </c>
      <c r="S24" s="84">
        <f t="shared" si="6"/>
        <v>2.8721249185722445E-2</v>
      </c>
      <c r="T24" s="85">
        <f>分析係数表!F27</f>
        <v>0.32320441988950277</v>
      </c>
      <c r="U24" s="86">
        <f t="shared" si="7"/>
        <v>9.2828346815732772E-3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投入係数表!AD25</f>
        <v>0</v>
      </c>
      <c r="E25" s="77">
        <f t="shared" si="0"/>
        <v>0</v>
      </c>
      <c r="F25" s="76">
        <f>分析係数表!C28</f>
        <v>0.18610473607344047</v>
      </c>
      <c r="G25" s="77">
        <f t="shared" si="1"/>
        <v>0</v>
      </c>
      <c r="H25" s="77">
        <v>2.7399760965765334E-2</v>
      </c>
      <c r="I25" s="77">
        <f t="shared" si="2"/>
        <v>2.7399760965765334E-2</v>
      </c>
      <c r="J25" s="76">
        <f>分析係数表!G28</f>
        <v>0.12463295269168026</v>
      </c>
      <c r="K25" s="78">
        <f t="shared" si="3"/>
        <v>3.4149131122095783E-3</v>
      </c>
      <c r="L25" s="79"/>
      <c r="M25" s="80"/>
      <c r="N25" s="81">
        <f>分析係数表!H28</f>
        <v>2.0436825027846384E-2</v>
      </c>
      <c r="O25" s="82">
        <f t="shared" si="4"/>
        <v>0.4592358348556565</v>
      </c>
      <c r="P25" s="76">
        <f>分析係数表!C28</f>
        <v>0.18610473607344047</v>
      </c>
      <c r="Q25" s="82">
        <f t="shared" si="5"/>
        <v>8.5465963841278039E-2</v>
      </c>
      <c r="R25" s="83">
        <v>9.7267933541315285E-2</v>
      </c>
      <c r="S25" s="84">
        <f t="shared" si="6"/>
        <v>0.12466769450708062</v>
      </c>
      <c r="T25" s="85">
        <f>分析係数表!F28</f>
        <v>0.20978792822185971</v>
      </c>
      <c r="U25" s="86">
        <f t="shared" si="7"/>
        <v>2.6153777346836164E-2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投入係数表!AD26</f>
        <v>1.6856441169903997E-2</v>
      </c>
      <c r="E26" s="77">
        <f t="shared" si="0"/>
        <v>1.6856441169903997</v>
      </c>
      <c r="F26" s="76">
        <f>分析係数表!C29</f>
        <v>0.55770782889426962</v>
      </c>
      <c r="G26" s="77">
        <f t="shared" si="1"/>
        <v>0.94009692077511409</v>
      </c>
      <c r="H26" s="77">
        <v>1.0627426478892306</v>
      </c>
      <c r="I26" s="77">
        <f t="shared" si="2"/>
        <v>1.0627426478892306</v>
      </c>
      <c r="J26" s="76">
        <f>分析係数表!G29</f>
        <v>0.26290655653071759</v>
      </c>
      <c r="K26" s="78">
        <f t="shared" si="3"/>
        <v>0.27940201003489451</v>
      </c>
      <c r="L26" s="79"/>
      <c r="M26" s="80"/>
      <c r="N26" s="81">
        <f>分析係数表!H29</f>
        <v>1.0048912780279917E-2</v>
      </c>
      <c r="O26" s="82">
        <f t="shared" si="4"/>
        <v>0.22580908941362257</v>
      </c>
      <c r="P26" s="76">
        <f>分析係数表!C29</f>
        <v>0.55770782889426962</v>
      </c>
      <c r="Q26" s="82">
        <f t="shared" si="5"/>
        <v>0.12593549700146345</v>
      </c>
      <c r="R26" s="83">
        <v>0.18161928333827695</v>
      </c>
      <c r="S26" s="84">
        <f t="shared" si="6"/>
        <v>1.2443619312275076</v>
      </c>
      <c r="T26" s="85">
        <f>分析係数表!F29</f>
        <v>0.49535363964894163</v>
      </c>
      <c r="U26" s="86">
        <f t="shared" si="7"/>
        <v>0.61639921167413192</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投入係数表!AD27</f>
        <v>2.6791694574681848E-3</v>
      </c>
      <c r="E27" s="77">
        <f t="shared" si="0"/>
        <v>0.26791694574681846</v>
      </c>
      <c r="F27" s="76">
        <f>分析係数表!C30</f>
        <v>1</v>
      </c>
      <c r="G27" s="77">
        <f t="shared" si="1"/>
        <v>0.26791694574681846</v>
      </c>
      <c r="H27" s="77">
        <v>0.32211889078330497</v>
      </c>
      <c r="I27" s="77">
        <f t="shared" si="2"/>
        <v>0.32211889078330497</v>
      </c>
      <c r="J27" s="76">
        <f>分析係数表!G30</f>
        <v>0.34435136970794655</v>
      </c>
      <c r="K27" s="78">
        <f t="shared" si="3"/>
        <v>0.11092208125003551</v>
      </c>
      <c r="L27" s="79"/>
      <c r="M27" s="80"/>
      <c r="N27" s="81">
        <f>分析係数表!H30</f>
        <v>0</v>
      </c>
      <c r="O27" s="82">
        <f t="shared" si="4"/>
        <v>0</v>
      </c>
      <c r="P27" s="76">
        <f>分析係数表!C30</f>
        <v>1</v>
      </c>
      <c r="Q27" s="82">
        <f t="shared" si="5"/>
        <v>0</v>
      </c>
      <c r="R27" s="83">
        <v>6.2464236113821917E-2</v>
      </c>
      <c r="S27" s="84">
        <f t="shared" si="6"/>
        <v>0.38458312689712687</v>
      </c>
      <c r="T27" s="85">
        <f>分析係数表!F30</f>
        <v>0.43672175684853975</v>
      </c>
      <c r="U27" s="86">
        <f t="shared" si="7"/>
        <v>0.16795581883281815</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投入係数表!AD28</f>
        <v>5.2467068542085289E-3</v>
      </c>
      <c r="E28" s="77">
        <f t="shared" si="0"/>
        <v>0.52467068542085293</v>
      </c>
      <c r="F28" s="76">
        <f>分析係数表!C31</f>
        <v>0.21403057579654239</v>
      </c>
      <c r="G28" s="77">
        <f t="shared" si="1"/>
        <v>0.11229556890419171</v>
      </c>
      <c r="H28" s="77">
        <v>0.15597059183203971</v>
      </c>
      <c r="I28" s="77">
        <f t="shared" si="2"/>
        <v>0.15597059183203971</v>
      </c>
      <c r="J28" s="76">
        <f>分析係数表!G31</f>
        <v>7.0431893687707636E-2</v>
      </c>
      <c r="K28" s="78">
        <f t="shared" si="3"/>
        <v>1.0985304142323061E-2</v>
      </c>
      <c r="L28" s="79"/>
      <c r="M28" s="80"/>
      <c r="N28" s="81">
        <f>分析係数表!H31</f>
        <v>2.2373964840912391E-2</v>
      </c>
      <c r="O28" s="82">
        <f t="shared" si="4"/>
        <v>0.50276529787515001</v>
      </c>
      <c r="P28" s="76">
        <f>分析係数表!C31</f>
        <v>0.21403057579654239</v>
      </c>
      <c r="Q28" s="82">
        <f t="shared" si="5"/>
        <v>0.1076071461947385</v>
      </c>
      <c r="R28" s="83">
        <v>0.14479751102999572</v>
      </c>
      <c r="S28" s="84">
        <f t="shared" si="6"/>
        <v>0.30076810286203542</v>
      </c>
      <c r="T28" s="85">
        <f>分析係数表!F31</f>
        <v>0.34418604651162793</v>
      </c>
      <c r="U28" s="86">
        <f t="shared" si="7"/>
        <v>0.10352018424088662</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投入係数表!AD29</f>
        <v>1.3395847287340924E-3</v>
      </c>
      <c r="E29" s="77">
        <f t="shared" si="0"/>
        <v>0.13395847287340923</v>
      </c>
      <c r="F29" s="76">
        <f>分析係数表!C32</f>
        <v>0.43391812865497081</v>
      </c>
      <c r="G29" s="77">
        <f t="shared" si="1"/>
        <v>5.8127009866707401E-2</v>
      </c>
      <c r="H29" s="77">
        <v>6.9982045039610127E-2</v>
      </c>
      <c r="I29" s="77">
        <f t="shared" si="2"/>
        <v>6.9982045039610127E-2</v>
      </c>
      <c r="J29" s="76">
        <f>分析係数表!G32</f>
        <v>0.14171122994652408</v>
      </c>
      <c r="K29" s="78">
        <f t="shared" si="3"/>
        <v>9.9172416767361951E-3</v>
      </c>
      <c r="L29" s="79"/>
      <c r="M29" s="80"/>
      <c r="N29" s="81">
        <f>分析係数表!H32</f>
        <v>6.3683471354545017E-3</v>
      </c>
      <c r="O29" s="82">
        <f t="shared" si="4"/>
        <v>0.14310310967658491</v>
      </c>
      <c r="P29" s="76">
        <f>分析係数表!C32</f>
        <v>0.43391812865497081</v>
      </c>
      <c r="Q29" s="82">
        <f t="shared" si="5"/>
        <v>6.2095033555570771E-2</v>
      </c>
      <c r="R29" s="83">
        <v>7.9271910034926646E-2</v>
      </c>
      <c r="S29" s="84">
        <f t="shared" si="6"/>
        <v>0.14925395507453676</v>
      </c>
      <c r="T29" s="85">
        <f>分析係数表!F32</f>
        <v>0.48395721925133689</v>
      </c>
      <c r="U29" s="86">
        <f t="shared" si="7"/>
        <v>7.2232529060136774E-2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投入係数表!AD30</f>
        <v>3.2373297611073899E-3</v>
      </c>
      <c r="E30" s="77">
        <f t="shared" si="0"/>
        <v>0.32373297611073898</v>
      </c>
      <c r="F30" s="76">
        <f>分析係数表!C33</f>
        <v>0.95657568238213397</v>
      </c>
      <c r="G30" s="77">
        <f t="shared" si="1"/>
        <v>0.30967509253272923</v>
      </c>
      <c r="H30" s="77">
        <v>0.34155532608279104</v>
      </c>
      <c r="I30" s="77">
        <f t="shared" si="2"/>
        <v>0.34155532608279104</v>
      </c>
      <c r="J30" s="76">
        <f>分析係数表!G33</f>
        <v>0.50647668393782386</v>
      </c>
      <c r="K30" s="78">
        <f t="shared" si="3"/>
        <v>0.17298980893571411</v>
      </c>
      <c r="L30" s="79"/>
      <c r="M30" s="80"/>
      <c r="N30" s="81">
        <f>分析係数表!H33</f>
        <v>9.6856990653300401E-4</v>
      </c>
      <c r="O30" s="82">
        <f t="shared" si="4"/>
        <v>2.1764731509746754E-2</v>
      </c>
      <c r="P30" s="76">
        <f>分析係数表!C33</f>
        <v>0.95657568238213397</v>
      </c>
      <c r="Q30" s="82">
        <f t="shared" si="5"/>
        <v>2.0819612895799935E-2</v>
      </c>
      <c r="R30" s="83">
        <v>6.5966533523141621E-2</v>
      </c>
      <c r="S30" s="84">
        <f t="shared" si="6"/>
        <v>0.40752185960593268</v>
      </c>
      <c r="T30" s="85">
        <f>分析係数表!F33</f>
        <v>0.6295336787564767</v>
      </c>
      <c r="U30" s="86">
        <f t="shared" si="7"/>
        <v>0.25654873545140322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投入係数表!AD31</f>
        <v>5.6932350971198925E-3</v>
      </c>
      <c r="E31" s="77">
        <f t="shared" si="0"/>
        <v>0.5693235097119892</v>
      </c>
      <c r="F31" s="76">
        <f>分析係数表!C34</f>
        <v>0.33608845585417924</v>
      </c>
      <c r="G31" s="77">
        <f t="shared" si="1"/>
        <v>0.19134305926058426</v>
      </c>
      <c r="H31" s="77">
        <v>0.32527448119783092</v>
      </c>
      <c r="I31" s="77">
        <f t="shared" si="2"/>
        <v>0.32527448119783092</v>
      </c>
      <c r="J31" s="76">
        <f>分析係数表!G34</f>
        <v>0.42501734562394688</v>
      </c>
      <c r="K31" s="78">
        <f t="shared" si="3"/>
        <v>0.13824729659790852</v>
      </c>
      <c r="L31" s="79"/>
      <c r="M31" s="80"/>
      <c r="N31" s="81">
        <f>分析係数表!H34</f>
        <v>0.15935396387234249</v>
      </c>
      <c r="O31" s="82">
        <f t="shared" si="4"/>
        <v>3.5808424516410846</v>
      </c>
      <c r="P31" s="76">
        <f>分析係数表!C34</f>
        <v>0.33608845585417924</v>
      </c>
      <c r="Q31" s="82">
        <f t="shared" si="5"/>
        <v>1.2034798102291455</v>
      </c>
      <c r="R31" s="83">
        <v>1.3046271013283472</v>
      </c>
      <c r="S31" s="84">
        <f t="shared" si="6"/>
        <v>1.6299015825261782</v>
      </c>
      <c r="T31" s="85">
        <f>分析係数表!F34</f>
        <v>0.69035583308553872</v>
      </c>
      <c r="U31" s="86">
        <f t="shared" si="7"/>
        <v>1.1252120648522976</v>
      </c>
      <c r="V31" s="87">
        <f>分析係数表!D34</f>
        <v>0.20794925166022402</v>
      </c>
      <c r="W31" s="88">
        <f t="shared" si="8"/>
        <v>0</v>
      </c>
      <c r="X31" s="76">
        <f>分析係数表!E34</f>
        <v>0.15720091188423035</v>
      </c>
      <c r="Y31" s="89">
        <f t="shared" si="9"/>
        <v>0</v>
      </c>
    </row>
    <row r="32" spans="1:25" x14ac:dyDescent="0.2">
      <c r="A32" s="6" t="s">
        <v>20</v>
      </c>
      <c r="B32" s="5" t="s">
        <v>37</v>
      </c>
      <c r="C32" s="75">
        <f>最終需要_まとめ!C33</f>
        <v>100</v>
      </c>
      <c r="D32" s="76">
        <f>投入係数表!AD32</f>
        <v>4.8113418173699483E-2</v>
      </c>
      <c r="E32" s="77">
        <f t="shared" si="0"/>
        <v>4.8113418173699483</v>
      </c>
      <c r="F32" s="76">
        <f>分析係数表!C35</f>
        <v>1</v>
      </c>
      <c r="G32" s="77">
        <f t="shared" si="1"/>
        <v>4.8113418173699483</v>
      </c>
      <c r="H32" s="77">
        <v>5.2419494552570685</v>
      </c>
      <c r="I32" s="77">
        <f t="shared" si="2"/>
        <v>105.24194945525707</v>
      </c>
      <c r="J32" s="76">
        <f>分析係数表!G35</f>
        <v>0.31379772270596118</v>
      </c>
      <c r="K32" s="78">
        <f t="shared" si="3"/>
        <v>33.024684072195541</v>
      </c>
      <c r="L32" s="79"/>
      <c r="M32" s="80"/>
      <c r="N32" s="81">
        <f>分析係数表!H35</f>
        <v>5.9518620756453096E-2</v>
      </c>
      <c r="O32" s="82">
        <f t="shared" si="4"/>
        <v>1.337442751273938</v>
      </c>
      <c r="P32" s="76">
        <f>分析係数表!C35</f>
        <v>1</v>
      </c>
      <c r="Q32" s="82">
        <f t="shared" si="5"/>
        <v>1.337442751273938</v>
      </c>
      <c r="R32" s="83">
        <v>1.7446418601270792</v>
      </c>
      <c r="S32" s="84">
        <f t="shared" si="6"/>
        <v>106.98659131538415</v>
      </c>
      <c r="T32" s="85">
        <f>分析係数表!F35</f>
        <v>0.62804197365483372</v>
      </c>
      <c r="U32" s="86">
        <f t="shared" si="7"/>
        <v>67.192069964316957</v>
      </c>
      <c r="V32" s="87">
        <f>分析係数表!D35</f>
        <v>2.3219468631390936E-2</v>
      </c>
      <c r="W32" s="88">
        <f t="shared" si="8"/>
        <v>2</v>
      </c>
      <c r="X32" s="76">
        <f>分析係数表!E35</f>
        <v>2.0763563295378432E-2</v>
      </c>
      <c r="Y32" s="89">
        <f t="shared" si="9"/>
        <v>2</v>
      </c>
    </row>
    <row r="33" spans="1:25" x14ac:dyDescent="0.2">
      <c r="A33" s="6" t="s">
        <v>21</v>
      </c>
      <c r="B33" s="5" t="s">
        <v>38</v>
      </c>
      <c r="C33" s="90"/>
      <c r="D33" s="76">
        <f>投入係数表!AD33</f>
        <v>1.4400535833891493E-2</v>
      </c>
      <c r="E33" s="77">
        <f t="shared" si="0"/>
        <v>1.4400535833891492</v>
      </c>
      <c r="F33" s="76">
        <f>分析係数表!C36</f>
        <v>0.74699570815450644</v>
      </c>
      <c r="G33" s="77">
        <f t="shared" si="1"/>
        <v>1.0757138463042122</v>
      </c>
      <c r="H33" s="77">
        <v>1.206292174589298</v>
      </c>
      <c r="I33" s="77">
        <f t="shared" si="2"/>
        <v>1.206292174589298</v>
      </c>
      <c r="J33" s="76">
        <f>分析係数表!G36</f>
        <v>2.1798365122615803E-2</v>
      </c>
      <c r="K33" s="78">
        <f t="shared" si="3"/>
        <v>2.6295197266251728E-2</v>
      </c>
      <c r="L33" s="79"/>
      <c r="M33" s="80"/>
      <c r="N33" s="81">
        <f>分析係数表!H36</f>
        <v>0.18814470434403602</v>
      </c>
      <c r="O33" s="82">
        <f t="shared" si="4"/>
        <v>4.2277990957683063</v>
      </c>
      <c r="P33" s="76">
        <f>分析係数表!C36</f>
        <v>0.74699570815450644</v>
      </c>
      <c r="Q33" s="82">
        <f t="shared" si="5"/>
        <v>3.1581477794784281</v>
      </c>
      <c r="R33" s="83">
        <v>3.2959506046791254</v>
      </c>
      <c r="S33" s="84">
        <f t="shared" si="6"/>
        <v>4.502242779268423</v>
      </c>
      <c r="T33" s="85">
        <f>分析係数表!F36</f>
        <v>0.88068263301305039</v>
      </c>
      <c r="U33" s="86">
        <f t="shared" si="7"/>
        <v>3.9650470253101084</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投入係数表!AD34</f>
        <v>2.813127930341594E-2</v>
      </c>
      <c r="E34" s="77">
        <f t="shared" si="0"/>
        <v>2.8131279303415941</v>
      </c>
      <c r="F34" s="76">
        <f>分析係数表!C37</f>
        <v>0.40712235846595357</v>
      </c>
      <c r="G34" s="77">
        <f t="shared" si="1"/>
        <v>1.1452872776671166</v>
      </c>
      <c r="H34" s="77">
        <v>1.2976322218568899</v>
      </c>
      <c r="I34" s="77">
        <f t="shared" si="2"/>
        <v>1.2976322218568899</v>
      </c>
      <c r="J34" s="76">
        <f>分析係数表!G37</f>
        <v>0.32196035893896063</v>
      </c>
      <c r="K34" s="78">
        <f t="shared" si="3"/>
        <v>0.41778613591980523</v>
      </c>
      <c r="L34" s="79"/>
      <c r="M34" s="80"/>
      <c r="N34" s="81">
        <f>分析係数表!H37</f>
        <v>4.8815923289263402E-2</v>
      </c>
      <c r="O34" s="82">
        <f t="shared" si="4"/>
        <v>1.0969424680912363</v>
      </c>
      <c r="P34" s="76">
        <f>分析係数表!C37</f>
        <v>0.40712235846595357</v>
      </c>
      <c r="Q34" s="82">
        <f t="shared" si="5"/>
        <v>0.44658980471076815</v>
      </c>
      <c r="R34" s="83">
        <v>0.52880220857278903</v>
      </c>
      <c r="S34" s="84">
        <f t="shared" si="6"/>
        <v>1.8264344304296789</v>
      </c>
      <c r="T34" s="85">
        <f>分析係数表!F37</f>
        <v>0.65447194556749833</v>
      </c>
      <c r="U34" s="86">
        <f t="shared" si="7"/>
        <v>1.1953500951347775</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投入係数表!AD35</f>
        <v>5.8495199821388705E-2</v>
      </c>
      <c r="E35" s="77">
        <f t="shared" si="0"/>
        <v>5.8495199821388706</v>
      </c>
      <c r="F35" s="76">
        <f>分析係数表!C38</f>
        <v>1.4508928571428603E-2</v>
      </c>
      <c r="G35" s="77">
        <f t="shared" si="1"/>
        <v>8.4870267597997193E-2</v>
      </c>
      <c r="H35" s="77">
        <v>9.2381849984551692E-2</v>
      </c>
      <c r="I35" s="77">
        <f t="shared" si="2"/>
        <v>9.2381849984551692E-2</v>
      </c>
      <c r="J35" s="76">
        <f>分析係数表!G38</f>
        <v>0.30833333333333335</v>
      </c>
      <c r="K35" s="78">
        <f t="shared" si="3"/>
        <v>2.8484403745236773E-2</v>
      </c>
      <c r="L35" s="79"/>
      <c r="M35" s="80"/>
      <c r="N35" s="81">
        <f>分析係数表!H38</f>
        <v>4.2859218364085426E-2</v>
      </c>
      <c r="O35" s="82">
        <f t="shared" si="4"/>
        <v>0.96308936930629385</v>
      </c>
      <c r="P35" s="76">
        <f>分析係数表!C38</f>
        <v>1.4508928571428603E-2</v>
      </c>
      <c r="Q35" s="82">
        <f t="shared" si="5"/>
        <v>1.3973394867167241E-2</v>
      </c>
      <c r="R35" s="83">
        <v>1.7939045266191066E-2</v>
      </c>
      <c r="S35" s="84">
        <f t="shared" si="6"/>
        <v>0.11032089525074276</v>
      </c>
      <c r="T35" s="85">
        <f>分析係数表!F38</f>
        <v>0.5083333333333333</v>
      </c>
      <c r="U35" s="86">
        <f t="shared" si="7"/>
        <v>5.6079788419127564E-2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投入係数表!AD36</f>
        <v>0</v>
      </c>
      <c r="E36" s="77">
        <f t="shared" si="0"/>
        <v>0</v>
      </c>
      <c r="F36" s="76">
        <f>分析係数表!C39</f>
        <v>1</v>
      </c>
      <c r="G36" s="77">
        <f t="shared" si="1"/>
        <v>0</v>
      </c>
      <c r="H36" s="77">
        <v>4.1299141626561363E-2</v>
      </c>
      <c r="I36" s="77">
        <f t="shared" si="2"/>
        <v>4.1299141626561363E-2</v>
      </c>
      <c r="J36" s="76">
        <f>分析係数表!G39</f>
        <v>0.34035980374341268</v>
      </c>
      <c r="K36" s="78">
        <f t="shared" si="3"/>
        <v>1.405656773878783E-2</v>
      </c>
      <c r="L36" s="79"/>
      <c r="M36" s="80"/>
      <c r="N36" s="81">
        <f>分析係数表!H39</f>
        <v>3.825851130805366E-3</v>
      </c>
      <c r="O36" s="82">
        <f t="shared" si="4"/>
        <v>8.5970689463499686E-2</v>
      </c>
      <c r="P36" s="76">
        <f>分析係数表!C39</f>
        <v>1</v>
      </c>
      <c r="Q36" s="82">
        <f t="shared" si="5"/>
        <v>8.5970689463499686E-2</v>
      </c>
      <c r="R36" s="83">
        <v>0.11018299798959683</v>
      </c>
      <c r="S36" s="84">
        <f t="shared" si="6"/>
        <v>0.1514821396161582</v>
      </c>
      <c r="T36" s="85">
        <f>分析係数表!F39</f>
        <v>0.69125931310194444</v>
      </c>
      <c r="U36" s="86">
        <f t="shared" si="7"/>
        <v>0.10471343977827836</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投入係数表!AD37</f>
        <v>1.1163206072784104E-4</v>
      </c>
      <c r="E37" s="77">
        <f t="shared" si="0"/>
        <v>1.1163206072784104E-2</v>
      </c>
      <c r="F37" s="76">
        <f>分析係数表!C40</f>
        <v>0.85193465176268268</v>
      </c>
      <c r="G37" s="77">
        <f t="shared" si="1"/>
        <v>9.5103220781723903E-3</v>
      </c>
      <c r="H37" s="77">
        <v>1.1809501382149439E-2</v>
      </c>
      <c r="I37" s="77">
        <f t="shared" si="2"/>
        <v>1.1809501382149439E-2</v>
      </c>
      <c r="J37" s="76">
        <f>分析係数表!G40</f>
        <v>0.54260669636442016</v>
      </c>
      <c r="K37" s="78">
        <f t="shared" si="3"/>
        <v>6.407914530679161E-3</v>
      </c>
      <c r="L37" s="79"/>
      <c r="M37" s="80"/>
      <c r="N37" s="81">
        <f>分析係数表!H40</f>
        <v>3.0340452322146352E-2</v>
      </c>
      <c r="O37" s="82">
        <f t="shared" si="4"/>
        <v>0.68178021454281712</v>
      </c>
      <c r="P37" s="76">
        <f>分析係数表!C40</f>
        <v>0.85193465176268268</v>
      </c>
      <c r="Q37" s="82">
        <f t="shared" si="5"/>
        <v>0.58083218965522199</v>
      </c>
      <c r="R37" s="83">
        <v>0.58196072902114582</v>
      </c>
      <c r="S37" s="84">
        <f t="shared" si="6"/>
        <v>0.59377023040329524</v>
      </c>
      <c r="T37" s="85">
        <f>分析係数表!F40</f>
        <v>0.72424198879149304</v>
      </c>
      <c r="U37" s="86">
        <f t="shared" si="7"/>
        <v>0.43003333255246562</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投入係数表!AD38</f>
        <v>1.1163206072784104E-4</v>
      </c>
      <c r="E38" s="77">
        <f t="shared" si="0"/>
        <v>1.1163206072784104E-2</v>
      </c>
      <c r="F38" s="76">
        <f>分析係数表!C41</f>
        <v>0.80146471371504657</v>
      </c>
      <c r="G38" s="77">
        <f t="shared" si="1"/>
        <v>8.9469157592659814E-3</v>
      </c>
      <c r="H38" s="77">
        <v>1.4136468172341836E-2</v>
      </c>
      <c r="I38" s="77">
        <f t="shared" si="2"/>
        <v>1.4136468172341836E-2</v>
      </c>
      <c r="J38" s="76">
        <f>分析係数表!G41</f>
        <v>0.44658927872701187</v>
      </c>
      <c r="K38" s="78">
        <f t="shared" si="3"/>
        <v>6.3131951248335001E-3</v>
      </c>
      <c r="L38" s="79"/>
      <c r="M38" s="80"/>
      <c r="N38" s="81">
        <f>分析係数表!H41</f>
        <v>5.2181703714465594E-2</v>
      </c>
      <c r="O38" s="82">
        <f t="shared" si="4"/>
        <v>1.1725749100876064</v>
      </c>
      <c r="P38" s="76">
        <f>分析係数表!C41</f>
        <v>0.80146471371504657</v>
      </c>
      <c r="Q38" s="82">
        <f t="shared" si="5"/>
        <v>0.93977741462280995</v>
      </c>
      <c r="R38" s="83">
        <v>0.95795058460445259</v>
      </c>
      <c r="S38" s="84">
        <f t="shared" si="6"/>
        <v>0.97208705277679441</v>
      </c>
      <c r="T38" s="85">
        <f>分析係数表!F41</f>
        <v>0.54349810877787919</v>
      </c>
      <c r="U38" s="86">
        <f t="shared" si="7"/>
        <v>0.52832747475165021</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投入係数表!AD39</f>
        <v>2.6791694574681848E-3</v>
      </c>
      <c r="E39" s="77">
        <f>$C$32*D39</f>
        <v>0.26791694574681846</v>
      </c>
      <c r="F39" s="76">
        <f>分析係数表!C42</f>
        <v>0.73057644110275688</v>
      </c>
      <c r="G39" s="77">
        <f>E39*F39</f>
        <v>0.19573380873483104</v>
      </c>
      <c r="H39" s="77">
        <v>0.21475106626380228</v>
      </c>
      <c r="I39" s="77">
        <f>C39+H39</f>
        <v>0.21475106626380228</v>
      </c>
      <c r="J39" s="76">
        <f>分析係数表!G42</f>
        <v>0.48211243611584326</v>
      </c>
      <c r="K39" s="78">
        <f>I39*J39</f>
        <v>0.1035341597149166</v>
      </c>
      <c r="L39" s="79"/>
      <c r="M39" s="80"/>
      <c r="N39" s="81">
        <f>分析係数表!H42</f>
        <v>1.2567194537265727E-2</v>
      </c>
      <c r="O39" s="82">
        <f t="shared" si="4"/>
        <v>0.28239739133896413</v>
      </c>
      <c r="P39" s="76">
        <f>分析係数表!C42</f>
        <v>0.73057644110275688</v>
      </c>
      <c r="Q39" s="82">
        <f>O39*P39</f>
        <v>0.20631288114112292</v>
      </c>
      <c r="R39" s="83">
        <v>0.21802003642402304</v>
      </c>
      <c r="S39" s="84">
        <f>I39+R39</f>
        <v>0.43277110268782532</v>
      </c>
      <c r="T39" s="85">
        <f>分析係数表!F42</f>
        <v>0.53492333901192501</v>
      </c>
      <c r="U39" s="86">
        <f>S39*T39</f>
        <v>0.2314993632776442</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投入係数表!AD40</f>
        <v>0.11598571109622684</v>
      </c>
      <c r="E40" s="77">
        <f>$C$32*D40</f>
        <v>11.598571109622684</v>
      </c>
      <c r="F40" s="76">
        <f>分析係数表!C43</f>
        <v>0.26262335230137579</v>
      </c>
      <c r="G40" s="77">
        <f>E40*F40</f>
        <v>3.0460556267149972</v>
      </c>
      <c r="H40" s="77">
        <v>3.426244073821866</v>
      </c>
      <c r="I40" s="77">
        <f>C40+H40</f>
        <v>3.426244073821866</v>
      </c>
      <c r="J40" s="76">
        <f>分析係数表!G43</f>
        <v>0.38144329896907214</v>
      </c>
      <c r="K40" s="78">
        <f>I40*J40</f>
        <v>1.3069178425918457</v>
      </c>
      <c r="L40" s="79"/>
      <c r="M40" s="80"/>
      <c r="N40" s="81">
        <f>分析係数表!H43</f>
        <v>3.4626374158554893E-2</v>
      </c>
      <c r="O40" s="82">
        <f t="shared" si="4"/>
        <v>0.77808915147344648</v>
      </c>
      <c r="P40" s="76">
        <f>分析係数表!C43</f>
        <v>0.26262335230137579</v>
      </c>
      <c r="Q40" s="82">
        <f>O40*P40</f>
        <v>0.20434438134928948</v>
      </c>
      <c r="R40" s="83">
        <v>0.38445163604728477</v>
      </c>
      <c r="S40" s="84">
        <f>I40+R40</f>
        <v>3.810695709869151</v>
      </c>
      <c r="T40" s="85">
        <f>分析係数表!F43</f>
        <v>0.61984536082474229</v>
      </c>
      <c r="U40" s="86">
        <f>S40*T40</f>
        <v>2.3620420572771414</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投入係数表!AD41</f>
        <v>1.1163206072784104E-4</v>
      </c>
      <c r="E41" s="77">
        <f>$C$32*D41</f>
        <v>1.1163206072784104E-2</v>
      </c>
      <c r="F41" s="76">
        <f>分析係数表!C44</f>
        <v>0.55951749734888656</v>
      </c>
      <c r="G41" s="77">
        <f>E41*F41</f>
        <v>6.2460091242340539E-3</v>
      </c>
      <c r="H41" s="77">
        <v>9.6684617216613779E-3</v>
      </c>
      <c r="I41" s="77">
        <f>C41+H41</f>
        <v>9.6684617216613779E-3</v>
      </c>
      <c r="J41" s="76">
        <f>分析係数表!G44</f>
        <v>0.2661290322580645</v>
      </c>
      <c r="K41" s="78">
        <f>I41*J41</f>
        <v>2.5730583614098825E-3</v>
      </c>
      <c r="L41" s="79"/>
      <c r="M41" s="80"/>
      <c r="N41" s="81">
        <f>分析係数表!H44</f>
        <v>0.11419439198024117</v>
      </c>
      <c r="O41" s="82">
        <f t="shared" si="4"/>
        <v>2.5660618449991421</v>
      </c>
      <c r="P41" s="76">
        <f>分析係数表!C44</f>
        <v>0.55951749734888656</v>
      </c>
      <c r="Q41" s="82">
        <f>O41*P41</f>
        <v>1.4357565015563865</v>
      </c>
      <c r="R41" s="83">
        <v>1.4602319651948397</v>
      </c>
      <c r="S41" s="84">
        <f>I41+R41</f>
        <v>1.469900426916501</v>
      </c>
      <c r="T41" s="85">
        <f>分析係数表!F44</f>
        <v>0.54608294930875578</v>
      </c>
      <c r="U41" s="86">
        <f>S41*T41</f>
        <v>0.80268756032076216</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投入係数表!AD42</f>
        <v>1.9647242688100024E-2</v>
      </c>
      <c r="E42" s="77">
        <f>$C$32*D42</f>
        <v>1.9647242688100024</v>
      </c>
      <c r="F42" s="76">
        <f>分析係数表!C45</f>
        <v>1</v>
      </c>
      <c r="G42" s="77">
        <f>E42*F42</f>
        <v>1.9647242688100024</v>
      </c>
      <c r="H42" s="77">
        <v>2.132149873906668</v>
      </c>
      <c r="I42" s="77">
        <f>C42+H42</f>
        <v>2.132149873906668</v>
      </c>
      <c r="J42" s="76">
        <f>分析係数表!G45</f>
        <v>0</v>
      </c>
      <c r="K42" s="78">
        <f>I42*J42</f>
        <v>0</v>
      </c>
      <c r="L42" s="79"/>
      <c r="M42" s="80"/>
      <c r="N42" s="81">
        <f>分析係数表!H45</f>
        <v>0</v>
      </c>
      <c r="O42" s="82">
        <f t="shared" si="4"/>
        <v>0</v>
      </c>
      <c r="P42" s="76">
        <f>分析係数表!C45</f>
        <v>1</v>
      </c>
      <c r="Q42" s="82">
        <f>O42*P42</f>
        <v>0</v>
      </c>
      <c r="R42" s="83">
        <v>0.10708773995158268</v>
      </c>
      <c r="S42" s="84">
        <f>I42+R42</f>
        <v>2.2392376138582506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8.4840366153159184E-3</v>
      </c>
      <c r="E43" s="77">
        <f>$C$32*D43</f>
        <v>0.84840366153159186</v>
      </c>
      <c r="F43" s="76">
        <f>分析係数表!C46</f>
        <v>0.22811405702851428</v>
      </c>
      <c r="G43" s="77">
        <f>E43*F43</f>
        <v>0.19353280122981786</v>
      </c>
      <c r="H43" s="77">
        <v>0.21693916923377635</v>
      </c>
      <c r="I43" s="77">
        <f>C43+H43</f>
        <v>0.21693916923377635</v>
      </c>
      <c r="J43" s="76">
        <f>分析係数表!G46</f>
        <v>8.7527352297592995E-3</v>
      </c>
      <c r="K43" s="78">
        <f>I43*J43</f>
        <v>1.8988111092671889E-3</v>
      </c>
      <c r="L43" s="79"/>
      <c r="M43" s="80"/>
      <c r="N43" s="81">
        <f>分析係数表!H46</f>
        <v>2.1817037144655917E-2</v>
      </c>
      <c r="O43" s="82">
        <f t="shared" si="4"/>
        <v>0.49025057725704568</v>
      </c>
      <c r="P43" s="76">
        <f>分析係数表!C46</f>
        <v>0.22811405702851428</v>
      </c>
      <c r="Q43" s="82">
        <f>O43*P43</f>
        <v>0.11183304813867577</v>
      </c>
      <c r="R43" s="83">
        <v>0.12718419536122283</v>
      </c>
      <c r="S43" s="84">
        <f>I43+R43</f>
        <v>0.34412336459499915</v>
      </c>
      <c r="T43" s="85">
        <f>分析係数表!F46</f>
        <v>0.3172866520787746</v>
      </c>
      <c r="U43" s="86">
        <f>S43*T43</f>
        <v>0.10918575025443079</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投入係数表!AD44</f>
        <v>0.34125920964501005</v>
      </c>
      <c r="E44" s="91">
        <f>SUM(E5:E43)</f>
        <v>34.125920964501006</v>
      </c>
      <c r="F44" s="92">
        <f>分析係数表!C47</f>
        <v>0.33433390508862204</v>
      </c>
      <c r="G44" s="91">
        <f>SUM(G5:G43)</f>
        <v>14.605765978876427</v>
      </c>
      <c r="H44" s="91">
        <f>SUM(H5:H43)</f>
        <v>17.227070696698355</v>
      </c>
      <c r="I44" s="91">
        <f>SUM(I5:I43)</f>
        <v>117.22707069669835</v>
      </c>
      <c r="J44" s="92">
        <f>分析係数表!G47</f>
        <v>0.20055399257397419</v>
      </c>
      <c r="K44" s="93">
        <f>SUM(K5:K43)</f>
        <v>35.838910761145193</v>
      </c>
      <c r="L44" s="94">
        <f>最終需要_まとめ!$L$33</f>
        <v>0.627</v>
      </c>
      <c r="M44" s="91">
        <f>K44*L44</f>
        <v>22.470997047238036</v>
      </c>
      <c r="N44" s="95">
        <f>分析係数表!H47</f>
        <v>1</v>
      </c>
      <c r="O44" s="96">
        <f>SUM(O5:O43)</f>
        <v>22.470997047238033</v>
      </c>
      <c r="P44" s="92">
        <f>分析係数表!C47</f>
        <v>0.33433390508862204</v>
      </c>
      <c r="Q44" s="96">
        <f>SUM(Q5:Q43)</f>
        <v>10.646807217462742</v>
      </c>
      <c r="R44" s="91">
        <f>SUM(R5:R43)</f>
        <v>12.181570398223961</v>
      </c>
      <c r="S44" s="97">
        <f>SUM(S5:S43)</f>
        <v>129.40864109492233</v>
      </c>
      <c r="T44" s="98">
        <f>分析係数表!F47</f>
        <v>0.41739236800258844</v>
      </c>
      <c r="U44" s="99">
        <f>SUM(U5:U43)</f>
        <v>79.915343930393078</v>
      </c>
      <c r="V44" s="100">
        <f>分析係数表!D47</f>
        <v>5.2767398089435869E-2</v>
      </c>
      <c r="W44" s="101">
        <f>SUM(W5:W43)</f>
        <v>2</v>
      </c>
      <c r="X44" s="92">
        <f>分析係数表!E47</f>
        <v>4.5266401770882245E-2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0.21389195148842333</v>
      </c>
      <c r="G5" s="77">
        <f t="shared" ref="G5:G38" si="1">E5*F5</f>
        <v>0</v>
      </c>
      <c r="H5" s="77">
        <f t="array" ref="H5:H43">MMULT(逆行列係数!C5:AO43,'29'!G5:G43)</f>
        <v>3.4255128009346976E-4</v>
      </c>
      <c r="I5" s="77">
        <f t="shared" ref="I5:I38" si="2">C5+H5</f>
        <v>3.4255128009346976E-4</v>
      </c>
      <c r="J5" s="76">
        <f>分析係数表!G8</f>
        <v>0.12113720642768851</v>
      </c>
      <c r="K5" s="78">
        <f t="shared" ref="K5:K38" si="3">I5*J5</f>
        <v>4.1495705128751593E-5</v>
      </c>
      <c r="L5" s="79" t="s">
        <v>185</v>
      </c>
      <c r="M5" s="80" t="s">
        <v>185</v>
      </c>
      <c r="N5" s="81">
        <f>分析係数表!H8</f>
        <v>1.1235410915782847E-2</v>
      </c>
      <c r="O5" s="82">
        <f t="shared" ref="O5:O43" si="4">$M$44*N5</f>
        <v>3.8491641787244103E-2</v>
      </c>
      <c r="P5" s="76">
        <f>分析係数表!C8</f>
        <v>0.21389195148842333</v>
      </c>
      <c r="Q5" s="82">
        <f t="shared" ref="Q5:Q38" si="5">O5*P5</f>
        <v>8.2330523778669836E-3</v>
      </c>
      <c r="R5" s="83">
        <f t="array" ref="R5:R43">MMULT(逆行列係数!C5:AO43,'29'!Q5:Q43)</f>
        <v>1.0109713048440678E-2</v>
      </c>
      <c r="S5" s="84">
        <f t="shared" ref="S5:S38" si="6">I5+R5</f>
        <v>1.0452264328534147E-2</v>
      </c>
      <c r="T5" s="85">
        <f>分析係数表!F8</f>
        <v>0.44993819530284301</v>
      </c>
      <c r="U5" s="86">
        <f t="shared" ref="U5:U38" si="7">S5*T5</f>
        <v>4.7028729488089362E-3</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投入係数表!AE6</f>
        <v>0</v>
      </c>
      <c r="E6" s="77">
        <f t="shared" si="0"/>
        <v>0</v>
      </c>
      <c r="F6" s="76">
        <f>分析係数表!C9</f>
        <v>0.54651162790697683</v>
      </c>
      <c r="G6" s="77">
        <f t="shared" si="1"/>
        <v>0</v>
      </c>
      <c r="H6" s="77">
        <v>4.9402139022908127E-5</v>
      </c>
      <c r="I6" s="77">
        <f t="shared" si="2"/>
        <v>4.9402139022908127E-5</v>
      </c>
      <c r="J6" s="76">
        <f>分析係数表!G9</f>
        <v>0.23529411764705882</v>
      </c>
      <c r="K6" s="78">
        <f t="shared" si="3"/>
        <v>1.16240327112725E-5</v>
      </c>
      <c r="L6" s="79"/>
      <c r="M6" s="80"/>
      <c r="N6" s="81">
        <f>分析係数表!H9</f>
        <v>6.0535619158312755E-4</v>
      </c>
      <c r="O6" s="82">
        <f t="shared" si="4"/>
        <v>2.0739031135368589E-3</v>
      </c>
      <c r="P6" s="76">
        <f>分析係数表!C9</f>
        <v>0.54651162790697683</v>
      </c>
      <c r="Q6" s="82">
        <f t="shared" si="5"/>
        <v>1.1334121667003765E-3</v>
      </c>
      <c r="R6" s="83">
        <v>1.3444799471869755E-3</v>
      </c>
      <c r="S6" s="84">
        <f t="shared" si="6"/>
        <v>1.3938820862098836E-3</v>
      </c>
      <c r="T6" s="85">
        <f>分析係数表!F9</f>
        <v>0.68627450980392157</v>
      </c>
      <c r="U6" s="86">
        <f t="shared" si="7"/>
        <v>9.5658574543815535E-4</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3.8989378534492942E-3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1.3168724279835398E-2</v>
      </c>
      <c r="G8" s="77">
        <f t="shared" si="1"/>
        <v>0</v>
      </c>
      <c r="H8" s="77">
        <v>2.6914261220969141E-4</v>
      </c>
      <c r="I8" s="77">
        <f t="shared" si="2"/>
        <v>2.6914261220969141E-4</v>
      </c>
      <c r="J8" s="76">
        <f>分析係数表!G11</f>
        <v>0.35416666666666669</v>
      </c>
      <c r="K8" s="78">
        <f t="shared" si="3"/>
        <v>9.5321341824265715E-5</v>
      </c>
      <c r="L8" s="79"/>
      <c r="M8" s="80"/>
      <c r="N8" s="81">
        <f>分析係数表!H11</f>
        <v>-2.4214247663325099E-5</v>
      </c>
      <c r="O8" s="82">
        <f t="shared" si="4"/>
        <v>-8.2956124541474352E-5</v>
      </c>
      <c r="P8" s="76">
        <f>分析係数表!C11</f>
        <v>1.3168724279835398E-2</v>
      </c>
      <c r="Q8" s="82">
        <f t="shared" si="5"/>
        <v>-1.0924263314103623E-6</v>
      </c>
      <c r="R8" s="83">
        <v>1.2685049373072012E-4</v>
      </c>
      <c r="S8" s="84">
        <f t="shared" si="6"/>
        <v>3.9599310594041153E-4</v>
      </c>
      <c r="T8" s="85">
        <f>分析係数表!F11</f>
        <v>0.60416666666666663</v>
      </c>
      <c r="U8" s="86">
        <f t="shared" si="7"/>
        <v>2.3924583483899862E-4</v>
      </c>
      <c r="V8" s="87">
        <f>分析係数表!D11</f>
        <v>0</v>
      </c>
      <c r="W8" s="88">
        <f t="shared" si="8"/>
        <v>0</v>
      </c>
      <c r="X8" s="76">
        <f>分析係数表!E11</f>
        <v>0</v>
      </c>
      <c r="Y8" s="89">
        <f t="shared" si="9"/>
        <v>0</v>
      </c>
    </row>
    <row r="9" spans="1:25" x14ac:dyDescent="0.2">
      <c r="A9" s="6" t="s">
        <v>222</v>
      </c>
      <c r="B9" s="5" t="s">
        <v>190</v>
      </c>
      <c r="C9" s="90"/>
      <c r="D9" s="76">
        <f>投入係数表!AE9</f>
        <v>0</v>
      </c>
      <c r="E9" s="77">
        <f t="shared" si="0"/>
        <v>0</v>
      </c>
      <c r="F9" s="76">
        <f>分析係数表!C12</f>
        <v>7.2568503462812406E-2</v>
      </c>
      <c r="G9" s="77">
        <f t="shared" si="1"/>
        <v>0</v>
      </c>
      <c r="H9" s="77">
        <v>1.7108880840037581E-4</v>
      </c>
      <c r="I9" s="77">
        <f t="shared" si="2"/>
        <v>1.7108880840037581E-4</v>
      </c>
      <c r="J9" s="76">
        <f>分析係数表!G12</f>
        <v>0.12569832402234637</v>
      </c>
      <c r="K9" s="78">
        <f t="shared" si="3"/>
        <v>2.1505576474907576E-5</v>
      </c>
      <c r="L9" s="79"/>
      <c r="M9" s="80"/>
      <c r="N9" s="81">
        <f>分析係数表!H12</f>
        <v>9.0779214489805804E-2</v>
      </c>
      <c r="O9" s="82">
        <f t="shared" si="4"/>
        <v>0.31100251090598735</v>
      </c>
      <c r="P9" s="76">
        <f>分析係数表!C12</f>
        <v>7.2568503462812406E-2</v>
      </c>
      <c r="Q9" s="82">
        <f t="shared" si="5"/>
        <v>2.2568986789624497E-2</v>
      </c>
      <c r="R9" s="83">
        <v>2.482833476765654E-2</v>
      </c>
      <c r="S9" s="84">
        <f t="shared" si="6"/>
        <v>2.4999423576056914E-2</v>
      </c>
      <c r="T9" s="85">
        <f>分析係数表!F12</f>
        <v>0.41017347838870921</v>
      </c>
      <c r="U9" s="86">
        <f t="shared" si="7"/>
        <v>1.0254100525903968E-2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4.9027069604011347E-2</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投入係数表!AE11</f>
        <v>4.3023089057794351E-4</v>
      </c>
      <c r="E11" s="77">
        <f t="shared" si="0"/>
        <v>4.3023089057794353E-2</v>
      </c>
      <c r="F11" s="76">
        <f>分析係数表!C14</f>
        <v>0.25830608585592241</v>
      </c>
      <c r="G11" s="77">
        <f t="shared" si="1"/>
        <v>1.1113125735949624E-2</v>
      </c>
      <c r="H11" s="77">
        <v>8.6076970740581349E-2</v>
      </c>
      <c r="I11" s="77">
        <f t="shared" si="2"/>
        <v>8.6076970740581349E-2</v>
      </c>
      <c r="J11" s="76">
        <f>分析係数表!G14</f>
        <v>0.15742383910085772</v>
      </c>
      <c r="K11" s="78">
        <f t="shared" si="3"/>
        <v>1.3550567192154516E-2</v>
      </c>
      <c r="L11" s="79"/>
      <c r="M11" s="80"/>
      <c r="N11" s="81">
        <f>分析係数表!H14</f>
        <v>1.1380696401762796E-3</v>
      </c>
      <c r="O11" s="82">
        <f t="shared" si="4"/>
        <v>3.8989378534492942E-3</v>
      </c>
      <c r="P11" s="76">
        <f>分析係数表!C14</f>
        <v>0.25830608585592241</v>
      </c>
      <c r="Q11" s="82">
        <f t="shared" si="5"/>
        <v>1.0071193759199793E-3</v>
      </c>
      <c r="R11" s="83">
        <v>9.4774045926257818E-3</v>
      </c>
      <c r="S11" s="84">
        <f t="shared" si="6"/>
        <v>9.5554375333207126E-2</v>
      </c>
      <c r="T11" s="85">
        <f>分析係数表!F14</f>
        <v>0.28778467908902694</v>
      </c>
      <c r="U11" s="86">
        <f t="shared" si="7"/>
        <v>2.7499085240819444E-2</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投入係数表!AE12</f>
        <v>0</v>
      </c>
      <c r="E12" s="77">
        <f t="shared" si="0"/>
        <v>0</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2.8619862966808653E-2</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投入係数表!AE13</f>
        <v>0</v>
      </c>
      <c r="E13" s="77">
        <f t="shared" si="0"/>
        <v>0</v>
      </c>
      <c r="F13" s="76">
        <f>分析係数表!C16</f>
        <v>7.6144637788473357E-2</v>
      </c>
      <c r="G13" s="77">
        <f t="shared" si="1"/>
        <v>0</v>
      </c>
      <c r="H13" s="77">
        <v>1.8290394075065736E-3</v>
      </c>
      <c r="I13" s="77">
        <f t="shared" si="2"/>
        <v>1.8290394075065736E-3</v>
      </c>
      <c r="J13" s="76">
        <f>分析係数表!G16</f>
        <v>3.3088235294117647E-2</v>
      </c>
      <c r="K13" s="78">
        <f t="shared" si="3"/>
        <v>6.0519686277791039E-5</v>
      </c>
      <c r="L13" s="79"/>
      <c r="M13" s="80"/>
      <c r="N13" s="81">
        <f>分析係数表!H16</f>
        <v>1.665940239236767E-2</v>
      </c>
      <c r="O13" s="82">
        <f t="shared" si="4"/>
        <v>5.7073813684534361E-2</v>
      </c>
      <c r="P13" s="76">
        <f>分析係数表!C16</f>
        <v>7.6144637788473357E-2</v>
      </c>
      <c r="Q13" s="82">
        <f t="shared" si="5"/>
        <v>4.345864870215683E-3</v>
      </c>
      <c r="R13" s="83">
        <v>4.8791324073264144E-3</v>
      </c>
      <c r="S13" s="84">
        <f t="shared" si="6"/>
        <v>6.7081718148329882E-3</v>
      </c>
      <c r="T13" s="85">
        <f>分析係数表!F16</f>
        <v>0.28823529411764703</v>
      </c>
      <c r="U13" s="86">
        <f t="shared" si="7"/>
        <v>1.9335318760400964E-3</v>
      </c>
      <c r="V13" s="87">
        <f>分析係数表!D16</f>
        <v>0</v>
      </c>
      <c r="W13" s="88">
        <f t="shared" si="8"/>
        <v>0</v>
      </c>
      <c r="X13" s="76">
        <f>分析係数表!E16</f>
        <v>0</v>
      </c>
      <c r="Y13" s="89">
        <f t="shared" si="9"/>
        <v>0</v>
      </c>
    </row>
    <row r="14" spans="1:25" x14ac:dyDescent="0.2">
      <c r="A14" s="6" t="s">
        <v>2</v>
      </c>
      <c r="B14" s="5" t="s">
        <v>364</v>
      </c>
      <c r="C14" s="90"/>
      <c r="D14" s="76">
        <f>投入係数表!AE14</f>
        <v>5.7364118743725805E-4</v>
      </c>
      <c r="E14" s="77">
        <f t="shared" si="0"/>
        <v>5.7364118743725802E-2</v>
      </c>
      <c r="F14" s="76">
        <f>分析係数表!C17</f>
        <v>0.18071519795657731</v>
      </c>
      <c r="G14" s="77">
        <f t="shared" si="1"/>
        <v>1.0366568074377015E-2</v>
      </c>
      <c r="H14" s="77">
        <v>2.2209454498578366E-2</v>
      </c>
      <c r="I14" s="77">
        <f t="shared" si="2"/>
        <v>2.2209454498578366E-2</v>
      </c>
      <c r="J14" s="76">
        <f>分析係数表!G17</f>
        <v>0.21222205415217063</v>
      </c>
      <c r="K14" s="78">
        <f t="shared" si="3"/>
        <v>4.7133360552874676E-3</v>
      </c>
      <c r="L14" s="79"/>
      <c r="M14" s="80"/>
      <c r="N14" s="81">
        <f>分析係数表!H17</f>
        <v>2.9299239672623371E-3</v>
      </c>
      <c r="O14" s="82">
        <f t="shared" si="4"/>
        <v>1.0037691069518398E-2</v>
      </c>
      <c r="P14" s="76">
        <f>分析係数表!C17</f>
        <v>0.18071519795657731</v>
      </c>
      <c r="Q14" s="82">
        <f t="shared" si="5"/>
        <v>1.8139633286549854E-3</v>
      </c>
      <c r="R14" s="83">
        <v>4.0040217898977305E-3</v>
      </c>
      <c r="S14" s="84">
        <f t="shared" si="6"/>
        <v>2.6213476288476097E-2</v>
      </c>
      <c r="T14" s="85">
        <f>分析係数表!F17</f>
        <v>0.32203902586598093</v>
      </c>
      <c r="U14" s="86">
        <f t="shared" si="7"/>
        <v>8.4417623685018317E-3</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投入係数表!AE15</f>
        <v>1.4341029685931451E-4</v>
      </c>
      <c r="E15" s="77">
        <f t="shared" si="0"/>
        <v>1.434102968593145E-2</v>
      </c>
      <c r="F15" s="76">
        <f>分析係数表!C18</f>
        <v>9.139072847682117E-2</v>
      </c>
      <c r="G15" s="77">
        <f t="shared" si="1"/>
        <v>1.3106371501049932E-3</v>
      </c>
      <c r="H15" s="77">
        <v>6.8263995522496578E-3</v>
      </c>
      <c r="I15" s="77">
        <f t="shared" si="2"/>
        <v>6.8263995522496578E-3</v>
      </c>
      <c r="J15" s="76">
        <f>分析係数表!G18</f>
        <v>0.21513002364066194</v>
      </c>
      <c r="K15" s="78">
        <f t="shared" si="3"/>
        <v>1.4685634970560729E-3</v>
      </c>
      <c r="L15" s="79"/>
      <c r="M15" s="80"/>
      <c r="N15" s="81">
        <f>分析係数表!H18</f>
        <v>4.3585645793985182E-4</v>
      </c>
      <c r="O15" s="82">
        <f t="shared" si="4"/>
        <v>1.4932102417465384E-3</v>
      </c>
      <c r="P15" s="76">
        <f>分析係数表!C18</f>
        <v>9.139072847682117E-2</v>
      </c>
      <c r="Q15" s="82">
        <f t="shared" si="5"/>
        <v>1.3646557176226639E-4</v>
      </c>
      <c r="R15" s="83">
        <v>3.366916274590801E-4</v>
      </c>
      <c r="S15" s="84">
        <f t="shared" si="6"/>
        <v>7.1630911797087382E-3</v>
      </c>
      <c r="T15" s="85">
        <f>分析係数表!F18</f>
        <v>0.45390070921985815</v>
      </c>
      <c r="U15" s="86">
        <f t="shared" si="7"/>
        <v>3.2513321666763064E-3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投入係数表!AE16</f>
        <v>0</v>
      </c>
      <c r="E16" s="77">
        <f t="shared" si="0"/>
        <v>0</v>
      </c>
      <c r="F16" s="76">
        <f>分析係数表!C19</f>
        <v>0.19965169797238458</v>
      </c>
      <c r="G16" s="77">
        <f t="shared" si="1"/>
        <v>0</v>
      </c>
      <c r="H16" s="77">
        <v>8.7891438272618104E-3</v>
      </c>
      <c r="I16" s="77">
        <f t="shared" si="2"/>
        <v>8.7891438272618104E-3</v>
      </c>
      <c r="J16" s="76">
        <f>分析係数表!G19</f>
        <v>5.7581303674503731E-2</v>
      </c>
      <c r="K16" s="78">
        <f t="shared" si="3"/>
        <v>5.0609035975645222E-4</v>
      </c>
      <c r="L16" s="79"/>
      <c r="M16" s="80"/>
      <c r="N16" s="81">
        <f>分析係数表!H19</f>
        <v>-1.210712383166255E-4</v>
      </c>
      <c r="O16" s="82">
        <f t="shared" si="4"/>
        <v>-4.1478062270737179E-4</v>
      </c>
      <c r="P16" s="76">
        <f>分析係数表!C19</f>
        <v>0.19965169797238458</v>
      </c>
      <c r="Q16" s="82">
        <f t="shared" si="5"/>
        <v>-8.2811655609569797E-5</v>
      </c>
      <c r="R16" s="83">
        <v>7.9084002106176064E-4</v>
      </c>
      <c r="S16" s="84">
        <f t="shared" si="6"/>
        <v>9.5799838483235714E-3</v>
      </c>
      <c r="T16" s="85">
        <f>分析係数表!F19</f>
        <v>0.23947627762917079</v>
      </c>
      <c r="U16" s="86">
        <f t="shared" si="7"/>
        <v>2.2941788717441075E-3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投入係数表!AE17</f>
        <v>0</v>
      </c>
      <c r="E17" s="77">
        <f t="shared" si="0"/>
        <v>0</v>
      </c>
      <c r="F17" s="76">
        <f>分析係数表!C20</f>
        <v>7.086614173228345E-2</v>
      </c>
      <c r="G17" s="77">
        <f t="shared" si="1"/>
        <v>0</v>
      </c>
      <c r="H17" s="77">
        <v>1.1604877613839814E-3</v>
      </c>
      <c r="I17" s="77">
        <f t="shared" si="2"/>
        <v>1.1604877613839814E-3</v>
      </c>
      <c r="J17" s="76">
        <f>分析係数表!G20</f>
        <v>0.1</v>
      </c>
      <c r="K17" s="78">
        <f t="shared" si="3"/>
        <v>1.1604877613839815E-4</v>
      </c>
      <c r="L17" s="79"/>
      <c r="M17" s="80"/>
      <c r="N17" s="81">
        <f>分析係数表!H20</f>
        <v>5.5692769625647731E-4</v>
      </c>
      <c r="O17" s="82">
        <f t="shared" si="4"/>
        <v>1.9079908644539102E-3</v>
      </c>
      <c r="P17" s="76">
        <f>分析係数表!C20</f>
        <v>7.086614173228345E-2</v>
      </c>
      <c r="Q17" s="82">
        <f t="shared" si="5"/>
        <v>1.3521195102429281E-4</v>
      </c>
      <c r="R17" s="83">
        <v>4.4940332521298558E-4</v>
      </c>
      <c r="S17" s="84">
        <f t="shared" si="6"/>
        <v>1.609891086596967E-3</v>
      </c>
      <c r="T17" s="85">
        <f>分析係数表!F20</f>
        <v>0.22318840579710145</v>
      </c>
      <c r="U17" s="86">
        <f t="shared" si="7"/>
        <v>3.5930902512454045E-4</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投入係数表!AE18</f>
        <v>2.8682059371862902E-4</v>
      </c>
      <c r="E18" s="77">
        <f t="shared" si="0"/>
        <v>2.8682059371862901E-2</v>
      </c>
      <c r="F18" s="76">
        <f>分析係数表!C21</f>
        <v>0.37411764705882355</v>
      </c>
      <c r="G18" s="77">
        <f t="shared" si="1"/>
        <v>1.0730464565002828E-2</v>
      </c>
      <c r="H18" s="77">
        <v>5.2544508643196756E-2</v>
      </c>
      <c r="I18" s="77">
        <f t="shared" si="2"/>
        <v>5.2544508643196756E-2</v>
      </c>
      <c r="J18" s="76">
        <f>分析係数表!G21</f>
        <v>0.28505771697306542</v>
      </c>
      <c r="K18" s="78">
        <f t="shared" si="3"/>
        <v>1.497821767330117E-2</v>
      </c>
      <c r="L18" s="79"/>
      <c r="M18" s="80"/>
      <c r="N18" s="81">
        <f>分析係数表!H21</f>
        <v>9.2014141120635377E-4</v>
      </c>
      <c r="O18" s="82">
        <f t="shared" si="4"/>
        <v>3.1523327325760253E-3</v>
      </c>
      <c r="P18" s="76">
        <f>分析係数表!C21</f>
        <v>0.37411764705882355</v>
      </c>
      <c r="Q18" s="82">
        <f t="shared" si="5"/>
        <v>1.1793433046578543E-3</v>
      </c>
      <c r="R18" s="83">
        <v>3.1835762788855015E-3</v>
      </c>
      <c r="S18" s="84">
        <f t="shared" si="6"/>
        <v>5.5728084922082255E-2</v>
      </c>
      <c r="T18" s="85">
        <f>分析係数表!F21</f>
        <v>0.42400598546387347</v>
      </c>
      <c r="U18" s="86">
        <f t="shared" si="7"/>
        <v>2.3629041565401916E-2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投入係数表!AE19</f>
        <v>0</v>
      </c>
      <c r="E19" s="77">
        <f t="shared" si="0"/>
        <v>0</v>
      </c>
      <c r="F19" s="76">
        <f>分析係数表!C22</f>
        <v>3.7067545304777627E-2</v>
      </c>
      <c r="G19" s="77">
        <f t="shared" si="1"/>
        <v>0</v>
      </c>
      <c r="H19" s="77">
        <v>4.9276696402207154E-4</v>
      </c>
      <c r="I19" s="77">
        <f t="shared" si="2"/>
        <v>4.9276696402207154E-4</v>
      </c>
      <c r="J19" s="76">
        <f>分析係数表!G22</f>
        <v>0.19478402607986961</v>
      </c>
      <c r="K19" s="78">
        <f t="shared" si="3"/>
        <v>9.5983133171373349E-5</v>
      </c>
      <c r="L19" s="79"/>
      <c r="M19" s="80"/>
      <c r="N19" s="81">
        <f>分析係数表!H22</f>
        <v>4.8428495326650198E-5</v>
      </c>
      <c r="O19" s="82">
        <f t="shared" si="4"/>
        <v>1.659122490829487E-4</v>
      </c>
      <c r="P19" s="76">
        <f>分析係数表!C22</f>
        <v>3.7067545304777627E-2</v>
      </c>
      <c r="Q19" s="82">
        <f t="shared" si="5"/>
        <v>6.1499598094997518E-6</v>
      </c>
      <c r="R19" s="83">
        <v>6.4670626903307033E-5</v>
      </c>
      <c r="S19" s="84">
        <f t="shared" si="6"/>
        <v>5.5743759092537854E-4</v>
      </c>
      <c r="T19" s="85">
        <f>分析係数表!F22</f>
        <v>0.40994295028524858</v>
      </c>
      <c r="U19" s="86">
        <f t="shared" si="7"/>
        <v>2.285176106238512E-4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8.2956124541474352E-5</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投入係数表!AE21</f>
        <v>0</v>
      </c>
      <c r="E21" s="77">
        <f t="shared" si="0"/>
        <v>0</v>
      </c>
      <c r="F21" s="76">
        <f>分析係数表!C24</f>
        <v>1</v>
      </c>
      <c r="G21" s="77">
        <f t="shared" si="1"/>
        <v>0</v>
      </c>
      <c r="H21" s="77">
        <v>1.0291110095758275E-2</v>
      </c>
      <c r="I21" s="77">
        <f t="shared" si="2"/>
        <v>1.0291110095758275E-2</v>
      </c>
      <c r="J21" s="76">
        <f>分析係数表!G24</f>
        <v>0.20825654257279763</v>
      </c>
      <c r="K21" s="78">
        <f t="shared" si="3"/>
        <v>2.1431910077786306E-3</v>
      </c>
      <c r="L21" s="79"/>
      <c r="M21" s="80"/>
      <c r="N21" s="81">
        <f>分析係数表!H24</f>
        <v>3.389994672865514E-4</v>
      </c>
      <c r="O21" s="82">
        <f t="shared" si="4"/>
        <v>1.1613857435806409E-3</v>
      </c>
      <c r="P21" s="76">
        <f>分析係数表!C24</f>
        <v>1</v>
      </c>
      <c r="Q21" s="82">
        <f t="shared" si="5"/>
        <v>1.1613857435806409E-3</v>
      </c>
      <c r="R21" s="83">
        <v>5.214137543119314E-3</v>
      </c>
      <c r="S21" s="84">
        <f t="shared" si="6"/>
        <v>1.5505247638877589E-2</v>
      </c>
      <c r="T21" s="85">
        <f>分析係数表!F24</f>
        <v>0.38665683744931811</v>
      </c>
      <c r="U21" s="86">
        <f t="shared" si="7"/>
        <v>5.9952100159169153E-3</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投入係数表!AE22</f>
        <v>0</v>
      </c>
      <c r="E22" s="77">
        <f t="shared" si="0"/>
        <v>0</v>
      </c>
      <c r="F22" s="76">
        <f>分析係数表!C25</f>
        <v>9.7637180238234755E-3</v>
      </c>
      <c r="G22" s="77">
        <f t="shared" si="1"/>
        <v>0</v>
      </c>
      <c r="H22" s="77">
        <v>1.3065922563413088E-4</v>
      </c>
      <c r="I22" s="77">
        <f t="shared" si="2"/>
        <v>1.3065922563413088E-4</v>
      </c>
      <c r="J22" s="76">
        <f>分析係数表!G25</f>
        <v>0.19639934533551553</v>
      </c>
      <c r="K22" s="78">
        <f t="shared" si="3"/>
        <v>2.5661386376588714E-5</v>
      </c>
      <c r="L22" s="79"/>
      <c r="M22" s="80"/>
      <c r="N22" s="81">
        <f>分析係数表!H25</f>
        <v>5.0849920092982707E-4</v>
      </c>
      <c r="O22" s="82">
        <f t="shared" si="4"/>
        <v>1.7420786153709612E-3</v>
      </c>
      <c r="P22" s="76">
        <f>分析係数表!C25</f>
        <v>9.7637180238234755E-3</v>
      </c>
      <c r="Q22" s="82">
        <f t="shared" si="5"/>
        <v>1.7009164375814896E-5</v>
      </c>
      <c r="R22" s="83">
        <v>1.0937329197417618E-4</v>
      </c>
      <c r="S22" s="84">
        <f t="shared" si="6"/>
        <v>2.4003251760830707E-4</v>
      </c>
      <c r="T22" s="85">
        <f>分析係数表!F25</f>
        <v>0.34206219312602293</v>
      </c>
      <c r="U22" s="86">
        <f t="shared" si="7"/>
        <v>8.2106049394658234E-5</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投入係数表!AE23</f>
        <v>0</v>
      </c>
      <c r="E23" s="77">
        <f t="shared" si="0"/>
        <v>0</v>
      </c>
      <c r="F23" s="76">
        <f>分析係数表!C26</f>
        <v>0.93036400633054483</v>
      </c>
      <c r="G23" s="77">
        <f t="shared" si="1"/>
        <v>0</v>
      </c>
      <c r="H23" s="77">
        <v>1.4614029007066104E-2</v>
      </c>
      <c r="I23" s="77">
        <f t="shared" si="2"/>
        <v>1.4614029007066104E-2</v>
      </c>
      <c r="J23" s="76">
        <f>分析係数表!G26</f>
        <v>0.19645328719723185</v>
      </c>
      <c r="K23" s="78">
        <f t="shared" si="3"/>
        <v>2.8709740376338341E-3</v>
      </c>
      <c r="L23" s="79"/>
      <c r="M23" s="80"/>
      <c r="N23" s="81">
        <f>分析係数表!H26</f>
        <v>1.0557411981209745E-2</v>
      </c>
      <c r="O23" s="82">
        <f t="shared" si="4"/>
        <v>3.6168870300082819E-2</v>
      </c>
      <c r="P23" s="76">
        <f>分析係数表!C26</f>
        <v>0.93036400633054483</v>
      </c>
      <c r="Q23" s="82">
        <f t="shared" si="5"/>
        <v>3.3650215076834904E-2</v>
      </c>
      <c r="R23" s="83">
        <v>3.9414830895042878E-2</v>
      </c>
      <c r="S23" s="84">
        <f t="shared" si="6"/>
        <v>5.4028859902108983E-2</v>
      </c>
      <c r="T23" s="85">
        <f>分析係数表!F26</f>
        <v>0.33070934256055362</v>
      </c>
      <c r="U23" s="86">
        <f t="shared" si="7"/>
        <v>1.7867848737522719E-2</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投入係数表!AE24</f>
        <v>0</v>
      </c>
      <c r="E24" s="77">
        <f t="shared" si="0"/>
        <v>0</v>
      </c>
      <c r="F24" s="76">
        <f>分析係数表!C27</f>
        <v>0.10562310030395139</v>
      </c>
      <c r="G24" s="77">
        <f t="shared" si="1"/>
        <v>0</v>
      </c>
      <c r="H24" s="77">
        <v>3.8670999353613818E-4</v>
      </c>
      <c r="I24" s="77">
        <f t="shared" si="2"/>
        <v>3.8670999353613818E-4</v>
      </c>
      <c r="J24" s="76">
        <f>分析係数表!G27</f>
        <v>0.17127071823204421</v>
      </c>
      <c r="K24" s="78">
        <f t="shared" si="3"/>
        <v>6.6232098340443562E-5</v>
      </c>
      <c r="L24" s="79"/>
      <c r="M24" s="80"/>
      <c r="N24" s="81">
        <f>分析係数表!H27</f>
        <v>1.1162768172792872E-2</v>
      </c>
      <c r="O24" s="82">
        <f t="shared" si="4"/>
        <v>3.8242773413619681E-2</v>
      </c>
      <c r="P24" s="76">
        <f>分析係数表!C27</f>
        <v>0.10562310030395139</v>
      </c>
      <c r="Q24" s="82">
        <f t="shared" si="5"/>
        <v>4.039320292168037E-3</v>
      </c>
      <c r="R24" s="83">
        <v>4.0886213437186635E-3</v>
      </c>
      <c r="S24" s="84">
        <f t="shared" si="6"/>
        <v>4.4753313372548013E-3</v>
      </c>
      <c r="T24" s="85">
        <f>分析係数表!F27</f>
        <v>0.32320441988950277</v>
      </c>
      <c r="U24" s="86">
        <f t="shared" si="7"/>
        <v>1.4464468686707507E-3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投入係数表!AE25</f>
        <v>0</v>
      </c>
      <c r="E25" s="77">
        <f t="shared" si="0"/>
        <v>0</v>
      </c>
      <c r="F25" s="76">
        <f>分析係数表!C28</f>
        <v>0.18610473607344047</v>
      </c>
      <c r="G25" s="77">
        <f t="shared" si="1"/>
        <v>0</v>
      </c>
      <c r="H25" s="77">
        <v>4.2707671292255374E-3</v>
      </c>
      <c r="I25" s="77">
        <f t="shared" si="2"/>
        <v>4.2707671292255374E-3</v>
      </c>
      <c r="J25" s="76">
        <f>分析係数表!G28</f>
        <v>0.12463295269168026</v>
      </c>
      <c r="K25" s="78">
        <f t="shared" si="3"/>
        <v>5.3227831757394952E-4</v>
      </c>
      <c r="L25" s="79"/>
      <c r="M25" s="80"/>
      <c r="N25" s="81">
        <f>分析係数表!H28</f>
        <v>2.0436825027846384E-2</v>
      </c>
      <c r="O25" s="82">
        <f t="shared" si="4"/>
        <v>7.0014969113004352E-2</v>
      </c>
      <c r="P25" s="76">
        <f>分析係数表!C28</f>
        <v>0.18610473607344047</v>
      </c>
      <c r="Q25" s="82">
        <f t="shared" si="5"/>
        <v>1.3030117347965761E-2</v>
      </c>
      <c r="R25" s="83">
        <v>1.4829442403425428E-2</v>
      </c>
      <c r="S25" s="84">
        <f t="shared" si="6"/>
        <v>1.9100209532650965E-2</v>
      </c>
      <c r="T25" s="85">
        <f>分析係数表!F28</f>
        <v>0.20978792822185971</v>
      </c>
      <c r="U25" s="86">
        <f t="shared" si="7"/>
        <v>4.0069933864582616E-3</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投入係数表!AE26</f>
        <v>0</v>
      </c>
      <c r="E26" s="77">
        <f t="shared" si="0"/>
        <v>0</v>
      </c>
      <c r="F26" s="76">
        <f>分析係数表!C29</f>
        <v>0.55770782889426962</v>
      </c>
      <c r="G26" s="77">
        <f t="shared" si="1"/>
        <v>0</v>
      </c>
      <c r="H26" s="77">
        <v>8.5552272054925244E-2</v>
      </c>
      <c r="I26" s="77">
        <f t="shared" si="2"/>
        <v>8.5552272054925244E-2</v>
      </c>
      <c r="J26" s="76">
        <f>分析係数表!G29</f>
        <v>0.26290655653071759</v>
      </c>
      <c r="K26" s="78">
        <f t="shared" si="3"/>
        <v>2.2492253249339535E-2</v>
      </c>
      <c r="L26" s="79"/>
      <c r="M26" s="80"/>
      <c r="N26" s="81">
        <f>分析係数表!H29</f>
        <v>1.0048912780279917E-2</v>
      </c>
      <c r="O26" s="82">
        <f t="shared" si="4"/>
        <v>3.4426791684711862E-2</v>
      </c>
      <c r="P26" s="76">
        <f>分析係数表!C29</f>
        <v>0.55770782889426962</v>
      </c>
      <c r="Q26" s="82">
        <f t="shared" si="5"/>
        <v>1.9200091246275947E-2</v>
      </c>
      <c r="R26" s="83">
        <v>2.7689626000663176E-2</v>
      </c>
      <c r="S26" s="84">
        <f t="shared" si="6"/>
        <v>0.11324189805558842</v>
      </c>
      <c r="T26" s="85">
        <f>分析係数表!F29</f>
        <v>0.49535363964894163</v>
      </c>
      <c r="U26" s="86">
        <f t="shared" si="7"/>
        <v>5.6094786362590132E-2</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投入係数表!AE27</f>
        <v>9.7519001864333852E-3</v>
      </c>
      <c r="E27" s="77">
        <f t="shared" si="0"/>
        <v>0.97519001864333854</v>
      </c>
      <c r="F27" s="76">
        <f>分析係数表!C30</f>
        <v>1</v>
      </c>
      <c r="G27" s="77">
        <f t="shared" si="1"/>
        <v>0.97519001864333854</v>
      </c>
      <c r="H27" s="77">
        <v>1.0158124100265908</v>
      </c>
      <c r="I27" s="77">
        <f t="shared" si="2"/>
        <v>1.0158124100265908</v>
      </c>
      <c r="J27" s="76">
        <f>分析係数表!G30</f>
        <v>0.34435136970794655</v>
      </c>
      <c r="K27" s="78">
        <f t="shared" si="3"/>
        <v>0.34979639475898677</v>
      </c>
      <c r="L27" s="79"/>
      <c r="M27" s="80"/>
      <c r="N27" s="81">
        <f>分析係数表!H30</f>
        <v>0</v>
      </c>
      <c r="O27" s="82">
        <f t="shared" si="4"/>
        <v>0</v>
      </c>
      <c r="P27" s="76">
        <f>分析係数表!C30</f>
        <v>1</v>
      </c>
      <c r="Q27" s="82">
        <f t="shared" si="5"/>
        <v>0</v>
      </c>
      <c r="R27" s="83">
        <v>9.523280263072845E-3</v>
      </c>
      <c r="S27" s="84">
        <f t="shared" si="6"/>
        <v>1.0253356902896638</v>
      </c>
      <c r="T27" s="85">
        <f>分析係数表!F30</f>
        <v>0.43672175684853975</v>
      </c>
      <c r="U27" s="86">
        <f t="shared" si="7"/>
        <v>0.44778640402281222</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投入係数表!AE28</f>
        <v>1.0038720780152016E-3</v>
      </c>
      <c r="E28" s="77">
        <f t="shared" si="0"/>
        <v>0.10038720780152016</v>
      </c>
      <c r="F28" s="76">
        <f>分析係数表!C31</f>
        <v>0.21403057579654239</v>
      </c>
      <c r="G28" s="77">
        <f t="shared" si="1"/>
        <v>2.1485931888366512E-2</v>
      </c>
      <c r="H28" s="77">
        <v>3.6826085812668809E-2</v>
      </c>
      <c r="I28" s="77">
        <f t="shared" si="2"/>
        <v>3.6826085812668809E-2</v>
      </c>
      <c r="J28" s="76">
        <f>分析係数表!G31</f>
        <v>7.0431893687707636E-2</v>
      </c>
      <c r="K28" s="78">
        <f t="shared" si="3"/>
        <v>2.5937309608922879E-3</v>
      </c>
      <c r="L28" s="79"/>
      <c r="M28" s="80"/>
      <c r="N28" s="81">
        <f>分析係数表!H31</f>
        <v>2.2373964840912391E-2</v>
      </c>
      <c r="O28" s="82">
        <f t="shared" si="4"/>
        <v>7.6651459076322301E-2</v>
      </c>
      <c r="P28" s="76">
        <f>分析係数表!C31</f>
        <v>0.21403057579654239</v>
      </c>
      <c r="Q28" s="82">
        <f t="shared" si="5"/>
        <v>1.6405755921750368E-2</v>
      </c>
      <c r="R28" s="83">
        <v>2.2075788718865015E-2</v>
      </c>
      <c r="S28" s="84">
        <f t="shared" si="6"/>
        <v>5.8901874531533824E-2</v>
      </c>
      <c r="T28" s="85">
        <f>分析係数表!F31</f>
        <v>0.34418604651162793</v>
      </c>
      <c r="U28" s="86">
        <f t="shared" si="7"/>
        <v>2.0273203327132575E-2</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投入係数表!AE29</f>
        <v>0</v>
      </c>
      <c r="E29" s="77">
        <f t="shared" si="0"/>
        <v>0</v>
      </c>
      <c r="F29" s="76">
        <f>分析係数表!C32</f>
        <v>0.43391812865497081</v>
      </c>
      <c r="G29" s="77">
        <f t="shared" si="1"/>
        <v>0</v>
      </c>
      <c r="H29" s="77">
        <v>5.9786742281849898E-3</v>
      </c>
      <c r="I29" s="77">
        <f t="shared" si="2"/>
        <v>5.9786742281849898E-3</v>
      </c>
      <c r="J29" s="76">
        <f>分析係数表!G32</f>
        <v>0.14171122994652408</v>
      </c>
      <c r="K29" s="78">
        <f t="shared" si="3"/>
        <v>8.4724527832568048E-4</v>
      </c>
      <c r="L29" s="79"/>
      <c r="M29" s="80"/>
      <c r="N29" s="81">
        <f>分析係数表!H32</f>
        <v>6.3683471354545017E-3</v>
      </c>
      <c r="O29" s="82">
        <f t="shared" si="4"/>
        <v>2.1817460754407755E-2</v>
      </c>
      <c r="P29" s="76">
        <f>分析係数表!C32</f>
        <v>0.43391812865497081</v>
      </c>
      <c r="Q29" s="82">
        <f t="shared" si="5"/>
        <v>9.4669917425558806E-3</v>
      </c>
      <c r="R29" s="83">
        <v>1.2085773607734142E-2</v>
      </c>
      <c r="S29" s="84">
        <f t="shared" si="6"/>
        <v>1.806444783591913E-2</v>
      </c>
      <c r="T29" s="85">
        <f>分析係数表!F32</f>
        <v>0.48395721925133689</v>
      </c>
      <c r="U29" s="86">
        <f t="shared" si="7"/>
        <v>8.7424199419822522E-3</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投入係数表!AE30</f>
        <v>0</v>
      </c>
      <c r="E30" s="77">
        <f t="shared" si="0"/>
        <v>0</v>
      </c>
      <c r="F30" s="76">
        <f>分析係数表!C33</f>
        <v>0.95657568238213397</v>
      </c>
      <c r="G30" s="77">
        <f t="shared" si="1"/>
        <v>0</v>
      </c>
      <c r="H30" s="77">
        <v>2.9075927321580673E-2</v>
      </c>
      <c r="I30" s="77">
        <f t="shared" si="2"/>
        <v>2.9075927321580673E-2</v>
      </c>
      <c r="J30" s="76">
        <f>分析係数表!G33</f>
        <v>0.50647668393782386</v>
      </c>
      <c r="K30" s="78">
        <f t="shared" si="3"/>
        <v>1.4726279252251352E-2</v>
      </c>
      <c r="L30" s="79"/>
      <c r="M30" s="80"/>
      <c r="N30" s="81">
        <f>分析係数表!H33</f>
        <v>9.6856990653300401E-4</v>
      </c>
      <c r="O30" s="82">
        <f t="shared" si="4"/>
        <v>3.3182449816589743E-3</v>
      </c>
      <c r="P30" s="76">
        <f>分析係数表!C33</f>
        <v>0.95657568238213397</v>
      </c>
      <c r="Q30" s="82">
        <f t="shared" si="5"/>
        <v>3.1741524576415249E-3</v>
      </c>
      <c r="R30" s="83">
        <v>1.0057239563124303E-2</v>
      </c>
      <c r="S30" s="84">
        <f t="shared" si="6"/>
        <v>3.9133166884704973E-2</v>
      </c>
      <c r="T30" s="85">
        <f>分析係数表!F33</f>
        <v>0.6295336787564767</v>
      </c>
      <c r="U30" s="86">
        <f t="shared" si="7"/>
        <v>2.4635646510319454E-2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投入係数表!AE31</f>
        <v>1.0038720780152016E-3</v>
      </c>
      <c r="E31" s="77">
        <f t="shared" si="0"/>
        <v>0.10038720780152016</v>
      </c>
      <c r="F31" s="76">
        <f>分析係数表!C34</f>
        <v>0.33608845585417924</v>
      </c>
      <c r="G31" s="77">
        <f t="shared" si="1"/>
        <v>3.3738981657525528E-2</v>
      </c>
      <c r="H31" s="77">
        <v>8.4808817784876298E-2</v>
      </c>
      <c r="I31" s="77">
        <f t="shared" si="2"/>
        <v>8.4808817784876298E-2</v>
      </c>
      <c r="J31" s="76">
        <f>分析係数表!G34</f>
        <v>0.42501734562394688</v>
      </c>
      <c r="K31" s="78">
        <f t="shared" si="3"/>
        <v>3.6045218620433105E-2</v>
      </c>
      <c r="L31" s="79"/>
      <c r="M31" s="80"/>
      <c r="N31" s="81">
        <f>分析係数表!H34</f>
        <v>0.15935396387234249</v>
      </c>
      <c r="O31" s="82">
        <f t="shared" si="4"/>
        <v>0.5459342556074428</v>
      </c>
      <c r="P31" s="76">
        <f>分析係数表!C34</f>
        <v>0.33608845585417924</v>
      </c>
      <c r="Q31" s="82">
        <f t="shared" si="5"/>
        <v>0.18348220096500625</v>
      </c>
      <c r="R31" s="83">
        <v>0.19890308915505908</v>
      </c>
      <c r="S31" s="84">
        <f t="shared" si="6"/>
        <v>0.28371190693993537</v>
      </c>
      <c r="T31" s="85">
        <f>分析係数表!F34</f>
        <v>0.69035583308553872</v>
      </c>
      <c r="U31" s="86">
        <f t="shared" si="7"/>
        <v>0.19586216987180591</v>
      </c>
      <c r="V31" s="87">
        <f>分析係数表!D34</f>
        <v>0.20794925166022402</v>
      </c>
      <c r="W31" s="88">
        <f t="shared" si="8"/>
        <v>0</v>
      </c>
      <c r="X31" s="76">
        <f>分析係数表!E34</f>
        <v>0.15720091188423035</v>
      </c>
      <c r="Y31" s="89">
        <f t="shared" si="9"/>
        <v>0</v>
      </c>
    </row>
    <row r="32" spans="1:25" x14ac:dyDescent="0.2">
      <c r="A32" s="6" t="s">
        <v>20</v>
      </c>
      <c r="B32" s="5" t="s">
        <v>37</v>
      </c>
      <c r="C32" s="90"/>
      <c r="D32" s="76">
        <f>投入係数表!AE32</f>
        <v>7.5003585257421485E-2</v>
      </c>
      <c r="E32" s="77">
        <f t="shared" si="0"/>
        <v>7.5003585257421488</v>
      </c>
      <c r="F32" s="76">
        <f>分析係数表!C35</f>
        <v>1</v>
      </c>
      <c r="G32" s="77">
        <f t="shared" si="1"/>
        <v>7.5003585257421488</v>
      </c>
      <c r="H32" s="77">
        <v>8.0239764168527543</v>
      </c>
      <c r="I32" s="77">
        <f t="shared" si="2"/>
        <v>8.0239764168527543</v>
      </c>
      <c r="J32" s="76">
        <f>分析係数表!G35</f>
        <v>0.31379772270596118</v>
      </c>
      <c r="K32" s="78">
        <f t="shared" si="3"/>
        <v>2.5179055266547326</v>
      </c>
      <c r="L32" s="79"/>
      <c r="M32" s="80"/>
      <c r="N32" s="81">
        <f>分析係数表!H35</f>
        <v>5.9518620756453096E-2</v>
      </c>
      <c r="O32" s="82">
        <f t="shared" si="4"/>
        <v>0.20390615412294397</v>
      </c>
      <c r="P32" s="76">
        <f>分析係数表!C35</f>
        <v>1</v>
      </c>
      <c r="Q32" s="82">
        <f t="shared" si="5"/>
        <v>0.20390615412294397</v>
      </c>
      <c r="R32" s="83">
        <v>0.26598761829735157</v>
      </c>
      <c r="S32" s="84">
        <f t="shared" si="6"/>
        <v>8.2899640351501063</v>
      </c>
      <c r="T32" s="85">
        <f>分析係数表!F35</f>
        <v>0.62804197365483372</v>
      </c>
      <c r="U32" s="86">
        <f t="shared" si="7"/>
        <v>5.2064453741632617</v>
      </c>
      <c r="V32" s="87">
        <f>分析係数表!D35</f>
        <v>2.3219468631390936E-2</v>
      </c>
      <c r="W32" s="88">
        <f t="shared" si="8"/>
        <v>0</v>
      </c>
      <c r="X32" s="76">
        <f>分析係数表!E35</f>
        <v>2.0763563295378432E-2</v>
      </c>
      <c r="Y32" s="89">
        <f t="shared" si="9"/>
        <v>0</v>
      </c>
    </row>
    <row r="33" spans="1:25" x14ac:dyDescent="0.2">
      <c r="A33" s="6" t="s">
        <v>21</v>
      </c>
      <c r="B33" s="5" t="s">
        <v>38</v>
      </c>
      <c r="C33" s="75">
        <f>最終需要_まとめ!C34</f>
        <v>100</v>
      </c>
      <c r="D33" s="76">
        <f>投入係数表!AE33</f>
        <v>1.8643338591710884E-2</v>
      </c>
      <c r="E33" s="77">
        <f t="shared" si="0"/>
        <v>1.8643338591710883</v>
      </c>
      <c r="F33" s="76">
        <f>分析係数表!C36</f>
        <v>0.74699570815450644</v>
      </c>
      <c r="G33" s="77">
        <f t="shared" si="1"/>
        <v>1.392649391367931</v>
      </c>
      <c r="H33" s="77">
        <v>1.5102555969075233</v>
      </c>
      <c r="I33" s="77">
        <f t="shared" si="2"/>
        <v>101.51025559690753</v>
      </c>
      <c r="J33" s="76">
        <f>分析係数表!G36</f>
        <v>2.1798365122615803E-2</v>
      </c>
      <c r="K33" s="78">
        <f t="shared" si="3"/>
        <v>2.2127576151914448</v>
      </c>
      <c r="L33" s="79"/>
      <c r="M33" s="80"/>
      <c r="N33" s="81">
        <f>分析係数表!H36</f>
        <v>0.18814470434403602</v>
      </c>
      <c r="O33" s="82">
        <f t="shared" si="4"/>
        <v>0.64456908768725574</v>
      </c>
      <c r="P33" s="76">
        <f>分析係数表!C36</f>
        <v>0.74699570815450644</v>
      </c>
      <c r="Q33" s="82">
        <f t="shared" si="5"/>
        <v>0.48149034211144576</v>
      </c>
      <c r="R33" s="83">
        <v>0.5024997229519983</v>
      </c>
      <c r="S33" s="84">
        <f t="shared" si="6"/>
        <v>102.01275531985952</v>
      </c>
      <c r="T33" s="85">
        <f>分析係数表!F36</f>
        <v>0.88068263301305039</v>
      </c>
      <c r="U33" s="86">
        <f t="shared" si="7"/>
        <v>89.840861956009945</v>
      </c>
      <c r="V33" s="87">
        <f>分析係数表!D36</f>
        <v>1.2046464936182418E-2</v>
      </c>
      <c r="W33" s="88">
        <f t="shared" si="8"/>
        <v>1</v>
      </c>
      <c r="X33" s="76">
        <f>分析係数表!E36</f>
        <v>2.5813853434676608E-3</v>
      </c>
      <c r="Y33" s="89">
        <f t="shared" si="9"/>
        <v>0</v>
      </c>
    </row>
    <row r="34" spans="1:25" x14ac:dyDescent="0.2">
      <c r="A34" s="6" t="s">
        <v>22</v>
      </c>
      <c r="B34" s="5" t="s">
        <v>377</v>
      </c>
      <c r="C34" s="90"/>
      <c r="D34" s="76">
        <f>投入係数表!AE34</f>
        <v>0</v>
      </c>
      <c r="E34" s="77">
        <f t="shared" si="0"/>
        <v>0</v>
      </c>
      <c r="F34" s="76">
        <f>分析係数表!C37</f>
        <v>0.40712235846595357</v>
      </c>
      <c r="G34" s="77">
        <f t="shared" si="1"/>
        <v>0</v>
      </c>
      <c r="H34" s="77">
        <v>0.11401137700399715</v>
      </c>
      <c r="I34" s="77">
        <f t="shared" si="2"/>
        <v>0.11401137700399715</v>
      </c>
      <c r="J34" s="76">
        <f>分析係数表!G37</f>
        <v>0.32196035893896063</v>
      </c>
      <c r="K34" s="78">
        <f t="shared" si="3"/>
        <v>3.6707143863332084E-2</v>
      </c>
      <c r="L34" s="79"/>
      <c r="M34" s="80"/>
      <c r="N34" s="81">
        <f>分析係数表!H37</f>
        <v>4.8815923289263402E-2</v>
      </c>
      <c r="O34" s="82">
        <f t="shared" si="4"/>
        <v>0.16723954707561231</v>
      </c>
      <c r="P34" s="76">
        <f>分析係数表!C37</f>
        <v>0.40712235846595357</v>
      </c>
      <c r="Q34" s="82">
        <f t="shared" si="5"/>
        <v>6.8086958834201156E-2</v>
      </c>
      <c r="R34" s="83">
        <v>8.0621039322311253E-2</v>
      </c>
      <c r="S34" s="84">
        <f t="shared" si="6"/>
        <v>0.1946324163263084</v>
      </c>
      <c r="T34" s="85">
        <f>分析係数表!F37</f>
        <v>0.65447194556749833</v>
      </c>
      <c r="U34" s="86">
        <f t="shared" si="7"/>
        <v>0.12738145618358238</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投入係数表!AE35</f>
        <v>7.1705148429657248E-4</v>
      </c>
      <c r="E35" s="77">
        <f t="shared" si="0"/>
        <v>7.1705148429657251E-2</v>
      </c>
      <c r="F35" s="76">
        <f>分析係数表!C38</f>
        <v>1.4508928571428603E-2</v>
      </c>
      <c r="G35" s="77">
        <f t="shared" si="1"/>
        <v>1.0403648767695829E-3</v>
      </c>
      <c r="H35" s="77">
        <v>8.4354652866626238E-3</v>
      </c>
      <c r="I35" s="77">
        <f t="shared" si="2"/>
        <v>8.4354652866626238E-3</v>
      </c>
      <c r="J35" s="76">
        <f>分析係数表!G38</f>
        <v>0.30833333333333335</v>
      </c>
      <c r="K35" s="78">
        <f t="shared" si="3"/>
        <v>2.6009351300543093E-3</v>
      </c>
      <c r="L35" s="79"/>
      <c r="M35" s="80"/>
      <c r="N35" s="81">
        <f>分析係数表!H38</f>
        <v>4.2859218364085426E-2</v>
      </c>
      <c r="O35" s="82">
        <f t="shared" si="4"/>
        <v>0.14683234043840959</v>
      </c>
      <c r="P35" s="76">
        <f>分析係数表!C38</f>
        <v>1.4508928571428603E-2</v>
      </c>
      <c r="Q35" s="82">
        <f t="shared" si="5"/>
        <v>2.1303799393965722E-3</v>
      </c>
      <c r="R35" s="83">
        <v>2.7349819088572026E-3</v>
      </c>
      <c r="S35" s="84">
        <f t="shared" si="6"/>
        <v>1.1170447195519826E-2</v>
      </c>
      <c r="T35" s="85">
        <f>分析係数表!F38</f>
        <v>0.5083333333333333</v>
      </c>
      <c r="U35" s="86">
        <f t="shared" si="7"/>
        <v>5.6783106577225776E-3</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投入係数表!AE36</f>
        <v>0</v>
      </c>
      <c r="E36" s="77">
        <f t="shared" si="0"/>
        <v>0</v>
      </c>
      <c r="F36" s="76">
        <f>分析係数表!C39</f>
        <v>1</v>
      </c>
      <c r="G36" s="77">
        <f t="shared" si="1"/>
        <v>0</v>
      </c>
      <c r="H36" s="77">
        <v>7.1024209772855198E-3</v>
      </c>
      <c r="I36" s="77">
        <f t="shared" si="2"/>
        <v>7.1024209772855198E-3</v>
      </c>
      <c r="J36" s="76">
        <f>分析係数表!G39</f>
        <v>0.34035980374341268</v>
      </c>
      <c r="K36" s="78">
        <f t="shared" si="3"/>
        <v>2.4173786099319968E-3</v>
      </c>
      <c r="L36" s="79"/>
      <c r="M36" s="80"/>
      <c r="N36" s="81">
        <f>分析係数表!H39</f>
        <v>3.825851130805366E-3</v>
      </c>
      <c r="O36" s="82">
        <f t="shared" si="4"/>
        <v>1.3107067677552948E-2</v>
      </c>
      <c r="P36" s="76">
        <f>分析係数表!C39</f>
        <v>1</v>
      </c>
      <c r="Q36" s="82">
        <f t="shared" si="5"/>
        <v>1.3107067677552948E-2</v>
      </c>
      <c r="R36" s="83">
        <v>1.6798469578151693E-2</v>
      </c>
      <c r="S36" s="84">
        <f t="shared" si="6"/>
        <v>2.3900890555437211E-2</v>
      </c>
      <c r="T36" s="85">
        <f>分析係数表!F39</f>
        <v>0.69125931310194444</v>
      </c>
      <c r="U36" s="86">
        <f t="shared" si="7"/>
        <v>1.6521713187876277E-2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投入係数表!AE37</f>
        <v>0</v>
      </c>
      <c r="E37" s="77">
        <f t="shared" si="0"/>
        <v>0</v>
      </c>
      <c r="F37" s="76">
        <f>分析係数表!C40</f>
        <v>0.85193465176268268</v>
      </c>
      <c r="G37" s="77">
        <f t="shared" si="1"/>
        <v>0</v>
      </c>
      <c r="H37" s="77">
        <v>1.1941496822178933E-3</v>
      </c>
      <c r="I37" s="77">
        <f t="shared" si="2"/>
        <v>1.1941496822178933E-3</v>
      </c>
      <c r="J37" s="76">
        <f>分析係数表!G40</f>
        <v>0.54260669636442016</v>
      </c>
      <c r="K37" s="78">
        <f t="shared" si="3"/>
        <v>6.4795361403287332E-4</v>
      </c>
      <c r="L37" s="79"/>
      <c r="M37" s="80"/>
      <c r="N37" s="81">
        <f>分析係数表!H40</f>
        <v>3.0340452322146352E-2</v>
      </c>
      <c r="O37" s="82">
        <f t="shared" si="4"/>
        <v>0.10394402405046736</v>
      </c>
      <c r="P37" s="76">
        <f>分析係数表!C40</f>
        <v>0.85193465176268268</v>
      </c>
      <c r="Q37" s="82">
        <f t="shared" si="5"/>
        <v>8.8553515932246821E-2</v>
      </c>
      <c r="R37" s="83">
        <v>8.8725572733678301E-2</v>
      </c>
      <c r="S37" s="84">
        <f t="shared" si="6"/>
        <v>8.99197224158962E-2</v>
      </c>
      <c r="T37" s="85">
        <f>分析係数表!F40</f>
        <v>0.72424198879149304</v>
      </c>
      <c r="U37" s="86">
        <f t="shared" si="7"/>
        <v>6.5123638594067668E-2</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投入係数表!AE38</f>
        <v>0</v>
      </c>
      <c r="E38" s="77">
        <f t="shared" si="0"/>
        <v>0</v>
      </c>
      <c r="F38" s="76">
        <f>分析係数表!C41</f>
        <v>0.80146471371504657</v>
      </c>
      <c r="G38" s="77">
        <f t="shared" si="1"/>
        <v>0</v>
      </c>
      <c r="H38" s="77">
        <v>1.1633288867826221E-3</v>
      </c>
      <c r="I38" s="77">
        <f t="shared" si="2"/>
        <v>1.1633288867826221E-3</v>
      </c>
      <c r="J38" s="76">
        <f>分析係数表!G41</f>
        <v>0.44658927872701187</v>
      </c>
      <c r="K38" s="78">
        <f t="shared" si="3"/>
        <v>5.1953020847054891E-4</v>
      </c>
      <c r="L38" s="79"/>
      <c r="M38" s="80"/>
      <c r="N38" s="81">
        <f>分析係数表!H41</f>
        <v>5.2181703714465594E-2</v>
      </c>
      <c r="O38" s="82">
        <f t="shared" si="4"/>
        <v>0.17877044838687725</v>
      </c>
      <c r="P38" s="76">
        <f>分析係数表!C41</f>
        <v>0.80146471371504657</v>
      </c>
      <c r="Q38" s="82">
        <f t="shared" si="5"/>
        <v>0.14327820623709908</v>
      </c>
      <c r="R38" s="83">
        <v>0.14604888273570032</v>
      </c>
      <c r="S38" s="84">
        <f t="shared" si="6"/>
        <v>0.14721221162248294</v>
      </c>
      <c r="T38" s="85">
        <f>分析係数表!F41</f>
        <v>0.54349810877787919</v>
      </c>
      <c r="U38" s="86">
        <f t="shared" si="7"/>
        <v>8.0009558605828396E-2</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投入係数表!AE39</f>
        <v>0</v>
      </c>
      <c r="E39" s="77">
        <f>$C$33*D39</f>
        <v>0</v>
      </c>
      <c r="F39" s="76">
        <f>分析係数表!C42</f>
        <v>0.73057644110275688</v>
      </c>
      <c r="G39" s="77">
        <f>E39*F39</f>
        <v>0</v>
      </c>
      <c r="H39" s="77">
        <v>1.7431877883785547E-2</v>
      </c>
      <c r="I39" s="77">
        <f>C39+H39</f>
        <v>1.7431877883785547E-2</v>
      </c>
      <c r="J39" s="76">
        <f>分析係数表!G42</f>
        <v>0.48211243611584326</v>
      </c>
      <c r="K39" s="78">
        <f>I39*J39</f>
        <v>8.4041251126257405E-3</v>
      </c>
      <c r="L39" s="79"/>
      <c r="M39" s="80"/>
      <c r="N39" s="81">
        <f>分析係数表!H42</f>
        <v>1.2567194537265727E-2</v>
      </c>
      <c r="O39" s="82">
        <f t="shared" si="4"/>
        <v>4.3054228637025189E-2</v>
      </c>
      <c r="P39" s="76">
        <f>分析係数表!C42</f>
        <v>0.73057644110275688</v>
      </c>
      <c r="Q39" s="82">
        <f>O39*P39</f>
        <v>3.1454405132062262E-2</v>
      </c>
      <c r="R39" s="83">
        <v>3.3239274807554876E-2</v>
      </c>
      <c r="S39" s="84">
        <f>I39+R39</f>
        <v>5.0671152691340426E-2</v>
      </c>
      <c r="T39" s="85">
        <f>分析係数表!F42</f>
        <v>0.53492333901192501</v>
      </c>
      <c r="U39" s="86">
        <f>S39*T39</f>
        <v>2.7105182189234911E-2</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投入係数表!AE40</f>
        <v>9.321669295855442E-3</v>
      </c>
      <c r="E40" s="77">
        <f>$C$33*D40</f>
        <v>0.93216692958554415</v>
      </c>
      <c r="F40" s="76">
        <f>分析係数表!C43</f>
        <v>0.26262335230137579</v>
      </c>
      <c r="G40" s="77">
        <f>E40*F40</f>
        <v>0.24480880395223611</v>
      </c>
      <c r="H40" s="77">
        <v>0.54858523225119238</v>
      </c>
      <c r="I40" s="77">
        <f>C40+H40</f>
        <v>0.54858523225119238</v>
      </c>
      <c r="J40" s="76">
        <f>分析係数表!G43</f>
        <v>0.38144329896907214</v>
      </c>
      <c r="K40" s="78">
        <f>I40*J40</f>
        <v>0.20925416075560946</v>
      </c>
      <c r="L40" s="79"/>
      <c r="M40" s="80"/>
      <c r="N40" s="81">
        <f>分析係数表!H43</f>
        <v>3.4626374158554893E-2</v>
      </c>
      <c r="O40" s="82">
        <f t="shared" si="4"/>
        <v>0.11862725809430832</v>
      </c>
      <c r="P40" s="76">
        <f>分析係数表!C43</f>
        <v>0.26262335230137579</v>
      </c>
      <c r="Q40" s="82">
        <f>O40*P40</f>
        <v>3.1154288195047768E-2</v>
      </c>
      <c r="R40" s="83">
        <v>5.8613390724953113E-2</v>
      </c>
      <c r="S40" s="84">
        <f>I40+R40</f>
        <v>0.60719862297614546</v>
      </c>
      <c r="T40" s="85">
        <f>分析係数表!F43</f>
        <v>0.61984536082474229</v>
      </c>
      <c r="U40" s="86">
        <f>S40*T40</f>
        <v>0.37636924955093554</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投入係数表!AE41</f>
        <v>2.8682059371862902E-4</v>
      </c>
      <c r="E41" s="77">
        <f>$C$33*D41</f>
        <v>2.8682059371862901E-2</v>
      </c>
      <c r="F41" s="76">
        <f>分析係数表!C44</f>
        <v>0.55951749734888656</v>
      </c>
      <c r="G41" s="77">
        <f>E41*F41</f>
        <v>1.6048114078556906E-2</v>
      </c>
      <c r="H41" s="77">
        <v>1.7475851080457509E-2</v>
      </c>
      <c r="I41" s="77">
        <f>C41+H41</f>
        <v>1.7475851080457509E-2</v>
      </c>
      <c r="J41" s="76">
        <f>分析係数表!G44</f>
        <v>0.2661290322580645</v>
      </c>
      <c r="K41" s="78">
        <f>I41*J41</f>
        <v>4.6508313359282082E-3</v>
      </c>
      <c r="L41" s="79"/>
      <c r="M41" s="80"/>
      <c r="N41" s="81">
        <f>分析係数表!H44</f>
        <v>0.11419439198024117</v>
      </c>
      <c r="O41" s="82">
        <f t="shared" si="4"/>
        <v>0.39122108333759303</v>
      </c>
      <c r="P41" s="76">
        <f>分析係数表!C44</f>
        <v>0.55951749734888656</v>
      </c>
      <c r="Q41" s="82">
        <f>O41*P41</f>
        <v>0.21889504145917024</v>
      </c>
      <c r="R41" s="83">
        <v>0.22262656391584301</v>
      </c>
      <c r="S41" s="84">
        <f>I41+R41</f>
        <v>0.24010241499630053</v>
      </c>
      <c r="T41" s="85">
        <f>分析係数表!F44</f>
        <v>0.54608294930875578</v>
      </c>
      <c r="U41" s="86">
        <f>S41*T41</f>
        <v>0.13111583491733464</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投入係数表!AE42</f>
        <v>0</v>
      </c>
      <c r="E42" s="77">
        <f>$C$33*D42</f>
        <v>0</v>
      </c>
      <c r="F42" s="76">
        <f>分析係数表!C45</f>
        <v>1</v>
      </c>
      <c r="G42" s="77">
        <f>E42*F42</f>
        <v>0</v>
      </c>
      <c r="H42" s="77">
        <v>0.17078694800783067</v>
      </c>
      <c r="I42" s="77">
        <f>C42+H42</f>
        <v>0.17078694800783067</v>
      </c>
      <c r="J42" s="76">
        <f>分析係数表!G45</f>
        <v>0</v>
      </c>
      <c r="K42" s="78">
        <f>I42*J42</f>
        <v>0</v>
      </c>
      <c r="L42" s="79"/>
      <c r="M42" s="80"/>
      <c r="N42" s="81">
        <f>分析係数表!H45</f>
        <v>0</v>
      </c>
      <c r="O42" s="82">
        <f t="shared" si="4"/>
        <v>0</v>
      </c>
      <c r="P42" s="76">
        <f>分析係数表!C45</f>
        <v>1</v>
      </c>
      <c r="Q42" s="82">
        <f>O42*P42</f>
        <v>0</v>
      </c>
      <c r="R42" s="83">
        <v>1.6326567388732064E-2</v>
      </c>
      <c r="S42" s="84">
        <f>I42+R42</f>
        <v>0.18711351539656274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7.1705148429657248E-4</v>
      </c>
      <c r="E43" s="77">
        <f>$C$33*D43</f>
        <v>7.1705148429657251E-2</v>
      </c>
      <c r="F43" s="76">
        <f>分析係数表!C46</f>
        <v>0.22811405702851428</v>
      </c>
      <c r="G43" s="77">
        <f>E43*F43</f>
        <v>1.6356952318120916E-2</v>
      </c>
      <c r="H43" s="77">
        <v>3.7308119386430832E-2</v>
      </c>
      <c r="I43" s="77">
        <f>C43+H43</f>
        <v>3.7308119386430832E-2</v>
      </c>
      <c r="J43" s="76">
        <f>分析係数表!G46</f>
        <v>8.7527352297592995E-3</v>
      </c>
      <c r="K43" s="78">
        <f>I43*J43</f>
        <v>3.2654809090967905E-4</v>
      </c>
      <c r="L43" s="79"/>
      <c r="M43" s="80"/>
      <c r="N43" s="81">
        <f>分析係数表!H46</f>
        <v>2.1817037144655917E-2</v>
      </c>
      <c r="O43" s="82">
        <f t="shared" si="4"/>
        <v>7.4743468211868391E-2</v>
      </c>
      <c r="P43" s="76">
        <f>分析係数表!C46</f>
        <v>0.22811405702851428</v>
      </c>
      <c r="Q43" s="82">
        <f>O43*P43</f>
        <v>1.705003577019109E-2</v>
      </c>
      <c r="R43" s="83">
        <v>1.9390467454869272E-2</v>
      </c>
      <c r="S43" s="84">
        <f>I43+R43</f>
        <v>5.6698586841300108E-2</v>
      </c>
      <c r="T43" s="85">
        <f>分析係数表!F46</f>
        <v>0.3172866520787746</v>
      </c>
      <c r="U43" s="86">
        <f>S43*T43</f>
        <v>1.7989704796473775E-2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投入係数表!AE44</f>
        <v>0.11788326401835651</v>
      </c>
      <c r="E44" s="91">
        <f>SUM(E5:E43)</f>
        <v>11.788326401835654</v>
      </c>
      <c r="F44" s="92">
        <f>分析係数表!C47</f>
        <v>0.33433390508862204</v>
      </c>
      <c r="G44" s="91">
        <f>SUM(G5:G43)</f>
        <v>10.235197880050428</v>
      </c>
      <c r="H44" s="91">
        <f>SUM(H5:H43)</f>
        <v>11.926235203121474</v>
      </c>
      <c r="I44" s="91">
        <f>SUM(I5:I43)</f>
        <v>111.92623520312148</v>
      </c>
      <c r="J44" s="92">
        <f>分析係数表!G47</f>
        <v>0.20055399257397419</v>
      </c>
      <c r="K44" s="93">
        <f>SUM(K5:K43)</f>
        <v>5.4639904805642869</v>
      </c>
      <c r="L44" s="94">
        <f>最終需要_まとめ!$L$33</f>
        <v>0.627</v>
      </c>
      <c r="M44" s="91">
        <f>K44*L44</f>
        <v>3.4259220313138079</v>
      </c>
      <c r="N44" s="95">
        <f>分析係数表!H47</f>
        <v>1</v>
      </c>
      <c r="O44" s="96">
        <f>SUM(O5:O43)</f>
        <v>3.4259220313138075</v>
      </c>
      <c r="P44" s="92">
        <f>分析係数表!C47</f>
        <v>0.33433390508862204</v>
      </c>
      <c r="Q44" s="96">
        <f>SUM(Q5:Q43)</f>
        <v>1.6232093009838082</v>
      </c>
      <c r="R44" s="91">
        <f>SUM(R5:R43)</f>
        <v>1.8571988735321874</v>
      </c>
      <c r="S44" s="97">
        <f>SUM(S5:S43)</f>
        <v>113.78343407665368</v>
      </c>
      <c r="T44" s="98">
        <f>分析係数表!F47</f>
        <v>0.41739236800258844</v>
      </c>
      <c r="U44" s="99">
        <f>SUM(U5:U43)</f>
        <v>96.76118477773079</v>
      </c>
      <c r="V44" s="100">
        <f>分析係数表!D47</f>
        <v>5.2767398089435869E-2</v>
      </c>
      <c r="W44" s="101">
        <f>SUM(W5:W43)</f>
        <v>1</v>
      </c>
      <c r="X44" s="92">
        <f>分析係数表!E47</f>
        <v>4.5266401770882245E-2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9.8609604575485653E-5</v>
      </c>
      <c r="E5" s="77">
        <f t="shared" ref="E5:E38" si="0">$C$34*D5</f>
        <v>9.8609604575485652E-3</v>
      </c>
      <c r="F5" s="76">
        <f>分析係数表!C8</f>
        <v>0.21389195148842333</v>
      </c>
      <c r="G5" s="77">
        <f t="shared" ref="G5:G38" si="1">E5*F5</f>
        <v>2.1091800758152382E-3</v>
      </c>
      <c r="H5" s="77">
        <f t="array" ref="H5:H43">MMULT(逆行列係数!C5:AO43,'30'!G5:G43)</f>
        <v>3.0492446566929925E-3</v>
      </c>
      <c r="I5" s="77">
        <f t="shared" ref="I5:I38" si="2">C5+H5</f>
        <v>3.0492446566929925E-3</v>
      </c>
      <c r="J5" s="76">
        <f>分析係数表!G8</f>
        <v>0.12113720642768851</v>
      </c>
      <c r="K5" s="78">
        <f t="shared" ref="K5:K38" si="3">I5*J5</f>
        <v>3.6937697942634518E-4</v>
      </c>
      <c r="L5" s="79" t="s">
        <v>186</v>
      </c>
      <c r="M5" s="80" t="s">
        <v>186</v>
      </c>
      <c r="N5" s="81">
        <f>分析係数表!H8</f>
        <v>1.1235410915782847E-2</v>
      </c>
      <c r="O5" s="82">
        <f t="shared" ref="O5:O43" si="4">$M$44*N5</f>
        <v>0.25312360938548878</v>
      </c>
      <c r="P5" s="76">
        <f>分析係数表!C8</f>
        <v>0.21389195148842333</v>
      </c>
      <c r="Q5" s="82">
        <f t="shared" ref="Q5:Q38" si="5">O5*P5</f>
        <v>5.414110277925558E-2</v>
      </c>
      <c r="R5" s="83">
        <f t="array" ref="R5:R43">MMULT(逆行列係数!C5:AO43,'30'!Q5:Q43)</f>
        <v>6.6482148795246138E-2</v>
      </c>
      <c r="S5" s="84">
        <f t="shared" ref="S5:S38" si="6">I5+R5</f>
        <v>6.9531393451939136E-2</v>
      </c>
      <c r="T5" s="85">
        <f>分析係数表!F8</f>
        <v>0.44993819530284301</v>
      </c>
      <c r="U5" s="86">
        <f t="shared" ref="U5:U38" si="7">S5*T5</f>
        <v>3.1284829686657412E-2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投入係数表!AF6</f>
        <v>0</v>
      </c>
      <c r="E6" s="77">
        <f t="shared" si="0"/>
        <v>0</v>
      </c>
      <c r="F6" s="76">
        <f>分析係数表!C9</f>
        <v>0.54651162790697683</v>
      </c>
      <c r="G6" s="77">
        <f t="shared" si="1"/>
        <v>0</v>
      </c>
      <c r="H6" s="77">
        <v>3.5875191059743132E-4</v>
      </c>
      <c r="I6" s="77">
        <f t="shared" si="2"/>
        <v>3.5875191059743132E-4</v>
      </c>
      <c r="J6" s="76">
        <f>分析係数表!G9</f>
        <v>0.23529411764705882</v>
      </c>
      <c r="K6" s="78">
        <f t="shared" si="3"/>
        <v>8.4412214258219135E-5</v>
      </c>
      <c r="L6" s="79"/>
      <c r="M6" s="80"/>
      <c r="N6" s="81">
        <f>分析係数表!H9</f>
        <v>6.0535619158312755E-4</v>
      </c>
      <c r="O6" s="82">
        <f t="shared" si="4"/>
        <v>1.3638125505683663E-2</v>
      </c>
      <c r="P6" s="76">
        <f>分析係数表!C9</f>
        <v>0.54651162790697683</v>
      </c>
      <c r="Q6" s="82">
        <f t="shared" si="5"/>
        <v>7.4533941717108403E-3</v>
      </c>
      <c r="R6" s="83">
        <v>8.8413900051194684E-3</v>
      </c>
      <c r="S6" s="84">
        <f t="shared" si="6"/>
        <v>9.2001419157169001E-3</v>
      </c>
      <c r="T6" s="85">
        <f>分析係数表!F9</f>
        <v>0.68627450980392157</v>
      </c>
      <c r="U6" s="86">
        <f t="shared" si="7"/>
        <v>6.3138228833351275E-3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2.5639675950685285E-2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1.3168724279835398E-2</v>
      </c>
      <c r="G8" s="77">
        <f t="shared" si="1"/>
        <v>0</v>
      </c>
      <c r="H8" s="77">
        <v>3.0718844661207887E-3</v>
      </c>
      <c r="I8" s="77">
        <f t="shared" si="2"/>
        <v>3.0718844661207887E-3</v>
      </c>
      <c r="J8" s="76">
        <f>分析係数表!G11</f>
        <v>0.35416666666666669</v>
      </c>
      <c r="K8" s="78">
        <f t="shared" si="3"/>
        <v>1.0879590817511127E-3</v>
      </c>
      <c r="L8" s="79"/>
      <c r="M8" s="80"/>
      <c r="N8" s="81">
        <f>分析係数表!H11</f>
        <v>-2.4214247663325099E-5</v>
      </c>
      <c r="O8" s="82">
        <f t="shared" si="4"/>
        <v>-5.4552502022734643E-4</v>
      </c>
      <c r="P8" s="76">
        <f>分析係数表!C11</f>
        <v>1.3168724279835398E-2</v>
      </c>
      <c r="Q8" s="82">
        <f t="shared" si="5"/>
        <v>-7.1838685791255536E-6</v>
      </c>
      <c r="R8" s="83">
        <v>8.3417732615634669E-4</v>
      </c>
      <c r="S8" s="84">
        <f t="shared" si="6"/>
        <v>3.9060617922771351E-3</v>
      </c>
      <c r="T8" s="85">
        <f>分析係数表!F11</f>
        <v>0.60416666666666663</v>
      </c>
      <c r="U8" s="86">
        <f t="shared" si="7"/>
        <v>2.3599123328341023E-3</v>
      </c>
      <c r="V8" s="87">
        <f>分析係数表!D11</f>
        <v>0</v>
      </c>
      <c r="W8" s="88">
        <f t="shared" si="8"/>
        <v>0</v>
      </c>
      <c r="X8" s="76">
        <f>分析係数表!E11</f>
        <v>0</v>
      </c>
      <c r="Y8" s="89">
        <f t="shared" si="9"/>
        <v>0</v>
      </c>
    </row>
    <row r="9" spans="1:25" x14ac:dyDescent="0.2">
      <c r="A9" s="6" t="s">
        <v>222</v>
      </c>
      <c r="B9" s="5" t="s">
        <v>190</v>
      </c>
      <c r="C9" s="90"/>
      <c r="D9" s="76">
        <f>投入係数表!AF9</f>
        <v>5.9165762745291394E-4</v>
      </c>
      <c r="E9" s="77">
        <f t="shared" si="0"/>
        <v>5.9165762745291395E-2</v>
      </c>
      <c r="F9" s="76">
        <f>分析係数表!C12</f>
        <v>7.2568503462812406E-2</v>
      </c>
      <c r="G9" s="77">
        <f t="shared" si="1"/>
        <v>4.2935708586616158E-3</v>
      </c>
      <c r="H9" s="77">
        <v>5.1240548946891997E-3</v>
      </c>
      <c r="I9" s="77">
        <f t="shared" si="2"/>
        <v>5.1240548946891997E-3</v>
      </c>
      <c r="J9" s="76">
        <f>分析係数表!G12</f>
        <v>0.12569832402234637</v>
      </c>
      <c r="K9" s="78">
        <f t="shared" si="3"/>
        <v>6.4408511246093301E-4</v>
      </c>
      <c r="L9" s="79"/>
      <c r="M9" s="80"/>
      <c r="N9" s="81">
        <f>分析係数表!H12</f>
        <v>9.0779214489805804E-2</v>
      </c>
      <c r="O9" s="82">
        <f t="shared" si="4"/>
        <v>2.0451733008323218</v>
      </c>
      <c r="P9" s="76">
        <f>分析係数表!C12</f>
        <v>7.2568503462812406E-2</v>
      </c>
      <c r="Q9" s="82">
        <f t="shared" si="5"/>
        <v>0.14841516576350183</v>
      </c>
      <c r="R9" s="83">
        <v>0.16327278909425824</v>
      </c>
      <c r="S9" s="84">
        <f t="shared" si="6"/>
        <v>0.16839684398894744</v>
      </c>
      <c r="T9" s="85">
        <f>分析係数表!F12</f>
        <v>0.41017347838870921</v>
      </c>
      <c r="U9" s="86">
        <f t="shared" si="7"/>
        <v>6.9071919248627364E-2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投入係数表!AF10</f>
        <v>1.8735824869342275E-3</v>
      </c>
      <c r="E10" s="77">
        <f t="shared" si="0"/>
        <v>0.18735824869342274</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0.32240528695436177</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投入係数表!AF11</f>
        <v>1.272063899023765E-2</v>
      </c>
      <c r="E11" s="77">
        <f t="shared" si="0"/>
        <v>1.2720638990237649</v>
      </c>
      <c r="F11" s="76">
        <f>分析係数表!C14</f>
        <v>0.25830608585592241</v>
      </c>
      <c r="G11" s="77">
        <f t="shared" si="1"/>
        <v>0.32858184671545204</v>
      </c>
      <c r="H11" s="77">
        <v>0.70153829672695223</v>
      </c>
      <c r="I11" s="77">
        <f t="shared" si="2"/>
        <v>0.70153829672695223</v>
      </c>
      <c r="J11" s="76">
        <f>分析係数表!G14</f>
        <v>0.15742383910085772</v>
      </c>
      <c r="K11" s="78">
        <f t="shared" si="3"/>
        <v>0.11043885194703351</v>
      </c>
      <c r="L11" s="79"/>
      <c r="M11" s="80"/>
      <c r="N11" s="81">
        <f>分析係数表!H14</f>
        <v>1.1380696401762796E-3</v>
      </c>
      <c r="O11" s="82">
        <f t="shared" si="4"/>
        <v>2.5639675950685285E-2</v>
      </c>
      <c r="P11" s="76">
        <f>分析係数表!C14</f>
        <v>0.25830608585592241</v>
      </c>
      <c r="Q11" s="82">
        <f t="shared" si="5"/>
        <v>6.6228843374357424E-3</v>
      </c>
      <c r="R11" s="83">
        <v>6.2324046122840218E-2</v>
      </c>
      <c r="S11" s="84">
        <f t="shared" si="6"/>
        <v>0.76386234284979249</v>
      </c>
      <c r="T11" s="85">
        <f>分析係数表!F14</f>
        <v>0.28778467908902694</v>
      </c>
      <c r="U11" s="86">
        <f t="shared" si="7"/>
        <v>0.21982787920521979</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投入係数表!AF12</f>
        <v>7.8887683660388522E-4</v>
      </c>
      <c r="E12" s="77">
        <f t="shared" si="0"/>
        <v>7.8887683660388522E-2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0.18820613197843455</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投入係数表!AF13</f>
        <v>1.9426092101370675E-2</v>
      </c>
      <c r="E13" s="77">
        <f t="shared" si="0"/>
        <v>1.9426092101370676</v>
      </c>
      <c r="F13" s="76">
        <f>分析係数表!C16</f>
        <v>7.6144637788473357E-2</v>
      </c>
      <c r="G13" s="77">
        <f t="shared" si="1"/>
        <v>0.14791927467043933</v>
      </c>
      <c r="H13" s="77">
        <v>0.15605655820191761</v>
      </c>
      <c r="I13" s="77">
        <f t="shared" si="2"/>
        <v>0.15605655820191761</v>
      </c>
      <c r="J13" s="76">
        <f>分析係数表!G16</f>
        <v>3.3088235294117647E-2</v>
      </c>
      <c r="K13" s="78">
        <f t="shared" si="3"/>
        <v>5.1636361169752152E-3</v>
      </c>
      <c r="L13" s="79"/>
      <c r="M13" s="80"/>
      <c r="N13" s="81">
        <f>分析係数表!H16</f>
        <v>1.665940239236767E-2</v>
      </c>
      <c r="O13" s="82">
        <f t="shared" si="4"/>
        <v>0.37532121391641438</v>
      </c>
      <c r="P13" s="76">
        <f>分析係数表!C16</f>
        <v>7.6144637788473357E-2</v>
      </c>
      <c r="Q13" s="82">
        <f t="shared" si="5"/>
        <v>2.85786978879955E-2</v>
      </c>
      <c r="R13" s="83">
        <v>3.2085500858564327E-2</v>
      </c>
      <c r="S13" s="84">
        <f t="shared" si="6"/>
        <v>0.18814205906048193</v>
      </c>
      <c r="T13" s="85">
        <f>分析係数表!F16</f>
        <v>0.28823529411764703</v>
      </c>
      <c r="U13" s="86">
        <f t="shared" si="7"/>
        <v>5.4229181729197724E-2</v>
      </c>
      <c r="V13" s="87">
        <f>分析係数表!D16</f>
        <v>0</v>
      </c>
      <c r="W13" s="88">
        <f t="shared" si="8"/>
        <v>0</v>
      </c>
      <c r="X13" s="76">
        <f>分析係数表!E16</f>
        <v>0</v>
      </c>
      <c r="Y13" s="89">
        <f t="shared" si="9"/>
        <v>0</v>
      </c>
    </row>
    <row r="14" spans="1:25" x14ac:dyDescent="0.2">
      <c r="A14" s="6" t="s">
        <v>2</v>
      </c>
      <c r="B14" s="5" t="s">
        <v>364</v>
      </c>
      <c r="C14" s="90"/>
      <c r="D14" s="76">
        <f>投入係数表!AF14</f>
        <v>3.1555073464155409E-3</v>
      </c>
      <c r="E14" s="77">
        <f t="shared" si="0"/>
        <v>0.31555073464155409</v>
      </c>
      <c r="F14" s="76">
        <f>分析係数表!C17</f>
        <v>0.18071519795657731</v>
      </c>
      <c r="G14" s="77">
        <f t="shared" si="1"/>
        <v>5.7024813476091847E-2</v>
      </c>
      <c r="H14" s="77">
        <v>8.9431696318635526E-2</v>
      </c>
      <c r="I14" s="77">
        <f t="shared" si="2"/>
        <v>8.9431696318635526E-2</v>
      </c>
      <c r="J14" s="76">
        <f>分析係数表!G17</f>
        <v>0.21222205415217063</v>
      </c>
      <c r="K14" s="78">
        <f t="shared" si="3"/>
        <v>1.8979378299053946E-2</v>
      </c>
      <c r="L14" s="79"/>
      <c r="M14" s="80"/>
      <c r="N14" s="81">
        <f>分析係数表!H17</f>
        <v>2.9299239672623371E-3</v>
      </c>
      <c r="O14" s="82">
        <f t="shared" si="4"/>
        <v>6.600852744750893E-2</v>
      </c>
      <c r="P14" s="76">
        <f>分析係数表!C17</f>
        <v>0.18071519795657731</v>
      </c>
      <c r="Q14" s="82">
        <f t="shared" si="5"/>
        <v>1.1928744104498743E-2</v>
      </c>
      <c r="R14" s="83">
        <v>2.6330714941157195E-2</v>
      </c>
      <c r="S14" s="84">
        <f t="shared" si="6"/>
        <v>0.11576241125979272</v>
      </c>
      <c r="T14" s="85">
        <f>分析係数表!F17</f>
        <v>0.32203902586598093</v>
      </c>
      <c r="U14" s="86">
        <f t="shared" si="7"/>
        <v>3.7280014154000708E-2</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投入係数表!AF15</f>
        <v>0</v>
      </c>
      <c r="E15" s="77">
        <f t="shared" si="0"/>
        <v>0</v>
      </c>
      <c r="F15" s="76">
        <f>分析係数表!C18</f>
        <v>9.139072847682117E-2</v>
      </c>
      <c r="G15" s="77">
        <f t="shared" si="1"/>
        <v>0</v>
      </c>
      <c r="H15" s="77">
        <v>5.9501128024654348E-3</v>
      </c>
      <c r="I15" s="77">
        <f t="shared" si="2"/>
        <v>5.9501128024654348E-3</v>
      </c>
      <c r="J15" s="76">
        <f>分析係数表!G18</f>
        <v>0.21513002364066194</v>
      </c>
      <c r="K15" s="78">
        <f t="shared" si="3"/>
        <v>1.2800479078589942E-3</v>
      </c>
      <c r="L15" s="79"/>
      <c r="M15" s="80"/>
      <c r="N15" s="81">
        <f>分析係数表!H18</f>
        <v>4.3585645793985182E-4</v>
      </c>
      <c r="O15" s="82">
        <f t="shared" si="4"/>
        <v>9.8194503640922377E-3</v>
      </c>
      <c r="P15" s="76">
        <f>分析係数表!C18</f>
        <v>9.139072847682117E-2</v>
      </c>
      <c r="Q15" s="82">
        <f t="shared" si="5"/>
        <v>8.9740672201637649E-4</v>
      </c>
      <c r="R15" s="83">
        <v>2.2141066484869876E-3</v>
      </c>
      <c r="S15" s="84">
        <f t="shared" si="6"/>
        <v>8.1642194509524216E-3</v>
      </c>
      <c r="T15" s="85">
        <f>分析係数表!F18</f>
        <v>0.45390070921985815</v>
      </c>
      <c r="U15" s="86">
        <f t="shared" si="7"/>
        <v>3.7057449990138651E-3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投入係数表!AF16</f>
        <v>7.8887683660388522E-4</v>
      </c>
      <c r="E16" s="77">
        <f t="shared" si="0"/>
        <v>7.8887683660388522E-2</v>
      </c>
      <c r="F16" s="76">
        <f>分析係数表!C19</f>
        <v>0.19965169797238458</v>
      </c>
      <c r="G16" s="77">
        <f t="shared" si="1"/>
        <v>1.5750059991904906E-2</v>
      </c>
      <c r="H16" s="77">
        <v>3.412907860850363E-2</v>
      </c>
      <c r="I16" s="77">
        <f t="shared" si="2"/>
        <v>3.412907860850363E-2</v>
      </c>
      <c r="J16" s="76">
        <f>分析係数表!G19</f>
        <v>5.7581303674503731E-2</v>
      </c>
      <c r="K16" s="78">
        <f t="shared" si="3"/>
        <v>1.9651968394872568E-3</v>
      </c>
      <c r="L16" s="79"/>
      <c r="M16" s="80"/>
      <c r="N16" s="81">
        <f>分析係数表!H19</f>
        <v>-1.210712383166255E-4</v>
      </c>
      <c r="O16" s="82">
        <f t="shared" si="4"/>
        <v>-2.7276251011367323E-3</v>
      </c>
      <c r="P16" s="76">
        <f>分析係数表!C19</f>
        <v>0.19965169797238458</v>
      </c>
      <c r="Q16" s="82">
        <f t="shared" si="5"/>
        <v>-5.4457498287404586E-4</v>
      </c>
      <c r="R16" s="83">
        <v>5.2006168425891199E-3</v>
      </c>
      <c r="S16" s="84">
        <f t="shared" si="6"/>
        <v>3.9329695451092751E-2</v>
      </c>
      <c r="T16" s="85">
        <f>分析係数表!F19</f>
        <v>0.23947627762917079</v>
      </c>
      <c r="U16" s="86">
        <f t="shared" si="7"/>
        <v>9.4185290669166234E-3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投入係数表!AF17</f>
        <v>0</v>
      </c>
      <c r="E17" s="77">
        <f t="shared" si="0"/>
        <v>0</v>
      </c>
      <c r="F17" s="76">
        <f>分析係数表!C20</f>
        <v>7.086614173228345E-2</v>
      </c>
      <c r="G17" s="77">
        <f t="shared" si="1"/>
        <v>0</v>
      </c>
      <c r="H17" s="77">
        <v>2.5639794013533426E-3</v>
      </c>
      <c r="I17" s="77">
        <f t="shared" si="2"/>
        <v>2.5639794013533426E-3</v>
      </c>
      <c r="J17" s="76">
        <f>分析係数表!G20</f>
        <v>0.1</v>
      </c>
      <c r="K17" s="78">
        <f t="shared" si="3"/>
        <v>2.5639794013533428E-4</v>
      </c>
      <c r="L17" s="79"/>
      <c r="M17" s="80"/>
      <c r="N17" s="81">
        <f>分析係数表!H20</f>
        <v>5.5692769625647731E-4</v>
      </c>
      <c r="O17" s="82">
        <f t="shared" si="4"/>
        <v>1.2547075465228969E-2</v>
      </c>
      <c r="P17" s="76">
        <f>分析係数表!C20</f>
        <v>7.086614173228345E-2</v>
      </c>
      <c r="Q17" s="82">
        <f t="shared" si="5"/>
        <v>8.8916282824457241E-4</v>
      </c>
      <c r="R17" s="83">
        <v>2.9553063071850873E-3</v>
      </c>
      <c r="S17" s="84">
        <f t="shared" si="6"/>
        <v>5.5192857085384298E-3</v>
      </c>
      <c r="T17" s="85">
        <f>分析係数表!F20</f>
        <v>0.22318840579710145</v>
      </c>
      <c r="U17" s="86">
        <f t="shared" si="7"/>
        <v>1.2318405784274176E-3</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投入係数表!AF18</f>
        <v>2.5638497189626268E-3</v>
      </c>
      <c r="E18" s="77">
        <f t="shared" si="0"/>
        <v>0.25638497189626269</v>
      </c>
      <c r="F18" s="76">
        <f>分析係数表!C21</f>
        <v>0.37411764705882355</v>
      </c>
      <c r="G18" s="77">
        <f t="shared" si="1"/>
        <v>9.5918142427072403E-2</v>
      </c>
      <c r="H18" s="77">
        <v>0.14419005254651387</v>
      </c>
      <c r="I18" s="77">
        <f t="shared" si="2"/>
        <v>0.14419005254651387</v>
      </c>
      <c r="J18" s="76">
        <f>分析係数表!G21</f>
        <v>0.28505771697306542</v>
      </c>
      <c r="K18" s="78">
        <f t="shared" si="3"/>
        <v>4.1102487189135582E-2</v>
      </c>
      <c r="L18" s="79"/>
      <c r="M18" s="80"/>
      <c r="N18" s="81">
        <f>分析係数表!H21</f>
        <v>9.2014141120635377E-4</v>
      </c>
      <c r="O18" s="82">
        <f t="shared" si="4"/>
        <v>2.0729950768639167E-2</v>
      </c>
      <c r="P18" s="76">
        <f>分析係数表!C21</f>
        <v>0.37411764705882355</v>
      </c>
      <c r="Q18" s="82">
        <f t="shared" si="5"/>
        <v>7.7554404052085357E-3</v>
      </c>
      <c r="R18" s="83">
        <v>2.0935410417660377E-2</v>
      </c>
      <c r="S18" s="84">
        <f t="shared" si="6"/>
        <v>0.16512546296417424</v>
      </c>
      <c r="T18" s="85">
        <f>分析係数表!F21</f>
        <v>0.42400598546387347</v>
      </c>
      <c r="U18" s="86">
        <f t="shared" si="7"/>
        <v>7.0014184649303035E-2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投入係数表!AF19</f>
        <v>9.8609604575485653E-5</v>
      </c>
      <c r="E19" s="77">
        <f t="shared" si="0"/>
        <v>9.8609604575485652E-3</v>
      </c>
      <c r="F19" s="76">
        <f>分析係数表!C22</f>
        <v>3.7067545304777627E-2</v>
      </c>
      <c r="G19" s="77">
        <f t="shared" si="1"/>
        <v>3.6552159850880214E-4</v>
      </c>
      <c r="H19" s="77">
        <v>1.9428125940428823E-3</v>
      </c>
      <c r="I19" s="77">
        <f t="shared" si="2"/>
        <v>1.9428125940428823E-3</v>
      </c>
      <c r="J19" s="76">
        <f>分析係数表!G22</f>
        <v>0.19478402607986961</v>
      </c>
      <c r="K19" s="78">
        <f t="shared" si="3"/>
        <v>3.7842885898634792E-4</v>
      </c>
      <c r="L19" s="79"/>
      <c r="M19" s="80"/>
      <c r="N19" s="81">
        <f>分析係数表!H22</f>
        <v>4.8428495326650198E-5</v>
      </c>
      <c r="O19" s="82">
        <f t="shared" si="4"/>
        <v>1.0910500404546929E-3</v>
      </c>
      <c r="P19" s="76">
        <f>分析係数表!C22</f>
        <v>3.7067545304777627E-2</v>
      </c>
      <c r="Q19" s="82">
        <f t="shared" si="5"/>
        <v>4.044254680433379E-5</v>
      </c>
      <c r="R19" s="83">
        <v>4.2527836545574896E-4</v>
      </c>
      <c r="S19" s="84">
        <f t="shared" si="6"/>
        <v>2.3680909594986314E-3</v>
      </c>
      <c r="T19" s="85">
        <f>分析係数表!F22</f>
        <v>0.40994295028524858</v>
      </c>
      <c r="U19" s="86">
        <f t="shared" si="7"/>
        <v>9.7078219448069403E-4</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投入係数表!AF20</f>
        <v>9.8609604575485653E-5</v>
      </c>
      <c r="E20" s="77">
        <f t="shared" si="0"/>
        <v>9.8609604575485652E-3</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5.4552502022734643E-4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投入係数表!AF21</f>
        <v>9.8609604575485653E-5</v>
      </c>
      <c r="E21" s="77">
        <f t="shared" si="0"/>
        <v>9.8609604575485652E-3</v>
      </c>
      <c r="F21" s="76">
        <f>分析係数表!C24</f>
        <v>1</v>
      </c>
      <c r="G21" s="77">
        <f t="shared" si="1"/>
        <v>9.8609604575485652E-3</v>
      </c>
      <c r="H21" s="77">
        <v>8.0740484626734832E-2</v>
      </c>
      <c r="I21" s="77">
        <f t="shared" si="2"/>
        <v>8.0740484626734832E-2</v>
      </c>
      <c r="J21" s="76">
        <f>分析係数表!G24</f>
        <v>0.20825654257279763</v>
      </c>
      <c r="K21" s="78">
        <f t="shared" si="3"/>
        <v>1.6814734174015914E-2</v>
      </c>
      <c r="L21" s="79"/>
      <c r="M21" s="80"/>
      <c r="N21" s="81">
        <f>分析係数表!H24</f>
        <v>3.389994672865514E-4</v>
      </c>
      <c r="O21" s="82">
        <f t="shared" si="4"/>
        <v>7.6373502831828506E-3</v>
      </c>
      <c r="P21" s="76">
        <f>分析係数表!C24</f>
        <v>1</v>
      </c>
      <c r="Q21" s="82">
        <f t="shared" si="5"/>
        <v>7.6373502831828506E-3</v>
      </c>
      <c r="R21" s="83">
        <v>3.4288517025120153E-2</v>
      </c>
      <c r="S21" s="84">
        <f t="shared" si="6"/>
        <v>0.11502900165185498</v>
      </c>
      <c r="T21" s="85">
        <f>分析係数表!F24</f>
        <v>0.38665683744931811</v>
      </c>
      <c r="U21" s="86">
        <f t="shared" si="7"/>
        <v>4.4476749993658637E-2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投入係数表!AF22</f>
        <v>0</v>
      </c>
      <c r="E22" s="77">
        <f t="shared" si="0"/>
        <v>0</v>
      </c>
      <c r="F22" s="76">
        <f>分析係数表!C25</f>
        <v>9.7637180238234755E-3</v>
      </c>
      <c r="G22" s="77">
        <f t="shared" si="1"/>
        <v>0</v>
      </c>
      <c r="H22" s="77">
        <v>7.3679404975411167E-4</v>
      </c>
      <c r="I22" s="77">
        <f t="shared" si="2"/>
        <v>7.3679404975411167E-4</v>
      </c>
      <c r="J22" s="76">
        <f>分析係数表!G25</f>
        <v>0.19639934533551553</v>
      </c>
      <c r="K22" s="78">
        <f t="shared" si="3"/>
        <v>1.4470586901881079E-4</v>
      </c>
      <c r="L22" s="79"/>
      <c r="M22" s="80"/>
      <c r="N22" s="81">
        <f>分析係数表!H25</f>
        <v>5.0849920092982707E-4</v>
      </c>
      <c r="O22" s="82">
        <f t="shared" si="4"/>
        <v>1.1456025424774275E-2</v>
      </c>
      <c r="P22" s="76">
        <f>分析係数表!C25</f>
        <v>9.7637180238234755E-3</v>
      </c>
      <c r="Q22" s="82">
        <f t="shared" si="5"/>
        <v>1.1185340192124858E-4</v>
      </c>
      <c r="R22" s="83">
        <v>7.1924607913323728E-4</v>
      </c>
      <c r="S22" s="84">
        <f t="shared" si="6"/>
        <v>1.456040128887349E-3</v>
      </c>
      <c r="T22" s="85">
        <f>分析係数表!F25</f>
        <v>0.34206219312602293</v>
      </c>
      <c r="U22" s="86">
        <f t="shared" si="7"/>
        <v>4.980562797667037E-4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投入係数表!AF23</f>
        <v>1.9721920915097131E-4</v>
      </c>
      <c r="E23" s="77">
        <f t="shared" si="0"/>
        <v>1.972192091509713E-2</v>
      </c>
      <c r="F23" s="76">
        <f>分析係数表!C26</f>
        <v>0.93036400633054483</v>
      </c>
      <c r="G23" s="77">
        <f t="shared" si="1"/>
        <v>1.834856535510393E-2</v>
      </c>
      <c r="H23" s="77">
        <v>6.4407065049084014E-2</v>
      </c>
      <c r="I23" s="77">
        <f t="shared" si="2"/>
        <v>6.4407065049084014E-2</v>
      </c>
      <c r="J23" s="76">
        <f>分析係数表!G26</f>
        <v>0.19645328719723185</v>
      </c>
      <c r="K23" s="78">
        <f t="shared" si="3"/>
        <v>1.2652979647618495E-2</v>
      </c>
      <c r="L23" s="79"/>
      <c r="M23" s="80"/>
      <c r="N23" s="81">
        <f>分析係数表!H26</f>
        <v>1.0557411981209745E-2</v>
      </c>
      <c r="O23" s="82">
        <f t="shared" si="4"/>
        <v>0.2378489088191231</v>
      </c>
      <c r="P23" s="76">
        <f>分析係数表!C26</f>
        <v>0.93036400633054483</v>
      </c>
      <c r="Q23" s="82">
        <f t="shared" si="5"/>
        <v>0.22128606371030782</v>
      </c>
      <c r="R23" s="83">
        <v>0.25919456266939966</v>
      </c>
      <c r="S23" s="84">
        <f t="shared" si="6"/>
        <v>0.32360162771848366</v>
      </c>
      <c r="T23" s="85">
        <f>分析係数表!F26</f>
        <v>0.33070934256055362</v>
      </c>
      <c r="U23" s="86">
        <f t="shared" si="7"/>
        <v>0.10701808155430476</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投入係数表!AF24</f>
        <v>0</v>
      </c>
      <c r="E24" s="77">
        <f t="shared" si="0"/>
        <v>0</v>
      </c>
      <c r="F24" s="76">
        <f>分析係数表!C27</f>
        <v>0.10562310030395139</v>
      </c>
      <c r="G24" s="77">
        <f t="shared" si="1"/>
        <v>0</v>
      </c>
      <c r="H24" s="77">
        <v>8.2299152139010299E-4</v>
      </c>
      <c r="I24" s="77">
        <f t="shared" si="2"/>
        <v>8.2299152139010299E-4</v>
      </c>
      <c r="J24" s="76">
        <f>分析係数表!G27</f>
        <v>0.17127071823204421</v>
      </c>
      <c r="K24" s="78">
        <f t="shared" si="3"/>
        <v>1.4095434896736571E-4</v>
      </c>
      <c r="L24" s="79"/>
      <c r="M24" s="80"/>
      <c r="N24" s="81">
        <f>分析係数表!H27</f>
        <v>1.1162768172792872E-2</v>
      </c>
      <c r="O24" s="82">
        <f t="shared" si="4"/>
        <v>0.25148703432480674</v>
      </c>
      <c r="P24" s="76">
        <f>分析係数表!C27</f>
        <v>0.10562310030395139</v>
      </c>
      <c r="Q24" s="82">
        <f t="shared" si="5"/>
        <v>2.6562840251632327E-2</v>
      </c>
      <c r="R24" s="83">
        <v>2.6887047262182093E-2</v>
      </c>
      <c r="S24" s="84">
        <f t="shared" si="6"/>
        <v>2.7710038783572196E-2</v>
      </c>
      <c r="T24" s="85">
        <f>分析係数表!F27</f>
        <v>0.32320441988950277</v>
      </c>
      <c r="U24" s="86">
        <f t="shared" si="7"/>
        <v>8.9560070101600744E-3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投入係数表!AF25</f>
        <v>6.1137954836801107E-3</v>
      </c>
      <c r="E25" s="77">
        <f t="shared" si="0"/>
        <v>0.61137954836801112</v>
      </c>
      <c r="F25" s="76">
        <f>分析係数表!C28</f>
        <v>0.18610473607344047</v>
      </c>
      <c r="G25" s="77">
        <f t="shared" si="1"/>
        <v>0.11378062948972795</v>
      </c>
      <c r="H25" s="77">
        <v>0.14938395292752299</v>
      </c>
      <c r="I25" s="77">
        <f t="shared" si="2"/>
        <v>0.14938395292752299</v>
      </c>
      <c r="J25" s="76">
        <f>分析係数表!G28</f>
        <v>0.12463295269168026</v>
      </c>
      <c r="K25" s="78">
        <f t="shared" si="3"/>
        <v>1.8618163138112164E-2</v>
      </c>
      <c r="L25" s="79"/>
      <c r="M25" s="80"/>
      <c r="N25" s="81">
        <f>分析係数表!H28</f>
        <v>2.0436825027846384E-2</v>
      </c>
      <c r="O25" s="82">
        <f t="shared" si="4"/>
        <v>0.46042311707188044</v>
      </c>
      <c r="P25" s="76">
        <f>分析係数表!C28</f>
        <v>0.18610473607344047</v>
      </c>
      <c r="Q25" s="82">
        <f t="shared" si="5"/>
        <v>8.5686922684773098E-2</v>
      </c>
      <c r="R25" s="83">
        <v>9.7519404526236905E-2</v>
      </c>
      <c r="S25" s="84">
        <f t="shared" si="6"/>
        <v>0.24690335745375991</v>
      </c>
      <c r="T25" s="85">
        <f>分析係数表!F28</f>
        <v>0.20978792822185971</v>
      </c>
      <c r="U25" s="86">
        <f t="shared" si="7"/>
        <v>5.1797343831245554E-2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投入係数表!AF26</f>
        <v>4.240212996745883E-3</v>
      </c>
      <c r="E26" s="77">
        <f t="shared" si="0"/>
        <v>0.42402129967458829</v>
      </c>
      <c r="F26" s="76">
        <f>分析係数表!C29</f>
        <v>0.55770782889426962</v>
      </c>
      <c r="G26" s="77">
        <f t="shared" si="1"/>
        <v>0.2364799984464411</v>
      </c>
      <c r="H26" s="77">
        <v>0.3060512340194394</v>
      </c>
      <c r="I26" s="77">
        <f t="shared" si="2"/>
        <v>0.3060512340194394</v>
      </c>
      <c r="J26" s="76">
        <f>分析係数表!G29</f>
        <v>0.26290655653071759</v>
      </c>
      <c r="K26" s="78">
        <f t="shared" si="3"/>
        <v>8.0462876058027627E-2</v>
      </c>
      <c r="L26" s="79"/>
      <c r="M26" s="80"/>
      <c r="N26" s="81">
        <f>分析係数表!H29</f>
        <v>1.0048912780279917E-2</v>
      </c>
      <c r="O26" s="82">
        <f t="shared" si="4"/>
        <v>0.22639288339434879</v>
      </c>
      <c r="P26" s="76">
        <f>分析係数表!C29</f>
        <v>0.55770782889426962</v>
      </c>
      <c r="Q26" s="82">
        <f t="shared" si="5"/>
        <v>0.1262610834749758</v>
      </c>
      <c r="R26" s="83">
        <v>0.1820888315069181</v>
      </c>
      <c r="S26" s="84">
        <f t="shared" si="6"/>
        <v>0.48814006552635747</v>
      </c>
      <c r="T26" s="85">
        <f>分析係数表!F29</f>
        <v>0.49535363964894163</v>
      </c>
      <c r="U26" s="86">
        <f t="shared" si="7"/>
        <v>0.24180195811695404</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投入係数表!AF27</f>
        <v>8.7762548072182235E-3</v>
      </c>
      <c r="E27" s="77">
        <f t="shared" si="0"/>
        <v>0.87762548072182234</v>
      </c>
      <c r="F27" s="76">
        <f>分析係数表!C30</f>
        <v>1</v>
      </c>
      <c r="G27" s="77">
        <f t="shared" si="1"/>
        <v>0.87762548072182234</v>
      </c>
      <c r="H27" s="77">
        <v>0.94020724271003886</v>
      </c>
      <c r="I27" s="77">
        <f t="shared" si="2"/>
        <v>0.94020724271003886</v>
      </c>
      <c r="J27" s="76">
        <f>分析係数表!G30</f>
        <v>0.34435136970794655</v>
      </c>
      <c r="K27" s="78">
        <f t="shared" si="3"/>
        <v>0.3237616518365336</v>
      </c>
      <c r="L27" s="79"/>
      <c r="M27" s="80"/>
      <c r="N27" s="81">
        <f>分析係数表!H30</f>
        <v>0</v>
      </c>
      <c r="O27" s="82">
        <f t="shared" si="4"/>
        <v>0</v>
      </c>
      <c r="P27" s="76">
        <f>分析係数表!C30</f>
        <v>1</v>
      </c>
      <c r="Q27" s="82">
        <f t="shared" si="5"/>
        <v>0</v>
      </c>
      <c r="R27" s="83">
        <v>6.262572759828168E-2</v>
      </c>
      <c r="S27" s="84">
        <f t="shared" si="6"/>
        <v>1.0028329703083205</v>
      </c>
      <c r="T27" s="85">
        <f>分析係数表!F30</f>
        <v>0.43672175684853975</v>
      </c>
      <c r="U27" s="86">
        <f t="shared" si="7"/>
        <v>0.43795897661868927</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投入係数表!AF28</f>
        <v>1.7651119219011933E-2</v>
      </c>
      <c r="E28" s="77">
        <f t="shared" si="0"/>
        <v>1.7651119219011933</v>
      </c>
      <c r="F28" s="76">
        <f>分析係数表!C31</f>
        <v>0.21403057579654239</v>
      </c>
      <c r="G28" s="77">
        <f t="shared" si="1"/>
        <v>0.37778792098985398</v>
      </c>
      <c r="H28" s="77">
        <v>0.4287991450525615</v>
      </c>
      <c r="I28" s="77">
        <f t="shared" si="2"/>
        <v>0.4287991450525615</v>
      </c>
      <c r="J28" s="76">
        <f>分析係数表!G31</f>
        <v>7.0431893687707636E-2</v>
      </c>
      <c r="K28" s="78">
        <f t="shared" si="3"/>
        <v>3.0201135797721938E-2</v>
      </c>
      <c r="L28" s="79"/>
      <c r="M28" s="80"/>
      <c r="N28" s="81">
        <f>分析係数表!H31</f>
        <v>2.2373964840912391E-2</v>
      </c>
      <c r="O28" s="82">
        <f t="shared" si="4"/>
        <v>0.50406511869006809</v>
      </c>
      <c r="P28" s="76">
        <f>分析係数表!C31</f>
        <v>0.21403057579654239</v>
      </c>
      <c r="Q28" s="82">
        <f t="shared" si="5"/>
        <v>0.10788534759218775</v>
      </c>
      <c r="R28" s="83">
        <v>0.14517186228212184</v>
      </c>
      <c r="S28" s="84">
        <f t="shared" si="6"/>
        <v>0.57397100733468331</v>
      </c>
      <c r="T28" s="85">
        <f>分析係数表!F31</f>
        <v>0.34418604651162793</v>
      </c>
      <c r="U28" s="86">
        <f t="shared" si="7"/>
        <v>0.19755281182682125</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投入係数表!AF29</f>
        <v>2.6624593235381128E-3</v>
      </c>
      <c r="E29" s="77">
        <f t="shared" si="0"/>
        <v>0.26624593235381128</v>
      </c>
      <c r="F29" s="76">
        <f>分析係数表!C32</f>
        <v>0.43391812865497081</v>
      </c>
      <c r="G29" s="77">
        <f t="shared" si="1"/>
        <v>0.11552893672896374</v>
      </c>
      <c r="H29" s="77">
        <v>0.13030255738759894</v>
      </c>
      <c r="I29" s="77">
        <f t="shared" si="2"/>
        <v>0.13030255738759894</v>
      </c>
      <c r="J29" s="76">
        <f>分析係数表!G32</f>
        <v>0.14171122994652408</v>
      </c>
      <c r="K29" s="78">
        <f t="shared" si="3"/>
        <v>1.8465335672574183E-2</v>
      </c>
      <c r="L29" s="79"/>
      <c r="M29" s="80"/>
      <c r="N29" s="81">
        <f>分析係数表!H32</f>
        <v>6.3683471354545017E-3</v>
      </c>
      <c r="O29" s="82">
        <f t="shared" si="4"/>
        <v>0.14347308031979214</v>
      </c>
      <c r="P29" s="76">
        <f>分析係数表!C32</f>
        <v>0.43391812865497081</v>
      </c>
      <c r="Q29" s="82">
        <f t="shared" si="5"/>
        <v>6.2255570524728528E-2</v>
      </c>
      <c r="R29" s="83">
        <v>7.9476855123891979E-2</v>
      </c>
      <c r="S29" s="84">
        <f t="shared" si="6"/>
        <v>0.2097794125114909</v>
      </c>
      <c r="T29" s="85">
        <f>分析係数表!F32</f>
        <v>0.48395721925133689</v>
      </c>
      <c r="U29" s="86">
        <f t="shared" si="7"/>
        <v>0.10152426113524025</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投入係数表!AF30</f>
        <v>6.1137954836801107E-3</v>
      </c>
      <c r="E30" s="77">
        <f t="shared" si="0"/>
        <v>0.61137954836801112</v>
      </c>
      <c r="F30" s="76">
        <f>分析係数表!C33</f>
        <v>0.95657568238213397</v>
      </c>
      <c r="G30" s="77">
        <f t="shared" si="1"/>
        <v>0.58483080867461112</v>
      </c>
      <c r="H30" s="77">
        <v>0.61489044880067656</v>
      </c>
      <c r="I30" s="77">
        <f t="shared" si="2"/>
        <v>0.61489044880067656</v>
      </c>
      <c r="J30" s="76">
        <f>分析係数表!G33</f>
        <v>0.50647668393782386</v>
      </c>
      <c r="K30" s="78">
        <f t="shared" si="3"/>
        <v>0.31142767549360695</v>
      </c>
      <c r="L30" s="79"/>
      <c r="M30" s="80"/>
      <c r="N30" s="81">
        <f>分析係数表!H33</f>
        <v>9.6856990653300401E-4</v>
      </c>
      <c r="O30" s="82">
        <f t="shared" si="4"/>
        <v>2.1821000809093858E-2</v>
      </c>
      <c r="P30" s="76">
        <f>分析係数表!C33</f>
        <v>0.95657568238213397</v>
      </c>
      <c r="Q30" s="82">
        <f t="shared" si="5"/>
        <v>2.0873438739220054E-2</v>
      </c>
      <c r="R30" s="83">
        <v>6.6137079648189934E-2</v>
      </c>
      <c r="S30" s="84">
        <f t="shared" si="6"/>
        <v>0.68102752844886649</v>
      </c>
      <c r="T30" s="85">
        <f>分析係数表!F33</f>
        <v>0.6295336787564767</v>
      </c>
      <c r="U30" s="86">
        <f t="shared" si="7"/>
        <v>0.42872976531884599</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投入係数表!AF31</f>
        <v>9.8609604575485652E-3</v>
      </c>
      <c r="E31" s="77">
        <f t="shared" si="0"/>
        <v>0.98609604575485654</v>
      </c>
      <c r="F31" s="76">
        <f>分析係数表!C34</f>
        <v>0.33608845585417924</v>
      </c>
      <c r="G31" s="77">
        <f t="shared" si="1"/>
        <v>0.33141549734166181</v>
      </c>
      <c r="H31" s="77">
        <v>0.45673725551363209</v>
      </c>
      <c r="I31" s="77">
        <f t="shared" si="2"/>
        <v>0.45673725551363209</v>
      </c>
      <c r="J31" s="76">
        <f>分析係数表!G34</f>
        <v>0.42501734562394688</v>
      </c>
      <c r="K31" s="78">
        <f t="shared" si="3"/>
        <v>0.1941212559859703</v>
      </c>
      <c r="L31" s="79"/>
      <c r="M31" s="80"/>
      <c r="N31" s="81">
        <f>分析係数表!H34</f>
        <v>0.15935396387234249</v>
      </c>
      <c r="O31" s="82">
        <f t="shared" si="4"/>
        <v>3.5901001581161673</v>
      </c>
      <c r="P31" s="76">
        <f>分析係数表!C34</f>
        <v>0.33608845585417924</v>
      </c>
      <c r="Q31" s="82">
        <f t="shared" si="5"/>
        <v>1.2065912185031074</v>
      </c>
      <c r="R31" s="83">
        <v>1.3080000100576881</v>
      </c>
      <c r="S31" s="84">
        <f t="shared" si="6"/>
        <v>1.7647372655713203</v>
      </c>
      <c r="T31" s="85">
        <f>分析係数表!F34</f>
        <v>0.69035583308553872</v>
      </c>
      <c r="U31" s="86">
        <f t="shared" si="7"/>
        <v>1.2182966651505844</v>
      </c>
      <c r="V31" s="87">
        <f>分析係数表!D34</f>
        <v>0.20794925166022402</v>
      </c>
      <c r="W31" s="88">
        <f t="shared" si="8"/>
        <v>0</v>
      </c>
      <c r="X31" s="76">
        <f>分析係数表!E34</f>
        <v>0.15720091188423035</v>
      </c>
      <c r="Y31" s="89">
        <f t="shared" si="9"/>
        <v>0</v>
      </c>
    </row>
    <row r="32" spans="1:25" x14ac:dyDescent="0.2">
      <c r="A32" s="6" t="s">
        <v>20</v>
      </c>
      <c r="B32" s="5" t="s">
        <v>37</v>
      </c>
      <c r="C32" s="90"/>
      <c r="D32" s="76">
        <f>投入係数表!AF32</f>
        <v>1.3706735035992505E-2</v>
      </c>
      <c r="E32" s="77">
        <f t="shared" si="0"/>
        <v>1.3706735035992506</v>
      </c>
      <c r="F32" s="76">
        <f>分析係数表!C35</f>
        <v>1</v>
      </c>
      <c r="G32" s="77">
        <f t="shared" si="1"/>
        <v>1.3706735035992506</v>
      </c>
      <c r="H32" s="77">
        <v>1.7143567414337579</v>
      </c>
      <c r="I32" s="77">
        <f t="shared" si="2"/>
        <v>1.7143567414337579</v>
      </c>
      <c r="J32" s="76">
        <f>分析係数表!G35</f>
        <v>0.31379772270596118</v>
      </c>
      <c r="K32" s="78">
        <f t="shared" si="3"/>
        <v>0.53796124136752554</v>
      </c>
      <c r="L32" s="79"/>
      <c r="M32" s="80"/>
      <c r="N32" s="81">
        <f>分析係数表!H35</f>
        <v>5.9518620756453096E-2</v>
      </c>
      <c r="O32" s="82">
        <f t="shared" si="4"/>
        <v>1.3409004997188176</v>
      </c>
      <c r="P32" s="76">
        <f>分析係数表!C35</f>
        <v>1</v>
      </c>
      <c r="Q32" s="82">
        <f t="shared" si="5"/>
        <v>1.3409004997188176</v>
      </c>
      <c r="R32" s="83">
        <v>1.7491523579954775</v>
      </c>
      <c r="S32" s="84">
        <f t="shared" si="6"/>
        <v>3.4635090994292357</v>
      </c>
      <c r="T32" s="85">
        <f>分析係数表!F35</f>
        <v>0.62804197365483372</v>
      </c>
      <c r="U32" s="86">
        <f t="shared" si="7"/>
        <v>2.1752290905770129</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投入係数表!AF33</f>
        <v>2.54412779804753E-2</v>
      </c>
      <c r="E33" s="77">
        <f t="shared" si="0"/>
        <v>2.5441277980475299</v>
      </c>
      <c r="F33" s="76">
        <f>分析係数表!C36</f>
        <v>0.74699570815450644</v>
      </c>
      <c r="G33" s="77">
        <f t="shared" si="1"/>
        <v>1.9004525461380797</v>
      </c>
      <c r="H33" s="77">
        <v>2.0160864851882878</v>
      </c>
      <c r="I33" s="77">
        <f t="shared" si="2"/>
        <v>2.0160864851882878</v>
      </c>
      <c r="J33" s="76">
        <f>分析係数表!G36</f>
        <v>2.1798365122615803E-2</v>
      </c>
      <c r="K33" s="78">
        <f t="shared" si="3"/>
        <v>4.3947389322905456E-2</v>
      </c>
      <c r="L33" s="79"/>
      <c r="M33" s="80"/>
      <c r="N33" s="81">
        <f>分析係数表!H36</f>
        <v>0.18814470434403602</v>
      </c>
      <c r="O33" s="82">
        <f t="shared" si="4"/>
        <v>4.2387294071664821</v>
      </c>
      <c r="P33" s="76">
        <f>分析係数表!C36</f>
        <v>0.74699570815450644</v>
      </c>
      <c r="Q33" s="82">
        <f t="shared" si="5"/>
        <v>3.1663126751816577</v>
      </c>
      <c r="R33" s="83">
        <v>3.3044717679714415</v>
      </c>
      <c r="S33" s="84">
        <f t="shared" si="6"/>
        <v>5.3205582531597297</v>
      </c>
      <c r="T33" s="85">
        <f>分析係数表!F36</f>
        <v>0.88068263301305039</v>
      </c>
      <c r="U33" s="86">
        <f t="shared" si="7"/>
        <v>4.6857232514920266</v>
      </c>
      <c r="V33" s="87">
        <f>分析係数表!D36</f>
        <v>1.2046464936182418E-2</v>
      </c>
      <c r="W33" s="88">
        <f t="shared" si="8"/>
        <v>0</v>
      </c>
      <c r="X33" s="76">
        <f>分析係数表!E36</f>
        <v>2.5813853434676608E-3</v>
      </c>
      <c r="Y33" s="89">
        <f t="shared" si="9"/>
        <v>0</v>
      </c>
    </row>
    <row r="34" spans="1:25" x14ac:dyDescent="0.2">
      <c r="A34" s="6" t="s">
        <v>22</v>
      </c>
      <c r="B34" s="5" t="s">
        <v>377</v>
      </c>
      <c r="C34" s="75">
        <f>最終需要_まとめ!C35</f>
        <v>100</v>
      </c>
      <c r="D34" s="76">
        <f>投入係数表!AF34</f>
        <v>3.5893896065476778E-2</v>
      </c>
      <c r="E34" s="77">
        <f t="shared" si="0"/>
        <v>3.589389606547678</v>
      </c>
      <c r="F34" s="76">
        <f>分析係数表!C37</f>
        <v>0.40712235846595357</v>
      </c>
      <c r="G34" s="77">
        <f t="shared" si="1"/>
        <v>1.4613207620708719</v>
      </c>
      <c r="H34" s="77">
        <v>1.5848168044765023</v>
      </c>
      <c r="I34" s="77">
        <f t="shared" si="2"/>
        <v>101.5848168044765</v>
      </c>
      <c r="J34" s="76">
        <f>分析係数表!G37</f>
        <v>0.32196035893896063</v>
      </c>
      <c r="K34" s="78">
        <f t="shared" si="3"/>
        <v>32.706284081117815</v>
      </c>
      <c r="L34" s="79"/>
      <c r="M34" s="80"/>
      <c r="N34" s="81">
        <f>分析係数表!H37</f>
        <v>4.8815923289263402E-2</v>
      </c>
      <c r="O34" s="82">
        <f t="shared" si="4"/>
        <v>1.0997784407783304</v>
      </c>
      <c r="P34" s="76">
        <f>分析係数表!C37</f>
        <v>0.40712235846595357</v>
      </c>
      <c r="Q34" s="82">
        <f t="shared" si="5"/>
        <v>0.44774439259968291</v>
      </c>
      <c r="R34" s="83">
        <v>0.53016934373621949</v>
      </c>
      <c r="S34" s="84">
        <f t="shared" si="6"/>
        <v>102.11498614821272</v>
      </c>
      <c r="T34" s="85">
        <f>分析係数表!F37</f>
        <v>0.65447194556749833</v>
      </c>
      <c r="U34" s="86">
        <f t="shared" si="7"/>
        <v>66.831393656018918</v>
      </c>
      <c r="V34" s="87">
        <f>分析係数表!D37</f>
        <v>9.4369391578739775E-2</v>
      </c>
      <c r="W34" s="88">
        <f t="shared" si="8"/>
        <v>10</v>
      </c>
      <c r="X34" s="76">
        <f>分析係数表!E37</f>
        <v>8.924169214081451E-2</v>
      </c>
      <c r="Y34" s="89">
        <f t="shared" si="9"/>
        <v>9</v>
      </c>
    </row>
    <row r="35" spans="1:25" x14ac:dyDescent="0.2">
      <c r="A35" s="6" t="s">
        <v>23</v>
      </c>
      <c r="B35" s="5" t="s">
        <v>193</v>
      </c>
      <c r="C35" s="90"/>
      <c r="D35" s="76">
        <f>投入係数表!AF35</f>
        <v>1.6369194359530617E-2</v>
      </c>
      <c r="E35" s="77">
        <f t="shared" si="0"/>
        <v>1.6369194359530617</v>
      </c>
      <c r="F35" s="76">
        <f>分析係数表!C38</f>
        <v>1.4508928571428603E-2</v>
      </c>
      <c r="G35" s="77">
        <f t="shared" si="1"/>
        <v>2.374994717342617E-2</v>
      </c>
      <c r="H35" s="77">
        <v>2.8304236097362573E-2</v>
      </c>
      <c r="I35" s="77">
        <f t="shared" si="2"/>
        <v>2.8304236097362573E-2</v>
      </c>
      <c r="J35" s="76">
        <f>分析係数表!G38</f>
        <v>0.30833333333333335</v>
      </c>
      <c r="K35" s="78">
        <f t="shared" si="3"/>
        <v>8.7271394633534598E-3</v>
      </c>
      <c r="L35" s="79"/>
      <c r="M35" s="80"/>
      <c r="N35" s="81">
        <f>分析係数表!H38</f>
        <v>4.2859218364085426E-2</v>
      </c>
      <c r="O35" s="82">
        <f t="shared" si="4"/>
        <v>0.96557928580240326</v>
      </c>
      <c r="P35" s="76">
        <f>分析係数表!C38</f>
        <v>1.4508928571428603E-2</v>
      </c>
      <c r="Q35" s="82">
        <f t="shared" si="5"/>
        <v>1.4009520887758115E-2</v>
      </c>
      <c r="R35" s="83">
        <v>1.798542385384479E-2</v>
      </c>
      <c r="S35" s="84">
        <f t="shared" si="6"/>
        <v>4.628965995120736E-2</v>
      </c>
      <c r="T35" s="85">
        <f>分析係数表!F38</f>
        <v>0.5083333333333333</v>
      </c>
      <c r="U35" s="86">
        <f t="shared" si="7"/>
        <v>2.353057714186374E-2</v>
      </c>
      <c r="V35" s="87">
        <f>分析係数表!D38</f>
        <v>0.11666666666666667</v>
      </c>
      <c r="W35" s="88">
        <f t="shared" si="8"/>
        <v>0</v>
      </c>
      <c r="X35" s="76">
        <f>分析係数表!E38</f>
        <v>0.14166666666666666</v>
      </c>
      <c r="Y35" s="89">
        <f t="shared" si="9"/>
        <v>0</v>
      </c>
    </row>
    <row r="36" spans="1:25" x14ac:dyDescent="0.2">
      <c r="A36" s="6" t="s">
        <v>24</v>
      </c>
      <c r="B36" s="5" t="s">
        <v>39</v>
      </c>
      <c r="C36" s="90"/>
      <c r="D36" s="76">
        <f>投入係数表!AF36</f>
        <v>0</v>
      </c>
      <c r="E36" s="77">
        <f t="shared" si="0"/>
        <v>0</v>
      </c>
      <c r="F36" s="76">
        <f>分析係数表!C39</f>
        <v>1</v>
      </c>
      <c r="G36" s="77">
        <f t="shared" si="1"/>
        <v>0</v>
      </c>
      <c r="H36" s="77">
        <v>5.4641711870716897E-2</v>
      </c>
      <c r="I36" s="77">
        <f t="shared" si="2"/>
        <v>5.4641711870716897E-2</v>
      </c>
      <c r="J36" s="76">
        <f>分析係数表!G39</f>
        <v>0.34035980374341268</v>
      </c>
      <c r="K36" s="78">
        <f t="shared" si="3"/>
        <v>1.8597842328521307E-2</v>
      </c>
      <c r="L36" s="79"/>
      <c r="M36" s="80"/>
      <c r="N36" s="81">
        <f>分析係数表!H39</f>
        <v>3.825851130805366E-3</v>
      </c>
      <c r="O36" s="82">
        <f t="shared" si="4"/>
        <v>8.6192953195920755E-2</v>
      </c>
      <c r="P36" s="76">
        <f>分析係数表!C39</f>
        <v>1</v>
      </c>
      <c r="Q36" s="82">
        <f t="shared" si="5"/>
        <v>8.6192953195920755E-2</v>
      </c>
      <c r="R36" s="83">
        <v>0.11046785884781885</v>
      </c>
      <c r="S36" s="84">
        <f t="shared" si="6"/>
        <v>0.16510957071853574</v>
      </c>
      <c r="T36" s="85">
        <f>分析係数表!F39</f>
        <v>0.69125931310194444</v>
      </c>
      <c r="U36" s="86">
        <f t="shared" si="7"/>
        <v>0.11413352844145194</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投入係数表!AF37</f>
        <v>7.8887683660388522E-4</v>
      </c>
      <c r="E37" s="77">
        <f t="shared" si="0"/>
        <v>7.8887683660388522E-2</v>
      </c>
      <c r="F37" s="76">
        <f>分析係数表!C40</f>
        <v>0.85193465176268268</v>
      </c>
      <c r="G37" s="77">
        <f t="shared" si="1"/>
        <v>6.7207151307577762E-2</v>
      </c>
      <c r="H37" s="77">
        <v>6.9483027218228369E-2</v>
      </c>
      <c r="I37" s="77">
        <f t="shared" si="2"/>
        <v>6.9483027218228369E-2</v>
      </c>
      <c r="J37" s="76">
        <f>分析係数表!G40</f>
        <v>0.54260669636442016</v>
      </c>
      <c r="K37" s="78">
        <f t="shared" si="3"/>
        <v>3.7701955852281983E-2</v>
      </c>
      <c r="L37" s="79"/>
      <c r="M37" s="80"/>
      <c r="N37" s="81">
        <f>分析係数表!H40</f>
        <v>3.0340452322146352E-2</v>
      </c>
      <c r="O37" s="82">
        <f t="shared" si="4"/>
        <v>0.68354285034486517</v>
      </c>
      <c r="P37" s="76">
        <f>分析係数表!C40</f>
        <v>0.85193465176268268</v>
      </c>
      <c r="Q37" s="82">
        <f t="shared" si="5"/>
        <v>0.58233384017342427</v>
      </c>
      <c r="R37" s="83">
        <v>0.58346529720085849</v>
      </c>
      <c r="S37" s="84">
        <f t="shared" si="6"/>
        <v>0.6529483244190869</v>
      </c>
      <c r="T37" s="85">
        <f>分析係数表!F40</f>
        <v>0.72424198879149304</v>
      </c>
      <c r="U37" s="86">
        <f t="shared" si="7"/>
        <v>0.47289259305535247</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投入係数表!AF38</f>
        <v>3.9443841830194264E-3</v>
      </c>
      <c r="E38" s="77">
        <f t="shared" si="0"/>
        <v>0.39443841830194265</v>
      </c>
      <c r="F38" s="76">
        <f>分析係数表!C41</f>
        <v>0.80146471371504657</v>
      </c>
      <c r="G38" s="77">
        <f t="shared" si="1"/>
        <v>0.31612847400258226</v>
      </c>
      <c r="H38" s="77">
        <v>0.32730381786810248</v>
      </c>
      <c r="I38" s="77">
        <f t="shared" si="2"/>
        <v>0.32730381786810248</v>
      </c>
      <c r="J38" s="76">
        <f>分析係数表!G41</f>
        <v>0.44658927872701187</v>
      </c>
      <c r="K38" s="78">
        <f t="shared" si="3"/>
        <v>0.14617037594631316</v>
      </c>
      <c r="L38" s="79"/>
      <c r="M38" s="80"/>
      <c r="N38" s="81">
        <f>分析係数表!H41</f>
        <v>5.2181703714465594E-2</v>
      </c>
      <c r="O38" s="82">
        <f t="shared" si="4"/>
        <v>1.1756064185899318</v>
      </c>
      <c r="P38" s="76">
        <f>分析係数表!C41</f>
        <v>0.80146471371504657</v>
      </c>
      <c r="Q38" s="82">
        <f t="shared" si="5"/>
        <v>0.94220706171675084</v>
      </c>
      <c r="R38" s="83">
        <v>0.96042721557877464</v>
      </c>
      <c r="S38" s="84">
        <f t="shared" si="6"/>
        <v>1.2877310334468772</v>
      </c>
      <c r="T38" s="85">
        <f>分析係数表!F41</f>
        <v>0.54349810877787919</v>
      </c>
      <c r="U38" s="86">
        <f t="shared" si="7"/>
        <v>0.69987938129296168</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投入係数表!AF39</f>
        <v>1.9721920915097132E-3</v>
      </c>
      <c r="E39" s="77">
        <f>$C$34*D39</f>
        <v>0.19721920915097133</v>
      </c>
      <c r="F39" s="76">
        <f>分析係数表!C42</f>
        <v>0.73057644110275688</v>
      </c>
      <c r="G39" s="77">
        <f>E39*F39</f>
        <v>0.14408370793861688</v>
      </c>
      <c r="H39" s="77">
        <v>0.15756623591726854</v>
      </c>
      <c r="I39" s="77">
        <f>C39+H39</f>
        <v>0.15756623591726854</v>
      </c>
      <c r="J39" s="76">
        <f>分析係数表!G42</f>
        <v>0.48211243611584326</v>
      </c>
      <c r="K39" s="78">
        <f>I39*J39</f>
        <v>7.5964641847678011E-2</v>
      </c>
      <c r="L39" s="79"/>
      <c r="M39" s="80"/>
      <c r="N39" s="81">
        <f>分析係数表!H42</f>
        <v>1.2567194537265727E-2</v>
      </c>
      <c r="O39" s="82">
        <f t="shared" si="4"/>
        <v>0.28312748549799283</v>
      </c>
      <c r="P39" s="76">
        <f>分析係数表!C42</f>
        <v>0.73057644110275688</v>
      </c>
      <c r="Q39" s="82">
        <f>O39*P39</f>
        <v>0.20684627073349601</v>
      </c>
      <c r="R39" s="83">
        <v>0.21858369303001957</v>
      </c>
      <c r="S39" s="84">
        <f>I39+R39</f>
        <v>0.3761499289472881</v>
      </c>
      <c r="T39" s="85">
        <f>分析係数表!F42</f>
        <v>0.53492333901192501</v>
      </c>
      <c r="U39" s="86">
        <f>S39*T39</f>
        <v>0.2012113759615817</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投入係数表!AF40</f>
        <v>0.10413174243171285</v>
      </c>
      <c r="E40" s="77">
        <f>$C$34*D40</f>
        <v>10.413174243171284</v>
      </c>
      <c r="F40" s="76">
        <f>分析係数表!C43</f>
        <v>0.26262335230137579</v>
      </c>
      <c r="G40" s="77">
        <f>E40*F40</f>
        <v>2.7347427278399841</v>
      </c>
      <c r="H40" s="77">
        <v>3.027372973220849</v>
      </c>
      <c r="I40" s="77">
        <f>C40+H40</f>
        <v>3.027372973220849</v>
      </c>
      <c r="J40" s="76">
        <f>分析係数表!G43</f>
        <v>0.38144329896907214</v>
      </c>
      <c r="K40" s="78">
        <f>I40*J40</f>
        <v>1.1547711341151692</v>
      </c>
      <c r="L40" s="79"/>
      <c r="M40" s="80"/>
      <c r="N40" s="81">
        <f>分析係数表!H43</f>
        <v>3.4626374158554893E-2</v>
      </c>
      <c r="O40" s="82">
        <f t="shared" si="4"/>
        <v>0.78010077892510543</v>
      </c>
      <c r="P40" s="76">
        <f>分析係数表!C43</f>
        <v>0.26262335230137579</v>
      </c>
      <c r="Q40" s="82">
        <f>O40*P40</f>
        <v>0.20487268169422562</v>
      </c>
      <c r="R40" s="83">
        <v>0.38544557544798635</v>
      </c>
      <c r="S40" s="84">
        <f>I40+R40</f>
        <v>3.4128185486688354</v>
      </c>
      <c r="T40" s="85">
        <f>分析係数表!F43</f>
        <v>0.61984536082474229</v>
      </c>
      <c r="U40" s="86">
        <f>S40*T40</f>
        <v>2.1154197447290075</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投入係数表!AF41</f>
        <v>5.9165762745291394E-4</v>
      </c>
      <c r="E41" s="77">
        <f>$C$34*D41</f>
        <v>5.9165762745291395E-2</v>
      </c>
      <c r="F41" s="76">
        <f>分析係数表!C44</f>
        <v>0.55951749734888656</v>
      </c>
      <c r="G41" s="77">
        <f>E41*F41</f>
        <v>3.310427949998343E-2</v>
      </c>
      <c r="H41" s="77">
        <v>3.8954234819004507E-2</v>
      </c>
      <c r="I41" s="77">
        <f>C41+H41</f>
        <v>3.8954234819004507E-2</v>
      </c>
      <c r="J41" s="76">
        <f>分析係数表!G44</f>
        <v>0.2661290322580645</v>
      </c>
      <c r="K41" s="78">
        <f>I41*J41</f>
        <v>1.036685281473507E-2</v>
      </c>
      <c r="L41" s="79"/>
      <c r="M41" s="80"/>
      <c r="N41" s="81">
        <f>分析係数表!H44</f>
        <v>0.11419439198024117</v>
      </c>
      <c r="O41" s="82">
        <f t="shared" si="4"/>
        <v>2.572695995392166</v>
      </c>
      <c r="P41" s="76">
        <f>分析係数表!C44</f>
        <v>0.55951749734888656</v>
      </c>
      <c r="Q41" s="82">
        <f>O41*P41</f>
        <v>1.4394684247813272</v>
      </c>
      <c r="R41" s="83">
        <v>1.4640071658918461</v>
      </c>
      <c r="S41" s="84">
        <f>I41+R41</f>
        <v>1.5029614007108507</v>
      </c>
      <c r="T41" s="85">
        <f>分析係数表!F44</f>
        <v>0.54608294930875578</v>
      </c>
      <c r="U41" s="86">
        <f>S41*T41</f>
        <v>0.82074159439740013</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投入係数表!AF42</f>
        <v>1.0649837294152451E-2</v>
      </c>
      <c r="E42" s="77">
        <f>$C$34*D42</f>
        <v>1.0649837294152451</v>
      </c>
      <c r="F42" s="76">
        <f>分析係数表!C45</f>
        <v>1</v>
      </c>
      <c r="G42" s="77">
        <f>E42*F42</f>
        <v>1.0649837294152451</v>
      </c>
      <c r="H42" s="77">
        <v>1.1731209374838134</v>
      </c>
      <c r="I42" s="77">
        <f>C42+H42</f>
        <v>1.1731209374838134</v>
      </c>
      <c r="J42" s="76">
        <f>分析係数表!G45</f>
        <v>0</v>
      </c>
      <c r="K42" s="78">
        <f>I42*J42</f>
        <v>0</v>
      </c>
      <c r="L42" s="79"/>
      <c r="M42" s="80"/>
      <c r="N42" s="81">
        <f>分析係数表!H45</f>
        <v>0</v>
      </c>
      <c r="O42" s="82">
        <f t="shared" si="4"/>
        <v>0</v>
      </c>
      <c r="P42" s="76">
        <f>分析係数表!C45</f>
        <v>1</v>
      </c>
      <c r="Q42" s="82">
        <f>O42*P42</f>
        <v>0</v>
      </c>
      <c r="R42" s="83">
        <v>0.10736459850566325</v>
      </c>
      <c r="S42" s="84">
        <f>I42+R42</f>
        <v>1.2804855359894767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1.1635933339907307E-2</v>
      </c>
      <c r="E43" s="77">
        <f>$C$34*D43</f>
        <v>1.1635933339907307</v>
      </c>
      <c r="F43" s="76">
        <f>分析係数表!C46</f>
        <v>0.22811405702851428</v>
      </c>
      <c r="G43" s="77">
        <f>E43*F43</f>
        <v>0.26543199614796059</v>
      </c>
      <c r="H43" s="77">
        <v>0.28702600373468529</v>
      </c>
      <c r="I43" s="77">
        <f>C43+H43</f>
        <v>0.28702600373468529</v>
      </c>
      <c r="J43" s="76">
        <f>分析係数表!G46</f>
        <v>8.7527352297592995E-3</v>
      </c>
      <c r="K43" s="78">
        <f>I43*J43</f>
        <v>2.5122626147456042E-3</v>
      </c>
      <c r="L43" s="79"/>
      <c r="M43" s="80"/>
      <c r="N43" s="81">
        <f>分析係数表!H46</f>
        <v>2.1817037144655917E-2</v>
      </c>
      <c r="O43" s="82">
        <f t="shared" si="4"/>
        <v>0.49151804322483922</v>
      </c>
      <c r="P43" s="76">
        <f>分析係数表!C46</f>
        <v>0.22811405702851428</v>
      </c>
      <c r="Q43" s="82">
        <f>O43*P43</f>
        <v>0.11212217494273473</v>
      </c>
      <c r="R43" s="83">
        <v>0.12751301014847607</v>
      </c>
      <c r="S43" s="84">
        <f>I43+R43</f>
        <v>0.41453901388316139</v>
      </c>
      <c r="T43" s="85">
        <f>分析係数表!F46</f>
        <v>0.3172866520787746</v>
      </c>
      <c r="U43" s="86">
        <f>S43*T43</f>
        <v>0.13152769587102495</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投入係数表!AF44</f>
        <v>0.323045064589291</v>
      </c>
      <c r="E44" s="91">
        <f>SUM(E5:E43)</f>
        <v>32.304506458929097</v>
      </c>
      <c r="F44" s="92">
        <f>分析係数表!C47</f>
        <v>0.33433390508862204</v>
      </c>
      <c r="G44" s="91">
        <f>SUM(G5:G43)</f>
        <v>12.699500033153258</v>
      </c>
      <c r="H44" s="91">
        <f>SUM(H5:H43)</f>
        <v>14.799518904115498</v>
      </c>
      <c r="I44" s="91">
        <f>SUM(I5:I43)</f>
        <v>114.7995189041155</v>
      </c>
      <c r="J44" s="92">
        <f>分析係数表!G47</f>
        <v>0.20055399257397419</v>
      </c>
      <c r="K44" s="93">
        <f>SUM(K5:K43)</f>
        <v>35.931566643299767</v>
      </c>
      <c r="L44" s="94">
        <f>最終需要_まとめ!$L$33</f>
        <v>0.627</v>
      </c>
      <c r="M44" s="91">
        <f>K44*L44</f>
        <v>22.529092285348955</v>
      </c>
      <c r="N44" s="95">
        <f>分析係数表!H47</f>
        <v>1</v>
      </c>
      <c r="O44" s="96">
        <f>SUM(O5:O43)</f>
        <v>22.529092285348952</v>
      </c>
      <c r="P44" s="92">
        <f>分析係数表!C47</f>
        <v>0.33433390508862204</v>
      </c>
      <c r="Q44" s="96">
        <f>SUM(Q5:Q43)</f>
        <v>10.674332867487054</v>
      </c>
      <c r="R44" s="91">
        <f>SUM(R5:R43)</f>
        <v>12.213063937712311</v>
      </c>
      <c r="S44" s="97">
        <f>SUM(S5:S43)</f>
        <v>127.01258284182779</v>
      </c>
      <c r="T44" s="98">
        <f>分析係数表!F47</f>
        <v>0.41739236800258844</v>
      </c>
      <c r="U44" s="99">
        <f>SUM(U5:U43)</f>
        <v>81.616001806542897</v>
      </c>
      <c r="V44" s="100">
        <f>分析係数表!D47</f>
        <v>5.2767398089435869E-2</v>
      </c>
      <c r="W44" s="101">
        <f>SUM(W5:W43)</f>
        <v>10</v>
      </c>
      <c r="X44" s="92">
        <f>分析係数表!E47</f>
        <v>4.5266401770882245E-2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0.21389195148842333</v>
      </c>
      <c r="G5" s="77">
        <f t="shared" ref="G5:G38" si="1">E5*F5</f>
        <v>0</v>
      </c>
      <c r="H5" s="77">
        <f t="array" ref="H5:H43">MMULT(逆行列係数!C5:AO43,'31'!G5:G43)</f>
        <v>1.2942447565933359E-4</v>
      </c>
      <c r="I5" s="77">
        <f t="shared" ref="I5:I38" si="2">C5+H5</f>
        <v>1.2942447565933359E-4</v>
      </c>
      <c r="J5" s="76">
        <f>分析係数表!G8</f>
        <v>0.12113720642768851</v>
      </c>
      <c r="K5" s="78">
        <f t="shared" ref="K5:K38" si="3">I5*J5</f>
        <v>1.567811942474004E-5</v>
      </c>
      <c r="L5" s="79" t="s">
        <v>187</v>
      </c>
      <c r="M5" s="80" t="s">
        <v>187</v>
      </c>
      <c r="N5" s="81">
        <f>分析係数表!H8</f>
        <v>1.1235410915782847E-2</v>
      </c>
      <c r="O5" s="82">
        <f t="shared" ref="O5:O43" si="4">$M$44*N5</f>
        <v>0.24023723348508028</v>
      </c>
      <c r="P5" s="76">
        <f>分析係数表!C8</f>
        <v>0.21389195148842333</v>
      </c>
      <c r="Q5" s="82">
        <f t="shared" ref="Q5:Q38" si="5">O5*P5</f>
        <v>5.1384810690303817E-2</v>
      </c>
      <c r="R5" s="83">
        <f t="array" ref="R5:R43">MMULT(逆行列係数!C5:AO43,'31'!Q5:Q43)</f>
        <v>6.3097581223211713E-2</v>
      </c>
      <c r="S5" s="84">
        <f t="shared" ref="S5:S38" si="6">I5+R5</f>
        <v>6.3227005698871047E-2</v>
      </c>
      <c r="T5" s="85">
        <f>分析係数表!F8</f>
        <v>0.44993819530284301</v>
      </c>
      <c r="U5" s="86">
        <f t="shared" ref="U5:U38" si="7">S5*T5</f>
        <v>2.844824483855261E-2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投入係数表!AG6</f>
        <v>0</v>
      </c>
      <c r="E6" s="77">
        <f t="shared" si="0"/>
        <v>0</v>
      </c>
      <c r="F6" s="76">
        <f>分析係数表!C9</f>
        <v>0.54651162790697683</v>
      </c>
      <c r="G6" s="77">
        <f t="shared" si="1"/>
        <v>0</v>
      </c>
      <c r="H6" s="77">
        <v>1.4891731073486615E-4</v>
      </c>
      <c r="I6" s="77">
        <f t="shared" si="2"/>
        <v>1.4891731073486615E-4</v>
      </c>
      <c r="J6" s="76">
        <f>分析係数表!G9</f>
        <v>0.23529411764705882</v>
      </c>
      <c r="K6" s="78">
        <f t="shared" si="3"/>
        <v>3.503936723173321E-5</v>
      </c>
      <c r="L6" s="79"/>
      <c r="M6" s="80"/>
      <c r="N6" s="81">
        <f>分析係数表!H9</f>
        <v>6.0535619158312755E-4</v>
      </c>
      <c r="O6" s="82">
        <f t="shared" si="4"/>
        <v>1.2943816459325446E-2</v>
      </c>
      <c r="P6" s="76">
        <f>分析係数表!C9</f>
        <v>0.54651162790697683</v>
      </c>
      <c r="Q6" s="82">
        <f t="shared" si="5"/>
        <v>7.07394620451507E-3</v>
      </c>
      <c r="R6" s="83">
        <v>8.3912799764078727E-3</v>
      </c>
      <c r="S6" s="84">
        <f t="shared" si="6"/>
        <v>8.5401972871427395E-3</v>
      </c>
      <c r="T6" s="85">
        <f>分析係数表!F9</f>
        <v>0.68627450980392157</v>
      </c>
      <c r="U6" s="86">
        <f t="shared" si="7"/>
        <v>5.8609197068626648E-3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2.4334374943531835E-2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1.3168724279835398E-2</v>
      </c>
      <c r="G8" s="77">
        <f t="shared" si="1"/>
        <v>0</v>
      </c>
      <c r="H8" s="77">
        <v>1.3998243403884773E-4</v>
      </c>
      <c r="I8" s="77">
        <f t="shared" si="2"/>
        <v>1.3998243403884773E-4</v>
      </c>
      <c r="J8" s="76">
        <f>分析係数表!G11</f>
        <v>0.35416666666666669</v>
      </c>
      <c r="K8" s="78">
        <f t="shared" si="3"/>
        <v>4.9577112055425238E-5</v>
      </c>
      <c r="L8" s="79"/>
      <c r="M8" s="80"/>
      <c r="N8" s="81">
        <f>分析係数表!H11</f>
        <v>-2.4214247663325099E-5</v>
      </c>
      <c r="O8" s="82">
        <f t="shared" si="4"/>
        <v>-5.1775265837301779E-4</v>
      </c>
      <c r="P8" s="76">
        <f>分析係数表!C11</f>
        <v>1.3168724279835398E-2</v>
      </c>
      <c r="Q8" s="82">
        <f t="shared" si="5"/>
        <v>-6.818142003266081E-6</v>
      </c>
      <c r="R8" s="83">
        <v>7.9170984310115045E-4</v>
      </c>
      <c r="S8" s="84">
        <f t="shared" si="6"/>
        <v>9.3169227713999815E-4</v>
      </c>
      <c r="T8" s="85">
        <f>分析係数表!F11</f>
        <v>0.60416666666666663</v>
      </c>
      <c r="U8" s="86">
        <f t="shared" si="7"/>
        <v>5.6289741743874885E-4</v>
      </c>
      <c r="V8" s="87">
        <f>分析係数表!D11</f>
        <v>0</v>
      </c>
      <c r="W8" s="88">
        <f t="shared" si="8"/>
        <v>0</v>
      </c>
      <c r="X8" s="76">
        <f>分析係数表!E11</f>
        <v>0</v>
      </c>
      <c r="Y8" s="89">
        <f t="shared" si="9"/>
        <v>0</v>
      </c>
    </row>
    <row r="9" spans="1:25" x14ac:dyDescent="0.2">
      <c r="A9" s="6" t="s">
        <v>222</v>
      </c>
      <c r="B9" s="5" t="s">
        <v>190</v>
      </c>
      <c r="C9" s="90"/>
      <c r="D9" s="76">
        <f>投入係数表!AG9</f>
        <v>0</v>
      </c>
      <c r="E9" s="77">
        <f t="shared" si="0"/>
        <v>0</v>
      </c>
      <c r="F9" s="76">
        <f>分析係数表!C12</f>
        <v>7.2568503462812406E-2</v>
      </c>
      <c r="G9" s="77">
        <f t="shared" si="1"/>
        <v>0</v>
      </c>
      <c r="H9" s="77">
        <v>9.8158252594798774E-5</v>
      </c>
      <c r="I9" s="77">
        <f t="shared" si="2"/>
        <v>9.8158252594798774E-5</v>
      </c>
      <c r="J9" s="76">
        <f>分析係数表!G12</f>
        <v>0.12569832402234637</v>
      </c>
      <c r="K9" s="78">
        <f t="shared" si="3"/>
        <v>1.2338327840128338E-5</v>
      </c>
      <c r="L9" s="79"/>
      <c r="M9" s="80"/>
      <c r="N9" s="81">
        <f>分析係数表!H12</f>
        <v>9.0779214489805804E-2</v>
      </c>
      <c r="O9" s="82">
        <f t="shared" si="4"/>
        <v>1.9410547162404439</v>
      </c>
      <c r="P9" s="76">
        <f>分析係数表!C12</f>
        <v>7.2568503462812406E-2</v>
      </c>
      <c r="Q9" s="82">
        <f t="shared" si="5"/>
        <v>0.140859435897003</v>
      </c>
      <c r="R9" s="83">
        <v>0.15496066625559995</v>
      </c>
      <c r="S9" s="84">
        <f t="shared" si="6"/>
        <v>0.15505882450819475</v>
      </c>
      <c r="T9" s="85">
        <f>分析係数表!F12</f>
        <v>0.41017347838870921</v>
      </c>
      <c r="U9" s="86">
        <f t="shared" si="7"/>
        <v>6.3601017403390678E-2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0.30599182109845352</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投入係数表!AG11</f>
        <v>8.3333333333333332E-3</v>
      </c>
      <c r="E11" s="77">
        <f t="shared" si="0"/>
        <v>0.83333333333333337</v>
      </c>
      <c r="F11" s="76">
        <f>分析係数表!C14</f>
        <v>0.25830608585592241</v>
      </c>
      <c r="G11" s="77">
        <f t="shared" si="1"/>
        <v>0.21525507154660201</v>
      </c>
      <c r="H11" s="77">
        <v>0.30299314873610383</v>
      </c>
      <c r="I11" s="77">
        <f t="shared" si="2"/>
        <v>0.30299314873610383</v>
      </c>
      <c r="J11" s="76">
        <f>分析係数表!G14</f>
        <v>0.15742383910085772</v>
      </c>
      <c r="K11" s="78">
        <f t="shared" si="3"/>
        <v>4.7698344695294659E-2</v>
      </c>
      <c r="L11" s="79"/>
      <c r="M11" s="80"/>
      <c r="N11" s="81">
        <f>分析係数表!H14</f>
        <v>1.1380696401762796E-3</v>
      </c>
      <c r="O11" s="82">
        <f t="shared" si="4"/>
        <v>2.4334374943531835E-2</v>
      </c>
      <c r="P11" s="76">
        <f>分析係数表!C14</f>
        <v>0.25830608585592241</v>
      </c>
      <c r="Q11" s="82">
        <f t="shared" si="5"/>
        <v>6.2857171434141414E-3</v>
      </c>
      <c r="R11" s="83">
        <v>5.9151165142187781E-2</v>
      </c>
      <c r="S11" s="84">
        <f t="shared" si="6"/>
        <v>0.3621443138782916</v>
      </c>
      <c r="T11" s="85">
        <f>分析係数表!F14</f>
        <v>0.28778467908902694</v>
      </c>
      <c r="U11" s="86">
        <f t="shared" si="7"/>
        <v>0.10421958515337999</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0.17862466713869116</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投入係数表!AG13</f>
        <v>0</v>
      </c>
      <c r="E13" s="77">
        <f t="shared" si="0"/>
        <v>0</v>
      </c>
      <c r="F13" s="76">
        <f>分析係数表!C16</f>
        <v>7.6144637788473357E-2</v>
      </c>
      <c r="G13" s="77">
        <f t="shared" si="1"/>
        <v>0</v>
      </c>
      <c r="H13" s="77">
        <v>1.7190672540028421E-3</v>
      </c>
      <c r="I13" s="77">
        <f t="shared" si="2"/>
        <v>1.7190672540028421E-3</v>
      </c>
      <c r="J13" s="76">
        <f>分析係数表!G16</f>
        <v>3.3088235294117647E-2</v>
      </c>
      <c r="K13" s="78">
        <f t="shared" si="3"/>
        <v>5.6880901786858746E-5</v>
      </c>
      <c r="L13" s="79"/>
      <c r="M13" s="80"/>
      <c r="N13" s="81">
        <f>分析係数表!H16</f>
        <v>1.665940239236767E-2</v>
      </c>
      <c r="O13" s="82">
        <f t="shared" si="4"/>
        <v>0.35621382896063625</v>
      </c>
      <c r="P13" s="76">
        <f>分析係数表!C16</f>
        <v>7.6144637788473357E-2</v>
      </c>
      <c r="Q13" s="82">
        <f t="shared" si="5"/>
        <v>2.7123772981452847E-2</v>
      </c>
      <c r="R13" s="83">
        <v>3.0452046650084455E-2</v>
      </c>
      <c r="S13" s="84">
        <f t="shared" si="6"/>
        <v>3.2171113904087299E-2</v>
      </c>
      <c r="T13" s="85">
        <f>分析係数表!F16</f>
        <v>0.28823529411764703</v>
      </c>
      <c r="U13" s="86">
        <f t="shared" si="7"/>
        <v>9.2728504782369266E-3</v>
      </c>
      <c r="V13" s="87">
        <f>分析係数表!D16</f>
        <v>0</v>
      </c>
      <c r="W13" s="88">
        <f t="shared" si="8"/>
        <v>0</v>
      </c>
      <c r="X13" s="76">
        <f>分析係数表!E16</f>
        <v>0</v>
      </c>
      <c r="Y13" s="89">
        <f t="shared" si="9"/>
        <v>0</v>
      </c>
    </row>
    <row r="14" spans="1:25" x14ac:dyDescent="0.2">
      <c r="A14" s="6" t="s">
        <v>2</v>
      </c>
      <c r="B14" s="5" t="s">
        <v>364</v>
      </c>
      <c r="C14" s="90"/>
      <c r="D14" s="76">
        <f>投入係数表!AG14</f>
        <v>8.3333333333333332E-3</v>
      </c>
      <c r="E14" s="77">
        <f t="shared" si="0"/>
        <v>0.83333333333333337</v>
      </c>
      <c r="F14" s="76">
        <f>分析係数表!C17</f>
        <v>0.18071519795657731</v>
      </c>
      <c r="G14" s="77">
        <f t="shared" si="1"/>
        <v>0.15059599829714776</v>
      </c>
      <c r="H14" s="77">
        <v>0.1875457713471782</v>
      </c>
      <c r="I14" s="77">
        <f t="shared" si="2"/>
        <v>0.1875457713471782</v>
      </c>
      <c r="J14" s="76">
        <f>分析係数表!G17</f>
        <v>0.21222205415217063</v>
      </c>
      <c r="K14" s="78">
        <f t="shared" si="3"/>
        <v>3.9801348842851463E-2</v>
      </c>
      <c r="L14" s="79"/>
      <c r="M14" s="80"/>
      <c r="N14" s="81">
        <f>分析係数表!H17</f>
        <v>2.9299239672623371E-3</v>
      </c>
      <c r="O14" s="82">
        <f t="shared" si="4"/>
        <v>6.2648071663135158E-2</v>
      </c>
      <c r="P14" s="76">
        <f>分析係数表!C17</f>
        <v>0.18071519795657731</v>
      </c>
      <c r="Q14" s="82">
        <f t="shared" si="5"/>
        <v>1.1321458672201311E-2</v>
      </c>
      <c r="R14" s="83">
        <v>2.4990233540461333E-2</v>
      </c>
      <c r="S14" s="84">
        <f t="shared" si="6"/>
        <v>0.21253600488763955</v>
      </c>
      <c r="T14" s="85">
        <f>分析係数表!F17</f>
        <v>0.32203902586598093</v>
      </c>
      <c r="U14" s="86">
        <f t="shared" si="7"/>
        <v>6.8444887975462804E-2</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投入係数表!AG15</f>
        <v>0</v>
      </c>
      <c r="E15" s="77">
        <f t="shared" si="0"/>
        <v>0</v>
      </c>
      <c r="F15" s="76">
        <f>分析係数表!C18</f>
        <v>9.139072847682117E-2</v>
      </c>
      <c r="G15" s="77">
        <f t="shared" si="1"/>
        <v>0</v>
      </c>
      <c r="H15" s="77">
        <v>1.0468790029186925E-3</v>
      </c>
      <c r="I15" s="77">
        <f t="shared" si="2"/>
        <v>1.0468790029186925E-3</v>
      </c>
      <c r="J15" s="76">
        <f>分析係数表!G18</f>
        <v>0.21513002364066194</v>
      </c>
      <c r="K15" s="78">
        <f t="shared" si="3"/>
        <v>2.2521510464681093E-4</v>
      </c>
      <c r="L15" s="79"/>
      <c r="M15" s="80"/>
      <c r="N15" s="81">
        <f>分析係数表!H18</f>
        <v>4.3585645793985182E-4</v>
      </c>
      <c r="O15" s="82">
        <f t="shared" si="4"/>
        <v>9.3195478507143211E-3</v>
      </c>
      <c r="P15" s="76">
        <f>分析係数表!C18</f>
        <v>9.139072847682117E-2</v>
      </c>
      <c r="Q15" s="82">
        <f t="shared" si="5"/>
        <v>8.5172026715137484E-4</v>
      </c>
      <c r="R15" s="83">
        <v>2.1013877653086699E-3</v>
      </c>
      <c r="S15" s="84">
        <f t="shared" si="6"/>
        <v>3.1482667682273622E-3</v>
      </c>
      <c r="T15" s="85">
        <f>分析係数表!F18</f>
        <v>0.45390070921985815</v>
      </c>
      <c r="U15" s="86">
        <f t="shared" si="7"/>
        <v>1.4290005189117104E-3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投入係数表!AG16</f>
        <v>0</v>
      </c>
      <c r="E16" s="77">
        <f t="shared" si="0"/>
        <v>0</v>
      </c>
      <c r="F16" s="76">
        <f>分析係数表!C19</f>
        <v>0.19965169797238458</v>
      </c>
      <c r="G16" s="77">
        <f t="shared" si="1"/>
        <v>0</v>
      </c>
      <c r="H16" s="77">
        <v>2.4083908824412232E-3</v>
      </c>
      <c r="I16" s="77">
        <f t="shared" si="2"/>
        <v>2.4083908824412232E-3</v>
      </c>
      <c r="J16" s="76">
        <f>分析係数表!G19</f>
        <v>5.7581303674503731E-2</v>
      </c>
      <c r="K16" s="78">
        <f t="shared" si="3"/>
        <v>1.3867828676875408E-4</v>
      </c>
      <c r="L16" s="79"/>
      <c r="M16" s="80"/>
      <c r="N16" s="81">
        <f>分析係数表!H19</f>
        <v>-1.210712383166255E-4</v>
      </c>
      <c r="O16" s="82">
        <f t="shared" si="4"/>
        <v>-2.588763291865089E-3</v>
      </c>
      <c r="P16" s="76">
        <f>分析係数表!C19</f>
        <v>0.19965169797238458</v>
      </c>
      <c r="Q16" s="82">
        <f t="shared" si="5"/>
        <v>-5.1685098686944479E-4</v>
      </c>
      <c r="R16" s="83">
        <v>4.9358564604568608E-3</v>
      </c>
      <c r="S16" s="84">
        <f t="shared" si="6"/>
        <v>7.344247342898084E-3</v>
      </c>
      <c r="T16" s="85">
        <f>分析係数表!F19</f>
        <v>0.23947627762917079</v>
      </c>
      <c r="U16" s="86">
        <f t="shared" si="7"/>
        <v>1.7587730156651614E-3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投入係数表!AG17</f>
        <v>0</v>
      </c>
      <c r="E17" s="77">
        <f t="shared" si="0"/>
        <v>0</v>
      </c>
      <c r="F17" s="76">
        <f>分析係数表!C20</f>
        <v>7.086614173228345E-2</v>
      </c>
      <c r="G17" s="77">
        <f t="shared" si="1"/>
        <v>0</v>
      </c>
      <c r="H17" s="77">
        <v>1.0889845286861828E-3</v>
      </c>
      <c r="I17" s="77">
        <f t="shared" si="2"/>
        <v>1.0889845286861828E-3</v>
      </c>
      <c r="J17" s="76">
        <f>分析係数表!G20</f>
        <v>0.1</v>
      </c>
      <c r="K17" s="78">
        <f t="shared" si="3"/>
        <v>1.0889845286861828E-4</v>
      </c>
      <c r="L17" s="79"/>
      <c r="M17" s="80"/>
      <c r="N17" s="81">
        <f>分析係数表!H20</f>
        <v>5.5692769625647731E-4</v>
      </c>
      <c r="O17" s="82">
        <f t="shared" si="4"/>
        <v>1.190831114257941E-2</v>
      </c>
      <c r="P17" s="76">
        <f>分析係数表!C20</f>
        <v>7.086614173228345E-2</v>
      </c>
      <c r="Q17" s="82">
        <f t="shared" si="5"/>
        <v>8.4389606522216275E-4</v>
      </c>
      <c r="R17" s="83">
        <v>2.8048533799860387E-3</v>
      </c>
      <c r="S17" s="84">
        <f t="shared" si="6"/>
        <v>3.8938379086722215E-3</v>
      </c>
      <c r="T17" s="85">
        <f>分析係数表!F20</f>
        <v>0.22318840579710145</v>
      </c>
      <c r="U17" s="86">
        <f t="shared" si="7"/>
        <v>8.6905947526887259E-4</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投入係数表!AG18</f>
        <v>0</v>
      </c>
      <c r="E18" s="77">
        <f t="shared" si="0"/>
        <v>0</v>
      </c>
      <c r="F18" s="76">
        <f>分析係数表!C21</f>
        <v>0.37411764705882355</v>
      </c>
      <c r="G18" s="77">
        <f t="shared" si="1"/>
        <v>0</v>
      </c>
      <c r="H18" s="77">
        <v>9.0335958791644203E-3</v>
      </c>
      <c r="I18" s="77">
        <f t="shared" si="2"/>
        <v>9.0335958791644203E-3</v>
      </c>
      <c r="J18" s="76">
        <f>分析係数表!G21</f>
        <v>0.28505771697306542</v>
      </c>
      <c r="K18" s="78">
        <f t="shared" si="3"/>
        <v>2.5750962173719015E-3</v>
      </c>
      <c r="L18" s="79"/>
      <c r="M18" s="80"/>
      <c r="N18" s="81">
        <f>分析係数表!H21</f>
        <v>9.2014141120635377E-4</v>
      </c>
      <c r="O18" s="82">
        <f t="shared" si="4"/>
        <v>1.9674601018174677E-2</v>
      </c>
      <c r="P18" s="76">
        <f>分析係数表!C21</f>
        <v>0.37411764705882355</v>
      </c>
      <c r="Q18" s="82">
        <f t="shared" si="5"/>
        <v>7.3606154397406441E-3</v>
      </c>
      <c r="R18" s="83">
        <v>1.9869600835827009E-2</v>
      </c>
      <c r="S18" s="84">
        <f t="shared" si="6"/>
        <v>2.890319671499143E-2</v>
      </c>
      <c r="T18" s="85">
        <f>分析係数表!F21</f>
        <v>0.42400598546387347</v>
      </c>
      <c r="U18" s="86">
        <f t="shared" si="7"/>
        <v>1.2255128406196131E-2</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投入係数表!AG19</f>
        <v>0</v>
      </c>
      <c r="E19" s="77">
        <f t="shared" si="0"/>
        <v>0</v>
      </c>
      <c r="F19" s="76">
        <f>分析係数表!C22</f>
        <v>3.7067545304777627E-2</v>
      </c>
      <c r="G19" s="77">
        <f t="shared" si="1"/>
        <v>0</v>
      </c>
      <c r="H19" s="77">
        <v>2.4933885903826087E-3</v>
      </c>
      <c r="I19" s="77">
        <f t="shared" si="2"/>
        <v>2.4933885903826087E-3</v>
      </c>
      <c r="J19" s="76">
        <f>分析係数表!G22</f>
        <v>0.19478402607986961</v>
      </c>
      <c r="K19" s="78">
        <f t="shared" si="3"/>
        <v>4.8567226821633535E-4</v>
      </c>
      <c r="L19" s="79"/>
      <c r="M19" s="80"/>
      <c r="N19" s="81">
        <f>分析係数表!H22</f>
        <v>4.8428495326650198E-5</v>
      </c>
      <c r="O19" s="82">
        <f t="shared" si="4"/>
        <v>1.0355053167460356E-3</v>
      </c>
      <c r="P19" s="76">
        <f>分析係数表!C22</f>
        <v>3.7067545304777627E-2</v>
      </c>
      <c r="Q19" s="82">
        <f t="shared" si="5"/>
        <v>3.838364024182178E-5</v>
      </c>
      <c r="R19" s="83">
        <v>4.0362769093795631E-4</v>
      </c>
      <c r="S19" s="84">
        <f t="shared" si="6"/>
        <v>2.897016281320565E-3</v>
      </c>
      <c r="T19" s="85">
        <f>分析係数表!F22</f>
        <v>0.40994295028524858</v>
      </c>
      <c r="U19" s="86">
        <f t="shared" si="7"/>
        <v>1.1876114013889521E-3</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5.1775265837301779E-4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投入係数表!AG21</f>
        <v>0</v>
      </c>
      <c r="E21" s="77">
        <f t="shared" si="0"/>
        <v>0</v>
      </c>
      <c r="F21" s="76">
        <f>分析係数表!C24</f>
        <v>1</v>
      </c>
      <c r="G21" s="77">
        <f t="shared" si="1"/>
        <v>0</v>
      </c>
      <c r="H21" s="77">
        <v>3.9314939139318203E-2</v>
      </c>
      <c r="I21" s="77">
        <f t="shared" si="2"/>
        <v>3.9314939139318203E-2</v>
      </c>
      <c r="J21" s="76">
        <f>分析係数表!G24</f>
        <v>0.20825654257279763</v>
      </c>
      <c r="K21" s="78">
        <f t="shared" si="3"/>
        <v>8.1875932966143684E-3</v>
      </c>
      <c r="L21" s="79"/>
      <c r="M21" s="80"/>
      <c r="N21" s="81">
        <f>分析係数表!H24</f>
        <v>3.389994672865514E-4</v>
      </c>
      <c r="O21" s="82">
        <f t="shared" si="4"/>
        <v>7.2485372172222491E-3</v>
      </c>
      <c r="P21" s="76">
        <f>分析係数表!C24</f>
        <v>1</v>
      </c>
      <c r="Q21" s="82">
        <f t="shared" si="5"/>
        <v>7.2485372172222491E-3</v>
      </c>
      <c r="R21" s="83">
        <v>3.2542908543454013E-2</v>
      </c>
      <c r="S21" s="84">
        <f t="shared" si="6"/>
        <v>7.1857847682772216E-2</v>
      </c>
      <c r="T21" s="85">
        <f>分析係数表!F24</f>
        <v>0.38665683744931811</v>
      </c>
      <c r="U21" s="86">
        <f t="shared" si="7"/>
        <v>2.7784328130935516E-2</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投入係数表!AG22</f>
        <v>0</v>
      </c>
      <c r="E22" s="77">
        <f t="shared" si="0"/>
        <v>0</v>
      </c>
      <c r="F22" s="76">
        <f>分析係数表!C25</f>
        <v>9.7637180238234755E-3</v>
      </c>
      <c r="G22" s="77">
        <f t="shared" si="1"/>
        <v>0</v>
      </c>
      <c r="H22" s="77">
        <v>1.1111014217372341E-3</v>
      </c>
      <c r="I22" s="77">
        <f t="shared" si="2"/>
        <v>1.1111014217372341E-3</v>
      </c>
      <c r="J22" s="76">
        <f>分析係数表!G25</f>
        <v>0.19639934533551553</v>
      </c>
      <c r="K22" s="78">
        <f t="shared" si="3"/>
        <v>2.1821959183055333E-4</v>
      </c>
      <c r="L22" s="79"/>
      <c r="M22" s="80"/>
      <c r="N22" s="81">
        <f>分析係数表!H25</f>
        <v>5.0849920092982707E-4</v>
      </c>
      <c r="O22" s="82">
        <f t="shared" si="4"/>
        <v>1.0872805825833373E-2</v>
      </c>
      <c r="P22" s="76">
        <f>分析係数表!C25</f>
        <v>9.7637180238234755E-3</v>
      </c>
      <c r="Q22" s="82">
        <f t="shared" si="5"/>
        <v>1.0615901021122219E-4</v>
      </c>
      <c r="R22" s="83">
        <v>6.8262967909411387E-4</v>
      </c>
      <c r="S22" s="84">
        <f t="shared" si="6"/>
        <v>1.7937311008313478E-3</v>
      </c>
      <c r="T22" s="85">
        <f>分析係数表!F25</f>
        <v>0.34206219312602293</v>
      </c>
      <c r="U22" s="86">
        <f t="shared" si="7"/>
        <v>6.135675942287262E-4</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投入係数表!AG23</f>
        <v>0</v>
      </c>
      <c r="E23" s="77">
        <f t="shared" si="0"/>
        <v>0</v>
      </c>
      <c r="F23" s="76">
        <f>分析係数表!C26</f>
        <v>0.93036400633054483</v>
      </c>
      <c r="G23" s="77">
        <f t="shared" si="1"/>
        <v>0</v>
      </c>
      <c r="H23" s="77">
        <v>6.0406899380625934E-2</v>
      </c>
      <c r="I23" s="77">
        <f t="shared" si="2"/>
        <v>6.0406899380625934E-2</v>
      </c>
      <c r="J23" s="76">
        <f>分析係数表!G26</f>
        <v>0.19645328719723185</v>
      </c>
      <c r="K23" s="78">
        <f t="shared" si="3"/>
        <v>1.1867133952716394E-2</v>
      </c>
      <c r="L23" s="79"/>
      <c r="M23" s="80"/>
      <c r="N23" s="81">
        <f>分析係数表!H26</f>
        <v>1.0557411981209745E-2</v>
      </c>
      <c r="O23" s="82">
        <f t="shared" si="4"/>
        <v>0.22574015905063577</v>
      </c>
      <c r="P23" s="76">
        <f>分析係数表!C26</f>
        <v>0.93036400633054483</v>
      </c>
      <c r="Q23" s="82">
        <f t="shared" si="5"/>
        <v>0.2100205187640439</v>
      </c>
      <c r="R23" s="83">
        <v>0.2459991180642575</v>
      </c>
      <c r="S23" s="84">
        <f t="shared" si="6"/>
        <v>0.30640601744488344</v>
      </c>
      <c r="T23" s="85">
        <f>分析係数表!F26</f>
        <v>0.33070934256055362</v>
      </c>
      <c r="U23" s="86">
        <f t="shared" si="7"/>
        <v>0.10133133258579492</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投入係数表!AG24</f>
        <v>0</v>
      </c>
      <c r="E24" s="77">
        <f t="shared" si="0"/>
        <v>0</v>
      </c>
      <c r="F24" s="76">
        <f>分析係数表!C27</f>
        <v>0.10562310030395139</v>
      </c>
      <c r="G24" s="77">
        <f t="shared" si="1"/>
        <v>0</v>
      </c>
      <c r="H24" s="77">
        <v>1.1092804911066604E-3</v>
      </c>
      <c r="I24" s="77">
        <f t="shared" si="2"/>
        <v>1.1092804911066604E-3</v>
      </c>
      <c r="J24" s="76">
        <f>分析係数表!G27</f>
        <v>0.17127071823204421</v>
      </c>
      <c r="K24" s="78">
        <f t="shared" si="3"/>
        <v>1.8998726643263244E-4</v>
      </c>
      <c r="L24" s="79"/>
      <c r="M24" s="80"/>
      <c r="N24" s="81">
        <f>分析係数表!H27</f>
        <v>1.1162768172792872E-2</v>
      </c>
      <c r="O24" s="82">
        <f t="shared" si="4"/>
        <v>0.23868397550996123</v>
      </c>
      <c r="P24" s="76">
        <f>分析係数表!C27</f>
        <v>0.10562310030395139</v>
      </c>
      <c r="Q24" s="82">
        <f t="shared" si="5"/>
        <v>2.5210541486234514E-2</v>
      </c>
      <c r="R24" s="83">
        <v>2.5518243306226849E-2</v>
      </c>
      <c r="S24" s="84">
        <f t="shared" si="6"/>
        <v>2.6627523797333508E-2</v>
      </c>
      <c r="T24" s="85">
        <f>分析係数表!F27</f>
        <v>0.32320441988950277</v>
      </c>
      <c r="U24" s="86">
        <f t="shared" si="7"/>
        <v>8.606133382011107E-3</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投入係数表!AG25</f>
        <v>0</v>
      </c>
      <c r="E25" s="77">
        <f t="shared" si="0"/>
        <v>0</v>
      </c>
      <c r="F25" s="76">
        <f>分析係数表!C28</f>
        <v>0.18610473607344047</v>
      </c>
      <c r="G25" s="77">
        <f t="shared" si="1"/>
        <v>0</v>
      </c>
      <c r="H25" s="77">
        <v>4.8300525192996442E-2</v>
      </c>
      <c r="I25" s="77">
        <f t="shared" si="2"/>
        <v>4.8300525192996442E-2</v>
      </c>
      <c r="J25" s="76">
        <f>分析係数表!G28</f>
        <v>0.12463295269168026</v>
      </c>
      <c r="K25" s="78">
        <f t="shared" si="3"/>
        <v>6.0198370713620362E-3</v>
      </c>
      <c r="L25" s="79"/>
      <c r="M25" s="80"/>
      <c r="N25" s="81">
        <f>分析係数表!H28</f>
        <v>2.0436825027846384E-2</v>
      </c>
      <c r="O25" s="82">
        <f t="shared" si="4"/>
        <v>0.436983243666827</v>
      </c>
      <c r="P25" s="76">
        <f>分析係数表!C28</f>
        <v>0.18610473607344047</v>
      </c>
      <c r="Q25" s="82">
        <f t="shared" si="5"/>
        <v>8.1324651231130765E-2</v>
      </c>
      <c r="R25" s="83">
        <v>9.2554748296184208E-2</v>
      </c>
      <c r="S25" s="84">
        <f t="shared" si="6"/>
        <v>0.14085527348918064</v>
      </c>
      <c r="T25" s="85">
        <f>分析係数表!F28</f>
        <v>0.20978792822185971</v>
      </c>
      <c r="U25" s="86">
        <f t="shared" si="7"/>
        <v>2.9549736004418646E-2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投入係数表!AG26</f>
        <v>1.6666666666666666E-2</v>
      </c>
      <c r="E26" s="77">
        <f t="shared" si="0"/>
        <v>1.6666666666666667</v>
      </c>
      <c r="F26" s="76">
        <f>分析係数表!C29</f>
        <v>0.55770782889426962</v>
      </c>
      <c r="G26" s="77">
        <f t="shared" si="1"/>
        <v>0.92951304815711611</v>
      </c>
      <c r="H26" s="77">
        <v>0.9955559220797725</v>
      </c>
      <c r="I26" s="77">
        <f t="shared" si="2"/>
        <v>0.9955559220797725</v>
      </c>
      <c r="J26" s="76">
        <f>分析係数表!G29</f>
        <v>0.26290655653071759</v>
      </c>
      <c r="K26" s="78">
        <f t="shared" si="3"/>
        <v>0.26173817930775639</v>
      </c>
      <c r="L26" s="79"/>
      <c r="M26" s="80"/>
      <c r="N26" s="81">
        <f>分析係数表!H29</f>
        <v>1.0048912780279917E-2</v>
      </c>
      <c r="O26" s="82">
        <f t="shared" si="4"/>
        <v>0.21486735322480241</v>
      </c>
      <c r="P26" s="76">
        <f>分析係数表!C29</f>
        <v>0.55770782889426962</v>
      </c>
      <c r="Q26" s="82">
        <f t="shared" si="5"/>
        <v>0.11983320506726269</v>
      </c>
      <c r="R26" s="83">
        <v>0.17281879488030383</v>
      </c>
      <c r="S26" s="84">
        <f t="shared" si="6"/>
        <v>1.1683747169600762</v>
      </c>
      <c r="T26" s="85">
        <f>分析係数表!F29</f>
        <v>0.49535363964894163</v>
      </c>
      <c r="U26" s="86">
        <f t="shared" si="7"/>
        <v>0.57875866851997582</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投入係数表!AG27</f>
        <v>0</v>
      </c>
      <c r="E27" s="77">
        <f t="shared" si="0"/>
        <v>0</v>
      </c>
      <c r="F27" s="76">
        <f>分析係数表!C30</f>
        <v>1</v>
      </c>
      <c r="G27" s="77">
        <f t="shared" si="1"/>
        <v>0</v>
      </c>
      <c r="H27" s="77">
        <v>4.4756530602700156E-2</v>
      </c>
      <c r="I27" s="77">
        <f t="shared" si="2"/>
        <v>4.4756530602700156E-2</v>
      </c>
      <c r="J27" s="76">
        <f>分析係数表!G30</f>
        <v>0.34435136970794655</v>
      </c>
      <c r="K27" s="78">
        <f t="shared" si="3"/>
        <v>1.5411972616415425E-2</v>
      </c>
      <c r="L27" s="79"/>
      <c r="M27" s="80"/>
      <c r="N27" s="81">
        <f>分析係数表!H30</f>
        <v>0</v>
      </c>
      <c r="O27" s="82">
        <f t="shared" si="4"/>
        <v>0</v>
      </c>
      <c r="P27" s="76">
        <f>分析係数表!C30</f>
        <v>1</v>
      </c>
      <c r="Q27" s="82">
        <f t="shared" si="5"/>
        <v>0</v>
      </c>
      <c r="R27" s="83">
        <v>5.9437488188977858E-2</v>
      </c>
      <c r="S27" s="84">
        <f t="shared" si="6"/>
        <v>0.10419401879167801</v>
      </c>
      <c r="T27" s="85">
        <f>分析係数表!F30</f>
        <v>0.43672175684853975</v>
      </c>
      <c r="U27" s="86">
        <f t="shared" si="7"/>
        <v>4.5503794939811389E-2</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投入係数表!AG28</f>
        <v>0</v>
      </c>
      <c r="E28" s="77">
        <f t="shared" si="0"/>
        <v>0</v>
      </c>
      <c r="F28" s="76">
        <f>分析係数表!C31</f>
        <v>0.21403057579654239</v>
      </c>
      <c r="G28" s="77">
        <f t="shared" si="1"/>
        <v>0</v>
      </c>
      <c r="H28" s="77">
        <v>2.2773254161731642E-2</v>
      </c>
      <c r="I28" s="77">
        <f t="shared" si="2"/>
        <v>2.2773254161731642E-2</v>
      </c>
      <c r="J28" s="76">
        <f>分析係数表!G31</f>
        <v>7.0431893687707636E-2</v>
      </c>
      <c r="K28" s="78">
        <f t="shared" si="3"/>
        <v>1.6039634160422286E-3</v>
      </c>
      <c r="L28" s="79"/>
      <c r="M28" s="80"/>
      <c r="N28" s="81">
        <f>分析係数表!H31</f>
        <v>2.2373964840912391E-2</v>
      </c>
      <c r="O28" s="82">
        <f t="shared" si="4"/>
        <v>0.47840345633666842</v>
      </c>
      <c r="P28" s="76">
        <f>分析係数表!C31</f>
        <v>0.21403057579654239</v>
      </c>
      <c r="Q28" s="82">
        <f t="shared" si="5"/>
        <v>0.10239296722279316</v>
      </c>
      <c r="R28" s="83">
        <v>0.13778124711164694</v>
      </c>
      <c r="S28" s="84">
        <f t="shared" si="6"/>
        <v>0.16055450127337859</v>
      </c>
      <c r="T28" s="85">
        <f>分析係数表!F31</f>
        <v>0.34418604651162793</v>
      </c>
      <c r="U28" s="86">
        <f t="shared" si="7"/>
        <v>5.5260619042930309E-2</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投入係数表!AG29</f>
        <v>0</v>
      </c>
      <c r="E29" s="77">
        <f t="shared" si="0"/>
        <v>0</v>
      </c>
      <c r="F29" s="76">
        <f>分析係数表!C32</f>
        <v>0.43391812865497081</v>
      </c>
      <c r="G29" s="77">
        <f t="shared" si="1"/>
        <v>0</v>
      </c>
      <c r="H29" s="77">
        <v>2.9913086275751878E-3</v>
      </c>
      <c r="I29" s="77">
        <f t="shared" si="2"/>
        <v>2.9913086275751878E-3</v>
      </c>
      <c r="J29" s="76">
        <f>分析係数表!G32</f>
        <v>0.14171122994652408</v>
      </c>
      <c r="K29" s="78">
        <f t="shared" si="3"/>
        <v>4.2390202476332879E-4</v>
      </c>
      <c r="L29" s="79"/>
      <c r="M29" s="80"/>
      <c r="N29" s="81">
        <f>分析係数表!H32</f>
        <v>6.3683471354545017E-3</v>
      </c>
      <c r="O29" s="82">
        <f t="shared" si="4"/>
        <v>0.1361689491521037</v>
      </c>
      <c r="P29" s="76">
        <f>分析係数表!C32</f>
        <v>0.43391812865497081</v>
      </c>
      <c r="Q29" s="82">
        <f t="shared" si="5"/>
        <v>5.9086175596994715E-2</v>
      </c>
      <c r="R29" s="83">
        <v>7.543073460200482E-2</v>
      </c>
      <c r="S29" s="84">
        <f t="shared" si="6"/>
        <v>7.8422043229580005E-2</v>
      </c>
      <c r="T29" s="85">
        <f>分析係数表!F32</f>
        <v>0.48395721925133689</v>
      </c>
      <c r="U29" s="86">
        <f t="shared" si="7"/>
        <v>3.7952913969395673E-2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投入係数表!AG30</f>
        <v>0</v>
      </c>
      <c r="E30" s="77">
        <f t="shared" si="0"/>
        <v>0</v>
      </c>
      <c r="F30" s="76">
        <f>分析係数表!C33</f>
        <v>0.95657568238213397</v>
      </c>
      <c r="G30" s="77">
        <f t="shared" si="1"/>
        <v>0</v>
      </c>
      <c r="H30" s="77">
        <v>3.2020867707665416E-3</v>
      </c>
      <c r="I30" s="77">
        <f t="shared" si="2"/>
        <v>3.2020867707665416E-3</v>
      </c>
      <c r="J30" s="76">
        <f>分析係数表!G33</f>
        <v>0.50647668393782386</v>
      </c>
      <c r="K30" s="78">
        <f t="shared" si="3"/>
        <v>1.6217822893390126E-3</v>
      </c>
      <c r="L30" s="79"/>
      <c r="M30" s="80"/>
      <c r="N30" s="81">
        <f>分析係数表!H33</f>
        <v>9.6856990653300401E-4</v>
      </c>
      <c r="O30" s="82">
        <f t="shared" si="4"/>
        <v>2.0710106334920712E-2</v>
      </c>
      <c r="P30" s="76">
        <f>分析係数表!C33</f>
        <v>0.95657568238213397</v>
      </c>
      <c r="Q30" s="82">
        <f t="shared" si="5"/>
        <v>1.9810784099533334E-2</v>
      </c>
      <c r="R30" s="83">
        <v>6.2770079345962557E-2</v>
      </c>
      <c r="S30" s="84">
        <f t="shared" si="6"/>
        <v>6.5972166116729097E-2</v>
      </c>
      <c r="T30" s="85">
        <f>分析係数表!F33</f>
        <v>0.6295336787564767</v>
      </c>
      <c r="U30" s="86">
        <f t="shared" si="7"/>
        <v>4.1531700430997853E-2</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投入係数表!AG31</f>
        <v>8.3333333333333332E-3</v>
      </c>
      <c r="E31" s="77">
        <f t="shared" si="0"/>
        <v>0.83333333333333337</v>
      </c>
      <c r="F31" s="76">
        <f>分析係数表!C34</f>
        <v>0.33608845585417924</v>
      </c>
      <c r="G31" s="77">
        <f t="shared" si="1"/>
        <v>0.28007371321181607</v>
      </c>
      <c r="H31" s="77">
        <v>0.3762657201252616</v>
      </c>
      <c r="I31" s="77">
        <f t="shared" si="2"/>
        <v>0.3762657201252616</v>
      </c>
      <c r="J31" s="76">
        <f>分析係数表!G34</f>
        <v>0.42501734562394688</v>
      </c>
      <c r="K31" s="78">
        <f t="shared" si="3"/>
        <v>0.15991945761692158</v>
      </c>
      <c r="L31" s="79"/>
      <c r="M31" s="80"/>
      <c r="N31" s="81">
        <f>分析係数表!H34</f>
        <v>0.15935396387234249</v>
      </c>
      <c r="O31" s="82">
        <f t="shared" si="4"/>
        <v>3.4073302447528304</v>
      </c>
      <c r="P31" s="76">
        <f>分析係数表!C34</f>
        <v>0.33608845585417924</v>
      </c>
      <c r="Q31" s="82">
        <f t="shared" si="5"/>
        <v>1.1451643605442214</v>
      </c>
      <c r="R31" s="83">
        <v>1.2414104894346949</v>
      </c>
      <c r="S31" s="84">
        <f t="shared" si="6"/>
        <v>1.6176762095599564</v>
      </c>
      <c r="T31" s="85">
        <f>分析係数表!F34</f>
        <v>0.69035583308553872</v>
      </c>
      <c r="U31" s="86">
        <f t="shared" si="7"/>
        <v>1.1167722073134203</v>
      </c>
      <c r="V31" s="87">
        <f>分析係数表!D34</f>
        <v>0.20794925166022402</v>
      </c>
      <c r="W31" s="88">
        <f t="shared" si="8"/>
        <v>0</v>
      </c>
      <c r="X31" s="76">
        <f>分析係数表!E34</f>
        <v>0.15720091188423035</v>
      </c>
      <c r="Y31" s="89">
        <f t="shared" si="9"/>
        <v>0</v>
      </c>
    </row>
    <row r="32" spans="1:25" x14ac:dyDescent="0.2">
      <c r="A32" s="6" t="s">
        <v>20</v>
      </c>
      <c r="B32" s="5" t="s">
        <v>37</v>
      </c>
      <c r="C32" s="90"/>
      <c r="D32" s="76">
        <f>投入係数表!AG32</f>
        <v>0</v>
      </c>
      <c r="E32" s="77">
        <f t="shared" si="0"/>
        <v>0</v>
      </c>
      <c r="F32" s="76">
        <f>分析係数表!C35</f>
        <v>1</v>
      </c>
      <c r="G32" s="77">
        <f t="shared" si="1"/>
        <v>0</v>
      </c>
      <c r="H32" s="77">
        <v>0.31774597544403699</v>
      </c>
      <c r="I32" s="77">
        <f t="shared" si="2"/>
        <v>0.31774597544403699</v>
      </c>
      <c r="J32" s="76">
        <f>分析係数表!G35</f>
        <v>0.31379772270596118</v>
      </c>
      <c r="K32" s="78">
        <f t="shared" si="3"/>
        <v>9.9707963493323074E-2</v>
      </c>
      <c r="L32" s="79"/>
      <c r="M32" s="80"/>
      <c r="N32" s="81">
        <f>分析係数表!H35</f>
        <v>5.9518620756453096E-2</v>
      </c>
      <c r="O32" s="82">
        <f t="shared" si="4"/>
        <v>1.2726360342808778</v>
      </c>
      <c r="P32" s="76">
        <f>分析係数表!C35</f>
        <v>1</v>
      </c>
      <c r="Q32" s="82">
        <f t="shared" si="5"/>
        <v>1.2726360342808778</v>
      </c>
      <c r="R32" s="83">
        <v>1.6601040276285999</v>
      </c>
      <c r="S32" s="84">
        <f t="shared" si="6"/>
        <v>1.9778500030726369</v>
      </c>
      <c r="T32" s="85">
        <f>分析係数表!F35</f>
        <v>0.62804197365483372</v>
      </c>
      <c r="U32" s="86">
        <f t="shared" si="7"/>
        <v>1.2421728195229578</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投入係数表!AG33</f>
        <v>4.1666666666666664E-2</v>
      </c>
      <c r="E33" s="77">
        <f t="shared" si="0"/>
        <v>4.1666666666666661</v>
      </c>
      <c r="F33" s="76">
        <f>分析係数表!C36</f>
        <v>0.74699570815450644</v>
      </c>
      <c r="G33" s="77">
        <f t="shared" si="1"/>
        <v>3.1124821173104431</v>
      </c>
      <c r="H33" s="77">
        <v>3.2020580270216161</v>
      </c>
      <c r="I33" s="77">
        <f t="shared" si="2"/>
        <v>3.2020580270216161</v>
      </c>
      <c r="J33" s="76">
        <f>分析係数表!G36</f>
        <v>2.1798365122615803E-2</v>
      </c>
      <c r="K33" s="78">
        <f t="shared" si="3"/>
        <v>6.9799630016819963E-2</v>
      </c>
      <c r="L33" s="79"/>
      <c r="M33" s="80"/>
      <c r="N33" s="81">
        <f>分析係数表!H36</f>
        <v>0.18814470434403602</v>
      </c>
      <c r="O33" s="82">
        <f t="shared" si="4"/>
        <v>4.0229381555583483</v>
      </c>
      <c r="P33" s="76">
        <f>分析係数表!C36</f>
        <v>0.74699570815450644</v>
      </c>
      <c r="Q33" s="82">
        <f t="shared" si="5"/>
        <v>3.0051175363730924</v>
      </c>
      <c r="R33" s="83">
        <v>3.1362430300131532</v>
      </c>
      <c r="S33" s="84">
        <f t="shared" si="6"/>
        <v>6.3383010570347693</v>
      </c>
      <c r="T33" s="85">
        <f>分析係数表!F36</f>
        <v>0.88068263301305039</v>
      </c>
      <c r="U33" s="86">
        <f t="shared" si="7"/>
        <v>5.582031663738781</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投入係数表!AG34</f>
        <v>0</v>
      </c>
      <c r="E34" s="77">
        <f t="shared" si="0"/>
        <v>0</v>
      </c>
      <c r="F34" s="76">
        <f>分析係数表!C37</f>
        <v>0.40712235846595357</v>
      </c>
      <c r="G34" s="77">
        <f t="shared" si="1"/>
        <v>0</v>
      </c>
      <c r="H34" s="77">
        <v>4.8763864705393664E-2</v>
      </c>
      <c r="I34" s="77">
        <f t="shared" si="2"/>
        <v>4.8763864705393664E-2</v>
      </c>
      <c r="J34" s="76">
        <f>分析係数表!G37</f>
        <v>0.32196035893896063</v>
      </c>
      <c r="K34" s="78">
        <f t="shared" si="3"/>
        <v>1.5700031383799457E-2</v>
      </c>
      <c r="L34" s="79"/>
      <c r="M34" s="80"/>
      <c r="N34" s="81">
        <f>分析係数表!H37</f>
        <v>4.8815923289263402E-2</v>
      </c>
      <c r="O34" s="82">
        <f t="shared" si="4"/>
        <v>1.0437893592800038</v>
      </c>
      <c r="P34" s="76">
        <f>分析係数表!C37</f>
        <v>0.40712235846595357</v>
      </c>
      <c r="Q34" s="82">
        <f t="shared" si="5"/>
        <v>0.42494998569174169</v>
      </c>
      <c r="R34" s="83">
        <v>0.50317873045109829</v>
      </c>
      <c r="S34" s="84">
        <f t="shared" si="6"/>
        <v>0.55194259515649191</v>
      </c>
      <c r="T34" s="85">
        <f>分析係数表!F37</f>
        <v>0.65447194556749833</v>
      </c>
      <c r="U34" s="86">
        <f t="shared" si="7"/>
        <v>0.36123094409364331</v>
      </c>
      <c r="V34" s="87">
        <f>分析係数表!D37</f>
        <v>9.4369391578739775E-2</v>
      </c>
      <c r="W34" s="88">
        <f t="shared" si="8"/>
        <v>0</v>
      </c>
      <c r="X34" s="76">
        <f>分析係数表!E37</f>
        <v>8.924169214081451E-2</v>
      </c>
      <c r="Y34" s="89">
        <f t="shared" si="9"/>
        <v>0</v>
      </c>
    </row>
    <row r="35" spans="1:25" x14ac:dyDescent="0.2">
      <c r="A35" s="6" t="s">
        <v>23</v>
      </c>
      <c r="B35" s="5" t="s">
        <v>193</v>
      </c>
      <c r="C35" s="75">
        <f>最終需要_まとめ!C36</f>
        <v>100</v>
      </c>
      <c r="D35" s="76">
        <f>投入係数表!AG35</f>
        <v>0.15</v>
      </c>
      <c r="E35" s="77">
        <f t="shared" si="0"/>
        <v>15</v>
      </c>
      <c r="F35" s="76">
        <f>分析係数表!C38</f>
        <v>1.4508928571428603E-2</v>
      </c>
      <c r="G35" s="77">
        <f t="shared" si="1"/>
        <v>0.21763392857142905</v>
      </c>
      <c r="H35" s="77">
        <v>0.22187186337371853</v>
      </c>
      <c r="I35" s="77">
        <f t="shared" si="2"/>
        <v>100.22187186337372</v>
      </c>
      <c r="J35" s="76">
        <f>分析係数表!G38</f>
        <v>0.30833333333333335</v>
      </c>
      <c r="K35" s="78">
        <f t="shared" si="3"/>
        <v>30.901743824540233</v>
      </c>
      <c r="L35" s="79"/>
      <c r="M35" s="80"/>
      <c r="N35" s="81">
        <f>分析係数表!H38</f>
        <v>4.2859218364085426E-2</v>
      </c>
      <c r="O35" s="82">
        <f t="shared" si="4"/>
        <v>0.91642220532024143</v>
      </c>
      <c r="P35" s="76">
        <f>分析係数表!C38</f>
        <v>1.4508928571428603E-2</v>
      </c>
      <c r="Q35" s="82">
        <f t="shared" si="5"/>
        <v>1.329630431826246E-2</v>
      </c>
      <c r="R35" s="83">
        <v>1.7069796374166057E-2</v>
      </c>
      <c r="S35" s="84">
        <f t="shared" si="6"/>
        <v>100.23894165974789</v>
      </c>
      <c r="T35" s="85">
        <f>分析係数表!F38</f>
        <v>0.5083333333333333</v>
      </c>
      <c r="U35" s="86">
        <f t="shared" si="7"/>
        <v>50.954795343705179</v>
      </c>
      <c r="V35" s="87">
        <f>分析係数表!D38</f>
        <v>0.11666666666666667</v>
      </c>
      <c r="W35" s="88">
        <f t="shared" si="8"/>
        <v>12</v>
      </c>
      <c r="X35" s="76">
        <f>分析係数表!E38</f>
        <v>0.14166666666666666</v>
      </c>
      <c r="Y35" s="89">
        <f t="shared" si="9"/>
        <v>14</v>
      </c>
    </row>
    <row r="36" spans="1:25" x14ac:dyDescent="0.2">
      <c r="A36" s="6" t="s">
        <v>24</v>
      </c>
      <c r="B36" s="5" t="s">
        <v>39</v>
      </c>
      <c r="C36" s="90"/>
      <c r="D36" s="76">
        <f>投入係数表!AG36</f>
        <v>0</v>
      </c>
      <c r="E36" s="77">
        <f t="shared" si="0"/>
        <v>0</v>
      </c>
      <c r="F36" s="76">
        <f>分析係数表!C39</f>
        <v>1</v>
      </c>
      <c r="G36" s="77">
        <f t="shared" si="1"/>
        <v>0</v>
      </c>
      <c r="H36" s="77">
        <v>1.9272073525762464E-3</v>
      </c>
      <c r="I36" s="77">
        <f t="shared" si="2"/>
        <v>1.9272073525762464E-3</v>
      </c>
      <c r="J36" s="76">
        <f>分析係数表!G39</f>
        <v>0.34035980374341268</v>
      </c>
      <c r="K36" s="78">
        <f t="shared" si="3"/>
        <v>6.5594391629571311E-4</v>
      </c>
      <c r="L36" s="79"/>
      <c r="M36" s="80"/>
      <c r="N36" s="81">
        <f>分析係数表!H39</f>
        <v>3.825851130805366E-3</v>
      </c>
      <c r="O36" s="82">
        <f t="shared" si="4"/>
        <v>8.1804920022936822E-2</v>
      </c>
      <c r="P36" s="76">
        <f>分析係数表!C39</f>
        <v>1</v>
      </c>
      <c r="Q36" s="82">
        <f t="shared" si="5"/>
        <v>8.1804920022936822E-2</v>
      </c>
      <c r="R36" s="83">
        <v>0.10484400433072269</v>
      </c>
      <c r="S36" s="84">
        <f t="shared" si="6"/>
        <v>0.10677121168329894</v>
      </c>
      <c r="T36" s="85">
        <f>分析係数表!F39</f>
        <v>0.69125931310194444</v>
      </c>
      <c r="U36" s="86">
        <f t="shared" si="7"/>
        <v>7.3806594447259524E-2</v>
      </c>
      <c r="V36" s="87">
        <f>分析係数表!D39</f>
        <v>5.1063056514628384E-2</v>
      </c>
      <c r="W36" s="88">
        <f t="shared" si="8"/>
        <v>0</v>
      </c>
      <c r="X36" s="76">
        <f>分析係数表!E39</f>
        <v>5.9967290568780668E-2</v>
      </c>
      <c r="Y36" s="89">
        <f t="shared" si="9"/>
        <v>0</v>
      </c>
    </row>
    <row r="37" spans="1:25" x14ac:dyDescent="0.2">
      <c r="A37" s="6" t="s">
        <v>25</v>
      </c>
      <c r="B37" s="5" t="s">
        <v>40</v>
      </c>
      <c r="C37" s="90"/>
      <c r="D37" s="76">
        <f>投入係数表!AG37</f>
        <v>0</v>
      </c>
      <c r="E37" s="77">
        <f t="shared" si="0"/>
        <v>0</v>
      </c>
      <c r="F37" s="76">
        <f>分析係数表!C40</f>
        <v>0.85193465176268268</v>
      </c>
      <c r="G37" s="77">
        <f t="shared" si="1"/>
        <v>0</v>
      </c>
      <c r="H37" s="77">
        <v>1.5783120183419789E-3</v>
      </c>
      <c r="I37" s="77">
        <f t="shared" si="2"/>
        <v>1.5783120183419789E-3</v>
      </c>
      <c r="J37" s="76">
        <f>分析係数表!G40</f>
        <v>0.54260669636442016</v>
      </c>
      <c r="K37" s="78">
        <f t="shared" si="3"/>
        <v>8.5640267010480132E-4</v>
      </c>
      <c r="L37" s="79"/>
      <c r="M37" s="80"/>
      <c r="N37" s="81">
        <f>分析係数表!H40</f>
        <v>3.0340452322146352E-2</v>
      </c>
      <c r="O37" s="82">
        <f t="shared" si="4"/>
        <v>0.64874408094139135</v>
      </c>
      <c r="P37" s="76">
        <f>分析係数表!C40</f>
        <v>0.85193465176268268</v>
      </c>
      <c r="Q37" s="82">
        <f t="shared" si="5"/>
        <v>0.55268756267990582</v>
      </c>
      <c r="R37" s="83">
        <v>0.55376141788739897</v>
      </c>
      <c r="S37" s="84">
        <f t="shared" si="6"/>
        <v>0.55533972990574099</v>
      </c>
      <c r="T37" s="85">
        <f>分析係数表!F40</f>
        <v>0.72424198879149304</v>
      </c>
      <c r="U37" s="86">
        <f t="shared" si="7"/>
        <v>0.40220035044186442</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投入係数表!AG38</f>
        <v>0</v>
      </c>
      <c r="E38" s="77">
        <f t="shared" si="0"/>
        <v>0</v>
      </c>
      <c r="F38" s="76">
        <f>分析係数表!C41</f>
        <v>0.80146471371504657</v>
      </c>
      <c r="G38" s="77">
        <f t="shared" si="1"/>
        <v>0</v>
      </c>
      <c r="H38" s="77">
        <v>2.0376824418938893E-4</v>
      </c>
      <c r="I38" s="77">
        <f t="shared" si="2"/>
        <v>2.0376824418938893E-4</v>
      </c>
      <c r="J38" s="76">
        <f>分析係数表!G41</f>
        <v>0.44658927872701187</v>
      </c>
      <c r="K38" s="78">
        <f t="shared" si="3"/>
        <v>9.1000713200008833E-5</v>
      </c>
      <c r="L38" s="79"/>
      <c r="M38" s="80"/>
      <c r="N38" s="81">
        <f>分析係数表!H41</f>
        <v>5.2181703714465594E-2</v>
      </c>
      <c r="O38" s="82">
        <f t="shared" si="4"/>
        <v>1.1157569787938535</v>
      </c>
      <c r="P38" s="76">
        <f>分析係数表!C41</f>
        <v>0.80146471371504657</v>
      </c>
      <c r="Q38" s="82">
        <f t="shared" si="5"/>
        <v>0.89423984758458108</v>
      </c>
      <c r="R38" s="83">
        <v>0.91153242399857726</v>
      </c>
      <c r="S38" s="84">
        <f t="shared" si="6"/>
        <v>0.9117361922427667</v>
      </c>
      <c r="T38" s="85">
        <f>分析係数表!F41</f>
        <v>0.54349810877787919</v>
      </c>
      <c r="U38" s="86">
        <f t="shared" si="7"/>
        <v>0.4955268961882886</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投入係数表!AG39</f>
        <v>0</v>
      </c>
      <c r="E39" s="77">
        <f>$C$35*D39</f>
        <v>0</v>
      </c>
      <c r="F39" s="76">
        <f>分析係数表!C42</f>
        <v>0.73057644110275688</v>
      </c>
      <c r="G39" s="77">
        <f>E39*F39</f>
        <v>0</v>
      </c>
      <c r="H39" s="77">
        <v>9.9189989764839892E-3</v>
      </c>
      <c r="I39" s="77">
        <f>C39+H39</f>
        <v>9.9189989764839892E-3</v>
      </c>
      <c r="J39" s="76">
        <f>分析係数表!G42</f>
        <v>0.48211243611584326</v>
      </c>
      <c r="K39" s="78">
        <f>I39*J39</f>
        <v>4.7820727603832521E-3</v>
      </c>
      <c r="L39" s="79"/>
      <c r="M39" s="80"/>
      <c r="N39" s="81">
        <f>分析係数表!H42</f>
        <v>1.2567194537265727E-2</v>
      </c>
      <c r="O39" s="82">
        <f t="shared" si="4"/>
        <v>0.26871362969559626</v>
      </c>
      <c r="P39" s="76">
        <f>分析係数表!C42</f>
        <v>0.73057644110275688</v>
      </c>
      <c r="Q39" s="82">
        <f>O39*P39</f>
        <v>0.19631584725881279</v>
      </c>
      <c r="R39" s="83">
        <v>0.20745572420513356</v>
      </c>
      <c r="S39" s="84">
        <f>I39+R39</f>
        <v>0.21737472318161755</v>
      </c>
      <c r="T39" s="85">
        <f>分析係数表!F42</f>
        <v>0.53492333901192501</v>
      </c>
      <c r="U39" s="86">
        <f>S39*T39</f>
        <v>0.11627881274110376</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投入係数表!AG40</f>
        <v>0.23333333333333334</v>
      </c>
      <c r="E40" s="77">
        <f>$C$35*D40</f>
        <v>23.333333333333332</v>
      </c>
      <c r="F40" s="76">
        <f>分析係数表!C43</f>
        <v>0.26262335230137579</v>
      </c>
      <c r="G40" s="77">
        <f>E40*F40</f>
        <v>6.1278782203654352</v>
      </c>
      <c r="H40" s="77">
        <v>6.4216634747094492</v>
      </c>
      <c r="I40" s="77">
        <f>C40+H40</f>
        <v>6.4216634747094492</v>
      </c>
      <c r="J40" s="76">
        <f>分析係数表!G43</f>
        <v>0.38144329896907214</v>
      </c>
      <c r="K40" s="78">
        <f>I40*J40</f>
        <v>2.4495005006623671</v>
      </c>
      <c r="L40" s="79"/>
      <c r="M40" s="80"/>
      <c r="N40" s="81">
        <f>分析係数表!H43</f>
        <v>3.4626374158554893E-2</v>
      </c>
      <c r="O40" s="82">
        <f t="shared" si="4"/>
        <v>0.74038630147341544</v>
      </c>
      <c r="P40" s="76">
        <f>分析係数表!C43</f>
        <v>0.26262335230137579</v>
      </c>
      <c r="Q40" s="82">
        <f>O40*P40</f>
        <v>0.19444273249096541</v>
      </c>
      <c r="R40" s="83">
        <v>0.36582276512843359</v>
      </c>
      <c r="S40" s="84">
        <f>I40+R40</f>
        <v>6.7874862398378824</v>
      </c>
      <c r="T40" s="85">
        <f>分析係数表!F43</f>
        <v>0.61984536082474229</v>
      </c>
      <c r="U40" s="86">
        <f>S40*T40</f>
        <v>4.2071918574252853</v>
      </c>
      <c r="V40" s="87">
        <f>分析係数表!D43</f>
        <v>0.12345360824742269</v>
      </c>
      <c r="W40" s="88">
        <f>ROUND(S40*V40,0)</f>
        <v>1</v>
      </c>
      <c r="X40" s="76">
        <f>分析係数表!E43</f>
        <v>9.510309278350515E-2</v>
      </c>
      <c r="Y40" s="89">
        <f>ROUND(S40*X40,0)</f>
        <v>1</v>
      </c>
    </row>
    <row r="41" spans="1:25" x14ac:dyDescent="0.2">
      <c r="A41" s="6" t="s">
        <v>340</v>
      </c>
      <c r="B41" s="5" t="s">
        <v>42</v>
      </c>
      <c r="C41" s="90"/>
      <c r="D41" s="76">
        <f>投入係数表!AG41</f>
        <v>0</v>
      </c>
      <c r="E41" s="77">
        <f>$C$35*D41</f>
        <v>0</v>
      </c>
      <c r="F41" s="76">
        <f>分析係数表!C44</f>
        <v>0.55951749734888656</v>
      </c>
      <c r="G41" s="77">
        <f>E41*F41</f>
        <v>0</v>
      </c>
      <c r="H41" s="77">
        <v>3.6850040894591601E-3</v>
      </c>
      <c r="I41" s="77">
        <f>C41+H41</f>
        <v>3.6850040894591601E-3</v>
      </c>
      <c r="J41" s="76">
        <f>分析係数表!G44</f>
        <v>0.2661290322580645</v>
      </c>
      <c r="K41" s="78">
        <f>I41*J41</f>
        <v>9.8068657219477651E-4</v>
      </c>
      <c r="L41" s="79"/>
      <c r="M41" s="80"/>
      <c r="N41" s="81">
        <f>分析係数表!H44</f>
        <v>0.11419439198024117</v>
      </c>
      <c r="O41" s="82">
        <f t="shared" si="4"/>
        <v>2.4417215368871519</v>
      </c>
      <c r="P41" s="76">
        <f>分析係数表!C44</f>
        <v>0.55951749734888656</v>
      </c>
      <c r="Q41" s="82">
        <f>O41*P41</f>
        <v>1.3661859235419762</v>
      </c>
      <c r="R41" s="83">
        <v>1.3894754115984611</v>
      </c>
      <c r="S41" s="84">
        <f>I41+R41</f>
        <v>1.3931604156879203</v>
      </c>
      <c r="T41" s="85">
        <f>分析係数表!F44</f>
        <v>0.54608294930875578</v>
      </c>
      <c r="U41" s="86">
        <f>S41*T41</f>
        <v>0.76078114865907165</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投入係数表!AG42</f>
        <v>0</v>
      </c>
      <c r="E42" s="77">
        <f>$C$35*D42</f>
        <v>0</v>
      </c>
      <c r="F42" s="76">
        <f>分析係数表!C45</f>
        <v>1</v>
      </c>
      <c r="G42" s="77">
        <f>E42*F42</f>
        <v>0</v>
      </c>
      <c r="H42" s="77">
        <v>6.2034424020912929E-2</v>
      </c>
      <c r="I42" s="77">
        <f>C42+H42</f>
        <v>6.2034424020912929E-2</v>
      </c>
      <c r="J42" s="76">
        <f>分析係数表!G45</f>
        <v>0</v>
      </c>
      <c r="K42" s="78">
        <f>I42*J42</f>
        <v>0</v>
      </c>
      <c r="L42" s="79"/>
      <c r="M42" s="80"/>
      <c r="N42" s="81">
        <f>分析係数表!H45</f>
        <v>0</v>
      </c>
      <c r="O42" s="82">
        <f t="shared" si="4"/>
        <v>0</v>
      </c>
      <c r="P42" s="76">
        <f>分析係数表!C45</f>
        <v>1</v>
      </c>
      <c r="Q42" s="82">
        <f>O42*P42</f>
        <v>0</v>
      </c>
      <c r="R42" s="83">
        <v>0.10189872916973189</v>
      </c>
      <c r="S42" s="84">
        <f>I42+R42</f>
        <v>0.16393315319064483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0</v>
      </c>
      <c r="E43" s="77">
        <f>$C$35*D43</f>
        <v>0</v>
      </c>
      <c r="F43" s="76">
        <f>分析係数表!C46</f>
        <v>0.22811405702851428</v>
      </c>
      <c r="G43" s="77">
        <f>E43*F43</f>
        <v>0</v>
      </c>
      <c r="H43" s="77">
        <v>1.0123376553187869E-2</v>
      </c>
      <c r="I43" s="77">
        <f>C43+H43</f>
        <v>1.0123376553187869E-2</v>
      </c>
      <c r="J43" s="76">
        <f>分析係数表!G46</f>
        <v>8.7527352297592995E-3</v>
      </c>
      <c r="K43" s="78">
        <f>I43*J43</f>
        <v>8.8607234601206721E-5</v>
      </c>
      <c r="L43" s="79"/>
      <c r="M43" s="80"/>
      <c r="N43" s="81">
        <f>分析係数表!H46</f>
        <v>2.1817037144655917E-2</v>
      </c>
      <c r="O43" s="82">
        <f t="shared" si="4"/>
        <v>0.46649514519408908</v>
      </c>
      <c r="P43" s="76">
        <f>分析係数表!C46</f>
        <v>0.22811405702851428</v>
      </c>
      <c r="Q43" s="82">
        <f>O43*P43</f>
        <v>0.10641410015432949</v>
      </c>
      <c r="R43" s="83">
        <v>0.12102139688112801</v>
      </c>
      <c r="S43" s="84">
        <f>I43+R43</f>
        <v>0.13114477343431588</v>
      </c>
      <c r="T43" s="85">
        <f>分析係数表!F46</f>
        <v>0.3172866520787746</v>
      </c>
      <c r="U43" s="86">
        <f>S43*T43</f>
        <v>4.1610486100603507E-2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投入係数表!AG44</f>
        <v>0.46666666666666667</v>
      </c>
      <c r="E44" s="91">
        <f>SUM(E5:E43)</f>
        <v>46.666666666666664</v>
      </c>
      <c r="F44" s="92">
        <f>分析係数表!C47</f>
        <v>0.33433390508862204</v>
      </c>
      <c r="G44" s="91">
        <f>SUM(G5:G43)</f>
        <v>11.03343209745999</v>
      </c>
      <c r="H44" s="91">
        <f>SUM(H5:H43)</f>
        <v>12.406207573196864</v>
      </c>
      <c r="I44" s="91">
        <f>SUM(I5:I43)</f>
        <v>112.40620757319687</v>
      </c>
      <c r="J44" s="92">
        <f>分析係数表!G47</f>
        <v>0.20055399257397419</v>
      </c>
      <c r="K44" s="93">
        <f>SUM(K5:K43)</f>
        <v>34.102311460109874</v>
      </c>
      <c r="L44" s="94">
        <f>最終需要_まとめ!$L$33</f>
        <v>0.627</v>
      </c>
      <c r="M44" s="91">
        <f>K44*L44</f>
        <v>21.382149285488889</v>
      </c>
      <c r="N44" s="95">
        <f>分析係数表!H47</f>
        <v>1</v>
      </c>
      <c r="O44" s="96">
        <f>SUM(O5:O43)</f>
        <v>21.382149285488886</v>
      </c>
      <c r="P44" s="92">
        <f>分析係数表!C47</f>
        <v>0.33433390508862204</v>
      </c>
      <c r="Q44" s="96">
        <f>SUM(Q5:Q43)</f>
        <v>10.130908782509506</v>
      </c>
      <c r="R44" s="91">
        <f>SUM(R5:R43)</f>
        <v>11.591303947882979</v>
      </c>
      <c r="S44" s="97">
        <f>SUM(S5:S43)</f>
        <v>123.99751152107984</v>
      </c>
      <c r="T44" s="98">
        <f>分析係数表!F47</f>
        <v>0.41739236800258844</v>
      </c>
      <c r="U44" s="99">
        <f>SUM(U5:U43)</f>
        <v>66.57920189476873</v>
      </c>
      <c r="V44" s="100">
        <f>分析係数表!D47</f>
        <v>5.2767398089435869E-2</v>
      </c>
      <c r="W44" s="101">
        <f>SUM(W5:W43)</f>
        <v>13</v>
      </c>
      <c r="X44" s="92">
        <f>分析係数表!E47</f>
        <v>4.5266401770882245E-2</v>
      </c>
      <c r="Y44" s="102">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0.21389195148842333</v>
      </c>
      <c r="G5" s="77">
        <f t="shared" ref="G5:G38" si="1">E5*F5</f>
        <v>0</v>
      </c>
      <c r="H5" s="77">
        <f t="array" ref="H5:H43">MMULT(逆行列係数!C5:AO43,'32'!G5:G43)</f>
        <v>5.5299411070678284E-4</v>
      </c>
      <c r="I5" s="77">
        <f t="shared" ref="I5:I38" si="2">C5+H5</f>
        <v>5.5299411070678284E-4</v>
      </c>
      <c r="J5" s="76">
        <f>分析係数表!G8</f>
        <v>0.12113720642768851</v>
      </c>
      <c r="K5" s="78">
        <f t="shared" ref="K5:K38" si="3">I5*J5</f>
        <v>6.6988161741983579E-5</v>
      </c>
      <c r="L5" s="79" t="s">
        <v>187</v>
      </c>
      <c r="M5" s="80" t="s">
        <v>187</v>
      </c>
      <c r="N5" s="81">
        <f>分析係数表!H8</f>
        <v>1.1235410915782847E-2</v>
      </c>
      <c r="O5" s="82">
        <f t="shared" ref="O5:O43" si="4">$M$44*N5</f>
        <v>0.27204466610975048</v>
      </c>
      <c r="P5" s="76">
        <f>分析係数表!C8</f>
        <v>0.21389195148842333</v>
      </c>
      <c r="Q5" s="82">
        <f t="shared" ref="Q5:Q38" si="5">O5*P5</f>
        <v>5.8188164526231073E-2</v>
      </c>
      <c r="R5" s="83">
        <f t="array" ref="R5:R43">MMULT(逆行列係数!C5:AO43,'32'!Q5:Q43)</f>
        <v>7.1451706994734132E-2</v>
      </c>
      <c r="S5" s="84">
        <f t="shared" ref="S5:S38" si="6">I5+R5</f>
        <v>7.200470110544091E-2</v>
      </c>
      <c r="T5" s="85">
        <f>分析係数表!F8</f>
        <v>0.44993819530284301</v>
      </c>
      <c r="U5" s="86">
        <f t="shared" ref="U5:U38" si="7">S5*T5</f>
        <v>3.2397665268702712E-2</v>
      </c>
      <c r="V5" s="87">
        <f>分析係数表!D8</f>
        <v>0.3868974042027194</v>
      </c>
      <c r="W5" s="88">
        <f t="shared" ref="W5:W38" si="8">ROUND(S5*V5,0)</f>
        <v>0</v>
      </c>
      <c r="X5" s="76">
        <f>分析係数表!E8</f>
        <v>0.15574783683559951</v>
      </c>
      <c r="Y5" s="89">
        <f t="shared" ref="Y5:Y38" si="9">ROUND(S5*X5,0)</f>
        <v>0</v>
      </c>
    </row>
    <row r="6" spans="1:25" x14ac:dyDescent="0.2">
      <c r="A6" s="6" t="s">
        <v>219</v>
      </c>
      <c r="B6" s="5" t="s">
        <v>265</v>
      </c>
      <c r="C6" s="90"/>
      <c r="D6" s="76">
        <f>投入係数表!AH6</f>
        <v>0</v>
      </c>
      <c r="E6" s="77">
        <f t="shared" si="0"/>
        <v>0</v>
      </c>
      <c r="F6" s="76">
        <f>分析係数表!C9</f>
        <v>0.54651162790697683</v>
      </c>
      <c r="G6" s="77">
        <f t="shared" si="1"/>
        <v>0</v>
      </c>
      <c r="H6" s="77">
        <v>2.6883815460585121E-4</v>
      </c>
      <c r="I6" s="77">
        <f t="shared" si="2"/>
        <v>2.6883815460585121E-4</v>
      </c>
      <c r="J6" s="76">
        <f>分析係数表!G9</f>
        <v>0.23529411764705882</v>
      </c>
      <c r="K6" s="78">
        <f t="shared" si="3"/>
        <v>6.3256036377847341E-5</v>
      </c>
      <c r="L6" s="79"/>
      <c r="M6" s="80"/>
      <c r="N6" s="81">
        <f>分析係数表!H9</f>
        <v>6.0535619158312755E-4</v>
      </c>
      <c r="O6" s="82">
        <f t="shared" si="4"/>
        <v>1.4657578992982246E-2</v>
      </c>
      <c r="P6" s="76">
        <f>分析係数表!C9</f>
        <v>0.54651162790697683</v>
      </c>
      <c r="Q6" s="82">
        <f t="shared" si="5"/>
        <v>8.0105373566298332E-3</v>
      </c>
      <c r="R6" s="83">
        <v>9.5022862455543776E-3</v>
      </c>
      <c r="S6" s="84">
        <f t="shared" si="6"/>
        <v>9.7711244001602287E-3</v>
      </c>
      <c r="T6" s="85">
        <f>分析係数表!F9</f>
        <v>0.68627450980392157</v>
      </c>
      <c r="U6" s="86">
        <f t="shared" si="7"/>
        <v>6.7056736079530981E-3</v>
      </c>
      <c r="V6" s="87">
        <f>分析係数表!D9</f>
        <v>0.35294117647058826</v>
      </c>
      <c r="W6" s="88">
        <f t="shared" si="8"/>
        <v>0</v>
      </c>
      <c r="X6" s="76">
        <f>分析係数表!E9</f>
        <v>0.27450980392156865</v>
      </c>
      <c r="Y6" s="89">
        <f t="shared" si="9"/>
        <v>0</v>
      </c>
    </row>
    <row r="7" spans="1:25" x14ac:dyDescent="0.2">
      <c r="A7" s="6" t="s">
        <v>220</v>
      </c>
      <c r="B7" s="5" t="s">
        <v>266</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2.7556248506806619E-2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1.3168724279835398E-2</v>
      </c>
      <c r="G8" s="77">
        <f t="shared" si="1"/>
        <v>0</v>
      </c>
      <c r="H8" s="77">
        <v>2.1876576136284566E-3</v>
      </c>
      <c r="I8" s="77">
        <f t="shared" si="2"/>
        <v>2.1876576136284566E-3</v>
      </c>
      <c r="J8" s="76">
        <f>分析係数表!G11</f>
        <v>0.35416666666666669</v>
      </c>
      <c r="K8" s="78">
        <f t="shared" si="3"/>
        <v>7.7479540482674504E-4</v>
      </c>
      <c r="L8" s="79"/>
      <c r="M8" s="80"/>
      <c r="N8" s="81">
        <f>分析係数表!H11</f>
        <v>-2.4214247663325099E-5</v>
      </c>
      <c r="O8" s="82">
        <f t="shared" si="4"/>
        <v>-5.8630315971928981E-4</v>
      </c>
      <c r="P8" s="76">
        <f>分析係数表!C11</f>
        <v>1.3168724279835398E-2</v>
      </c>
      <c r="Q8" s="82">
        <f t="shared" si="5"/>
        <v>-7.7208646547396232E-6</v>
      </c>
      <c r="R8" s="83">
        <v>8.965323018325196E-4</v>
      </c>
      <c r="S8" s="84">
        <f t="shared" si="6"/>
        <v>3.0841899154609763E-3</v>
      </c>
      <c r="T8" s="85">
        <f>分析係数表!F11</f>
        <v>0.60416666666666663</v>
      </c>
      <c r="U8" s="86">
        <f t="shared" si="7"/>
        <v>1.8633647405910064E-3</v>
      </c>
      <c r="V8" s="87">
        <f>分析係数表!D11</f>
        <v>0</v>
      </c>
      <c r="W8" s="88">
        <f t="shared" si="8"/>
        <v>0</v>
      </c>
      <c r="X8" s="76">
        <f>分析係数表!E11</f>
        <v>0</v>
      </c>
      <c r="Y8" s="89">
        <f t="shared" si="9"/>
        <v>0</v>
      </c>
    </row>
    <row r="9" spans="1:25" x14ac:dyDescent="0.2">
      <c r="A9" s="6" t="s">
        <v>222</v>
      </c>
      <c r="B9" s="5" t="s">
        <v>190</v>
      </c>
      <c r="C9" s="90"/>
      <c r="D9" s="76">
        <f>投入係数表!AH9</f>
        <v>3.6343812465927677E-4</v>
      </c>
      <c r="E9" s="77">
        <f t="shared" si="0"/>
        <v>3.6343812465927675E-2</v>
      </c>
      <c r="F9" s="76">
        <f>分析係数表!C12</f>
        <v>7.2568503462812406E-2</v>
      </c>
      <c r="G9" s="77">
        <f t="shared" si="1"/>
        <v>2.6374160807854773E-3</v>
      </c>
      <c r="H9" s="77">
        <v>3.1122263222482819E-3</v>
      </c>
      <c r="I9" s="77">
        <f t="shared" si="2"/>
        <v>3.1122263222482819E-3</v>
      </c>
      <c r="J9" s="76">
        <f>分析係数表!G12</f>
        <v>0.12569832402234637</v>
      </c>
      <c r="K9" s="78">
        <f t="shared" si="3"/>
        <v>3.9120163268483994E-4</v>
      </c>
      <c r="L9" s="79"/>
      <c r="M9" s="80"/>
      <c r="N9" s="81">
        <f>分析係数表!H12</f>
        <v>9.0779214489805804E-2</v>
      </c>
      <c r="O9" s="82">
        <f t="shared" si="4"/>
        <v>2.1980505457876176</v>
      </c>
      <c r="P9" s="76">
        <f>分析係数表!C12</f>
        <v>7.2568503462812406E-2</v>
      </c>
      <c r="Q9" s="82">
        <f t="shared" si="5"/>
        <v>0.15950923864342542</v>
      </c>
      <c r="R9" s="83">
        <v>0.17547747324632446</v>
      </c>
      <c r="S9" s="84">
        <f t="shared" si="6"/>
        <v>0.17858969956857274</v>
      </c>
      <c r="T9" s="85">
        <f>分析係数表!F12</f>
        <v>0.41017347838870921</v>
      </c>
      <c r="U9" s="86">
        <f t="shared" si="7"/>
        <v>7.3252758276436042E-2</v>
      </c>
      <c r="V9" s="87">
        <f>分析係数表!D12</f>
        <v>2.9697147897677155E-2</v>
      </c>
      <c r="W9" s="88">
        <f t="shared" si="8"/>
        <v>0</v>
      </c>
      <c r="X9" s="76">
        <f>分析係数表!E12</f>
        <v>2.9991179064980888E-2</v>
      </c>
      <c r="Y9" s="89">
        <f t="shared" si="9"/>
        <v>0</v>
      </c>
    </row>
    <row r="10" spans="1:25" x14ac:dyDescent="0.2">
      <c r="A10" s="6" t="s">
        <v>223</v>
      </c>
      <c r="B10" s="5" t="s">
        <v>28</v>
      </c>
      <c r="C10" s="90"/>
      <c r="D10" s="76">
        <f>投入係数表!AH10</f>
        <v>3.2709431219334908E-3</v>
      </c>
      <c r="E10" s="77">
        <f t="shared" si="0"/>
        <v>0.32709431219334906</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0.34650516739410031</v>
      </c>
      <c r="P10" s="76">
        <f>分析係数表!C13</f>
        <v>0</v>
      </c>
      <c r="Q10" s="82">
        <f t="shared" si="5"/>
        <v>0</v>
      </c>
      <c r="R10" s="83">
        <v>0</v>
      </c>
      <c r="S10" s="84">
        <f t="shared" si="6"/>
        <v>0</v>
      </c>
      <c r="T10" s="85">
        <f>分析係数表!F13</f>
        <v>0.37231503579952269</v>
      </c>
      <c r="U10" s="86">
        <f t="shared" si="7"/>
        <v>0</v>
      </c>
      <c r="V10" s="87">
        <f>分析係数表!D13</f>
        <v>0.13842482100238662</v>
      </c>
      <c r="W10" s="88">
        <f t="shared" si="8"/>
        <v>0</v>
      </c>
      <c r="X10" s="76">
        <f>分析係数表!E13</f>
        <v>0.11455847255369929</v>
      </c>
      <c r="Y10" s="89">
        <f t="shared" si="9"/>
        <v>0</v>
      </c>
    </row>
    <row r="11" spans="1:25" x14ac:dyDescent="0.2">
      <c r="A11" s="6" t="s">
        <v>224</v>
      </c>
      <c r="B11" s="5" t="s">
        <v>267</v>
      </c>
      <c r="C11" s="90"/>
      <c r="D11" s="76">
        <f>投入係数表!AH11</f>
        <v>1.2720334363074686E-3</v>
      </c>
      <c r="E11" s="77">
        <f t="shared" si="0"/>
        <v>0.12720334363074687</v>
      </c>
      <c r="F11" s="76">
        <f>分析係数表!C14</f>
        <v>0.25830608585592241</v>
      </c>
      <c r="G11" s="77">
        <f t="shared" si="1"/>
        <v>3.2857397801044103E-2</v>
      </c>
      <c r="H11" s="77">
        <v>0.52246978525320731</v>
      </c>
      <c r="I11" s="77">
        <f t="shared" si="2"/>
        <v>0.52246978525320731</v>
      </c>
      <c r="J11" s="76">
        <f>分析係数表!G14</f>
        <v>0.15742383910085772</v>
      </c>
      <c r="K11" s="78">
        <f t="shared" si="3"/>
        <v>8.224919940876059E-2</v>
      </c>
      <c r="L11" s="79"/>
      <c r="M11" s="80"/>
      <c r="N11" s="81">
        <f>分析係数表!H14</f>
        <v>1.1380696401762796E-3</v>
      </c>
      <c r="O11" s="82">
        <f t="shared" si="4"/>
        <v>2.7556248506806619E-2</v>
      </c>
      <c r="P11" s="76">
        <f>分析係数表!C14</f>
        <v>0.25830608585592241</v>
      </c>
      <c r="Q11" s="82">
        <f t="shared" si="5"/>
        <v>7.1179466926663245E-3</v>
      </c>
      <c r="R11" s="83">
        <v>6.6982785048215893E-2</v>
      </c>
      <c r="S11" s="84">
        <f t="shared" si="6"/>
        <v>0.58945257030142317</v>
      </c>
      <c r="T11" s="85">
        <f>分析係数表!F14</f>
        <v>0.28778467908902694</v>
      </c>
      <c r="U11" s="86">
        <f t="shared" si="7"/>
        <v>0.16963541878239716</v>
      </c>
      <c r="V11" s="87">
        <f>分析係数表!D14</f>
        <v>1.7450458444247263E-2</v>
      </c>
      <c r="W11" s="88">
        <f t="shared" si="8"/>
        <v>0</v>
      </c>
      <c r="X11" s="76">
        <f>分析係数表!E14</f>
        <v>1.8041999408459037E-2</v>
      </c>
      <c r="Y11" s="89">
        <f t="shared" si="9"/>
        <v>0</v>
      </c>
    </row>
    <row r="12" spans="1:25" x14ac:dyDescent="0.2">
      <c r="A12" s="6" t="s">
        <v>225</v>
      </c>
      <c r="B12" s="5" t="s">
        <v>29</v>
      </c>
      <c r="C12" s="90"/>
      <c r="D12" s="76">
        <f>投入係数表!AH12</f>
        <v>9.0859531164819184E-4</v>
      </c>
      <c r="E12" s="77">
        <f t="shared" si="0"/>
        <v>9.0859531164819179E-2</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0.20227459010315502</v>
      </c>
      <c r="P12" s="76">
        <f>分析係数表!C15</f>
        <v>0</v>
      </c>
      <c r="Q12" s="82">
        <f t="shared" si="5"/>
        <v>0</v>
      </c>
      <c r="R12" s="83">
        <v>0</v>
      </c>
      <c r="S12" s="84">
        <f t="shared" si="6"/>
        <v>0</v>
      </c>
      <c r="T12" s="85">
        <f>分析係数表!F15</f>
        <v>0.30117882929181417</v>
      </c>
      <c r="U12" s="86">
        <f t="shared" si="7"/>
        <v>0</v>
      </c>
      <c r="V12" s="87">
        <f>分析係数表!D15</f>
        <v>8.5398505208928149E-3</v>
      </c>
      <c r="W12" s="88">
        <f t="shared" si="8"/>
        <v>0</v>
      </c>
      <c r="X12" s="76">
        <f>分析係数表!E15</f>
        <v>7.9180783432943776E-3</v>
      </c>
      <c r="Y12" s="89">
        <f t="shared" si="9"/>
        <v>0</v>
      </c>
    </row>
    <row r="13" spans="1:25" x14ac:dyDescent="0.2">
      <c r="A13" s="6" t="s">
        <v>226</v>
      </c>
      <c r="B13" s="5" t="s">
        <v>30</v>
      </c>
      <c r="C13" s="90"/>
      <c r="D13" s="76">
        <f>投入係数表!AH13</f>
        <v>1.0903143739778303E-2</v>
      </c>
      <c r="E13" s="77">
        <f t="shared" si="0"/>
        <v>1.0903143739778303</v>
      </c>
      <c r="F13" s="76">
        <f>分析係数表!C16</f>
        <v>7.6144637788473357E-2</v>
      </c>
      <c r="G13" s="77">
        <f t="shared" si="1"/>
        <v>8.3021593082107964E-2</v>
      </c>
      <c r="H13" s="77">
        <v>9.121866775725164E-2</v>
      </c>
      <c r="I13" s="77">
        <f t="shared" si="2"/>
        <v>9.121866775725164E-2</v>
      </c>
      <c r="J13" s="76">
        <f>分析係数表!G16</f>
        <v>3.3088235294117647E-2</v>
      </c>
      <c r="K13" s="78">
        <f t="shared" si="3"/>
        <v>3.0182647419678852E-3</v>
      </c>
      <c r="L13" s="79"/>
      <c r="M13" s="80"/>
      <c r="N13" s="81">
        <f>分析係数表!H16</f>
        <v>1.665940239236767E-2</v>
      </c>
      <c r="O13" s="82">
        <f t="shared" si="4"/>
        <v>0.40337657388687143</v>
      </c>
      <c r="P13" s="76">
        <f>分析係数表!C16</f>
        <v>7.6144637788473357E-2</v>
      </c>
      <c r="Q13" s="82">
        <f t="shared" si="5"/>
        <v>3.0714963110971185E-2</v>
      </c>
      <c r="R13" s="83">
        <v>3.4483900530744613E-2</v>
      </c>
      <c r="S13" s="84">
        <f t="shared" si="6"/>
        <v>0.12570256828799625</v>
      </c>
      <c r="T13" s="85">
        <f>分析係数表!F16</f>
        <v>0.28823529411764703</v>
      </c>
      <c r="U13" s="86">
        <f t="shared" si="7"/>
        <v>3.6231916741834208E-2</v>
      </c>
      <c r="V13" s="87">
        <f>分析係数表!D16</f>
        <v>0</v>
      </c>
      <c r="W13" s="88">
        <f t="shared" si="8"/>
        <v>0</v>
      </c>
      <c r="X13" s="76">
        <f>分析係数表!E16</f>
        <v>0</v>
      </c>
      <c r="Y13" s="89">
        <f t="shared" si="9"/>
        <v>0</v>
      </c>
    </row>
    <row r="14" spans="1:25" x14ac:dyDescent="0.2">
      <c r="A14" s="6" t="s">
        <v>2</v>
      </c>
      <c r="B14" s="5" t="s">
        <v>364</v>
      </c>
      <c r="C14" s="90"/>
      <c r="D14" s="76">
        <f>投入係数表!AH14</f>
        <v>1.8171906232963837E-3</v>
      </c>
      <c r="E14" s="77">
        <f t="shared" si="0"/>
        <v>0.18171906232963836</v>
      </c>
      <c r="F14" s="76">
        <f>分析係数表!C17</f>
        <v>0.18071519795657731</v>
      </c>
      <c r="G14" s="77">
        <f t="shared" si="1"/>
        <v>3.2839396321384204E-2</v>
      </c>
      <c r="H14" s="77">
        <v>7.6637337674919107E-2</v>
      </c>
      <c r="I14" s="77">
        <f t="shared" si="2"/>
        <v>7.6637337674919107E-2</v>
      </c>
      <c r="J14" s="76">
        <f>分析係数表!G17</f>
        <v>0.21222205415217063</v>
      </c>
      <c r="K14" s="78">
        <f t="shared" si="3"/>
        <v>1.6264133226124869E-2</v>
      </c>
      <c r="L14" s="79"/>
      <c r="M14" s="80"/>
      <c r="N14" s="81">
        <f>分析係数表!H17</f>
        <v>2.9299239672623371E-3</v>
      </c>
      <c r="O14" s="82">
        <f t="shared" si="4"/>
        <v>7.0942682326034068E-2</v>
      </c>
      <c r="P14" s="76">
        <f>分析係数表!C17</f>
        <v>0.18071519795657731</v>
      </c>
      <c r="Q14" s="82">
        <f t="shared" si="5"/>
        <v>1.2820420880119825E-2</v>
      </c>
      <c r="R14" s="83">
        <v>2.8298942844518327E-2</v>
      </c>
      <c r="S14" s="84">
        <f t="shared" si="6"/>
        <v>0.10493628051943743</v>
      </c>
      <c r="T14" s="85">
        <f>分析係数表!F17</f>
        <v>0.32203902586598093</v>
      </c>
      <c r="U14" s="86">
        <f t="shared" si="7"/>
        <v>3.3793577556478945E-2</v>
      </c>
      <c r="V14" s="87">
        <f>分析係数表!D17</f>
        <v>6.156405990016639E-2</v>
      </c>
      <c r="W14" s="88">
        <f t="shared" si="8"/>
        <v>0</v>
      </c>
      <c r="X14" s="76">
        <f>分析係数表!E17</f>
        <v>6.18665859930419E-2</v>
      </c>
      <c r="Y14" s="89">
        <f t="shared" si="9"/>
        <v>0</v>
      </c>
    </row>
    <row r="15" spans="1:25" x14ac:dyDescent="0.2">
      <c r="A15" s="6" t="s">
        <v>3</v>
      </c>
      <c r="B15" s="5" t="s">
        <v>31</v>
      </c>
      <c r="C15" s="90"/>
      <c r="D15" s="76">
        <f>投入係数表!AH15</f>
        <v>1.8171906232963838E-4</v>
      </c>
      <c r="E15" s="77">
        <f t="shared" si="0"/>
        <v>1.8171906232963837E-2</v>
      </c>
      <c r="F15" s="76">
        <f>分析係数表!C18</f>
        <v>9.139072847682117E-2</v>
      </c>
      <c r="G15" s="77">
        <f t="shared" si="1"/>
        <v>1.6607437484430522E-3</v>
      </c>
      <c r="H15" s="77">
        <v>7.9361899468902188E-3</v>
      </c>
      <c r="I15" s="77">
        <f t="shared" si="2"/>
        <v>7.9361899468902188E-3</v>
      </c>
      <c r="J15" s="76">
        <f>分析係数表!G18</f>
        <v>0.21513002364066194</v>
      </c>
      <c r="K15" s="78">
        <f t="shared" si="3"/>
        <v>1.7073127308912764E-3</v>
      </c>
      <c r="L15" s="79"/>
      <c r="M15" s="80"/>
      <c r="N15" s="81">
        <f>分析係数表!H18</f>
        <v>4.3585645793985182E-4</v>
      </c>
      <c r="O15" s="82">
        <f t="shared" si="4"/>
        <v>1.0553456874947218E-2</v>
      </c>
      <c r="P15" s="76">
        <f>分析係数表!C18</f>
        <v>9.139072847682117E-2</v>
      </c>
      <c r="Q15" s="82">
        <f t="shared" si="5"/>
        <v>9.6448811175014288E-4</v>
      </c>
      <c r="R15" s="83">
        <v>2.3796117058433207E-3</v>
      </c>
      <c r="S15" s="84">
        <f t="shared" si="6"/>
        <v>1.031580165273354E-2</v>
      </c>
      <c r="T15" s="85">
        <f>分析係数表!F18</f>
        <v>0.45390070921985815</v>
      </c>
      <c r="U15" s="86">
        <f t="shared" si="7"/>
        <v>4.6823496863471386E-3</v>
      </c>
      <c r="V15" s="87">
        <f>分析係数表!D18</f>
        <v>6.1465721040189124E-2</v>
      </c>
      <c r="W15" s="88">
        <f t="shared" si="8"/>
        <v>0</v>
      </c>
      <c r="X15" s="76">
        <f>分析係数表!E18</f>
        <v>6.2647754137115833E-2</v>
      </c>
      <c r="Y15" s="89">
        <f t="shared" si="9"/>
        <v>0</v>
      </c>
    </row>
    <row r="16" spans="1:25" x14ac:dyDescent="0.2">
      <c r="A16" s="6" t="s">
        <v>4</v>
      </c>
      <c r="B16" s="5" t="s">
        <v>32</v>
      </c>
      <c r="C16" s="90"/>
      <c r="D16" s="76">
        <f>投入係数表!AH16</f>
        <v>0</v>
      </c>
      <c r="E16" s="77">
        <f t="shared" si="0"/>
        <v>0</v>
      </c>
      <c r="F16" s="76">
        <f>分析係数表!C19</f>
        <v>0.19965169797238458</v>
      </c>
      <c r="G16" s="77">
        <f t="shared" si="1"/>
        <v>0</v>
      </c>
      <c r="H16" s="77">
        <v>2.3454643472072996E-2</v>
      </c>
      <c r="I16" s="77">
        <f t="shared" si="2"/>
        <v>2.3454643472072996E-2</v>
      </c>
      <c r="J16" s="76">
        <f>分析係数表!G19</f>
        <v>5.7581303674503731E-2</v>
      </c>
      <c r="K16" s="78">
        <f t="shared" si="3"/>
        <v>1.3505489483426518E-3</v>
      </c>
      <c r="L16" s="79"/>
      <c r="M16" s="80"/>
      <c r="N16" s="81">
        <f>分析係数表!H19</f>
        <v>-1.210712383166255E-4</v>
      </c>
      <c r="O16" s="82">
        <f t="shared" si="4"/>
        <v>-2.9315157985964489E-3</v>
      </c>
      <c r="P16" s="76">
        <f>分析係数表!C19</f>
        <v>0.19965169797238458</v>
      </c>
      <c r="Q16" s="82">
        <f t="shared" si="5"/>
        <v>-5.8528210682265197E-4</v>
      </c>
      <c r="R16" s="83">
        <v>5.5893643265502923E-3</v>
      </c>
      <c r="S16" s="84">
        <f t="shared" si="6"/>
        <v>2.9044007798623289E-2</v>
      </c>
      <c r="T16" s="85">
        <f>分析係数表!F19</f>
        <v>0.23947627762917079</v>
      </c>
      <c r="U16" s="86">
        <f t="shared" si="7"/>
        <v>6.9553508750469124E-3</v>
      </c>
      <c r="V16" s="87">
        <f>分析係数表!D19</f>
        <v>5.6314233422497537E-3</v>
      </c>
      <c r="W16" s="88">
        <f t="shared" si="8"/>
        <v>0</v>
      </c>
      <c r="X16" s="76">
        <f>分析係数表!E19</f>
        <v>6.0537800929184853E-3</v>
      </c>
      <c r="Y16" s="89">
        <f t="shared" si="9"/>
        <v>0</v>
      </c>
    </row>
    <row r="17" spans="1:25" x14ac:dyDescent="0.2">
      <c r="A17" s="6" t="s">
        <v>5</v>
      </c>
      <c r="B17" s="5" t="s">
        <v>33</v>
      </c>
      <c r="C17" s="90"/>
      <c r="D17" s="76">
        <f>投入係数表!AH17</f>
        <v>1.8171906232963838E-4</v>
      </c>
      <c r="E17" s="77">
        <f t="shared" si="0"/>
        <v>1.8171906232963837E-2</v>
      </c>
      <c r="F17" s="76">
        <f>分析係数表!C20</f>
        <v>7.086614173228345E-2</v>
      </c>
      <c r="G17" s="77">
        <f t="shared" si="1"/>
        <v>1.2877728826509803E-3</v>
      </c>
      <c r="H17" s="77">
        <v>6.0310206594979942E-3</v>
      </c>
      <c r="I17" s="77">
        <f t="shared" si="2"/>
        <v>6.0310206594979942E-3</v>
      </c>
      <c r="J17" s="76">
        <f>分析係数表!G20</f>
        <v>0.1</v>
      </c>
      <c r="K17" s="78">
        <f t="shared" si="3"/>
        <v>6.0310206594979944E-4</v>
      </c>
      <c r="L17" s="79"/>
      <c r="M17" s="80"/>
      <c r="N17" s="81">
        <f>分析係数表!H20</f>
        <v>5.5692769625647731E-4</v>
      </c>
      <c r="O17" s="82">
        <f t="shared" si="4"/>
        <v>1.3484972673543667E-2</v>
      </c>
      <c r="P17" s="76">
        <f>分析係数表!C20</f>
        <v>7.086614173228345E-2</v>
      </c>
      <c r="Q17" s="82">
        <f t="shared" si="5"/>
        <v>9.5562798473931474E-4</v>
      </c>
      <c r="R17" s="83">
        <v>3.1762162349929634E-3</v>
      </c>
      <c r="S17" s="84">
        <f t="shared" si="6"/>
        <v>9.2072368944909576E-3</v>
      </c>
      <c r="T17" s="85">
        <f>分析係数表!F20</f>
        <v>0.22318840579710145</v>
      </c>
      <c r="U17" s="86">
        <f t="shared" si="7"/>
        <v>2.054948524277692E-3</v>
      </c>
      <c r="V17" s="87">
        <f>分析係数表!D20</f>
        <v>2.9710144927536233E-2</v>
      </c>
      <c r="W17" s="88">
        <f t="shared" si="8"/>
        <v>0</v>
      </c>
      <c r="X17" s="76">
        <f>分析係数表!E20</f>
        <v>3.1884057971014491E-2</v>
      </c>
      <c r="Y17" s="89">
        <f t="shared" si="9"/>
        <v>0</v>
      </c>
    </row>
    <row r="18" spans="1:25" x14ac:dyDescent="0.2">
      <c r="A18" s="6" t="s">
        <v>6</v>
      </c>
      <c r="B18" s="5" t="s">
        <v>34</v>
      </c>
      <c r="C18" s="90"/>
      <c r="D18" s="76">
        <f>投入係数表!AH18</f>
        <v>4.5429765582409593E-3</v>
      </c>
      <c r="E18" s="77">
        <f t="shared" si="0"/>
        <v>0.45429765582409593</v>
      </c>
      <c r="F18" s="76">
        <f>分析係数表!C21</f>
        <v>0.37411764705882355</v>
      </c>
      <c r="G18" s="77">
        <f t="shared" si="1"/>
        <v>0.16996077006125002</v>
      </c>
      <c r="H18" s="77">
        <v>0.22347909241305464</v>
      </c>
      <c r="I18" s="77">
        <f t="shared" si="2"/>
        <v>0.22347909241305464</v>
      </c>
      <c r="J18" s="76">
        <f>分析係数表!G21</f>
        <v>0.28505771697306542</v>
      </c>
      <c r="K18" s="78">
        <f t="shared" si="3"/>
        <v>6.3704439874478061E-2</v>
      </c>
      <c r="L18" s="79"/>
      <c r="M18" s="80"/>
      <c r="N18" s="81">
        <f>分析係数表!H21</f>
        <v>9.2014141120635377E-4</v>
      </c>
      <c r="O18" s="82">
        <f t="shared" si="4"/>
        <v>2.2279520069333012E-2</v>
      </c>
      <c r="P18" s="76">
        <f>分析係数表!C21</f>
        <v>0.37411764705882355</v>
      </c>
      <c r="Q18" s="82">
        <f t="shared" si="5"/>
        <v>8.3351616259387043E-3</v>
      </c>
      <c r="R18" s="83">
        <v>2.2500337881439503E-2</v>
      </c>
      <c r="S18" s="84">
        <f t="shared" si="6"/>
        <v>0.24597943029449415</v>
      </c>
      <c r="T18" s="85">
        <f>分析係数表!F21</f>
        <v>0.42400598546387347</v>
      </c>
      <c r="U18" s="86">
        <f t="shared" si="7"/>
        <v>0.10429675074585916</v>
      </c>
      <c r="V18" s="87">
        <f>分析係数表!D21</f>
        <v>5.8251389482684907E-2</v>
      </c>
      <c r="W18" s="88">
        <f t="shared" si="8"/>
        <v>0</v>
      </c>
      <c r="X18" s="76">
        <f>分析係数表!E21</f>
        <v>5.2159042325780246E-2</v>
      </c>
      <c r="Y18" s="89">
        <f t="shared" si="9"/>
        <v>0</v>
      </c>
    </row>
    <row r="19" spans="1:25" x14ac:dyDescent="0.2">
      <c r="A19" s="6" t="s">
        <v>7</v>
      </c>
      <c r="B19" s="5" t="s">
        <v>268</v>
      </c>
      <c r="C19" s="90"/>
      <c r="D19" s="76">
        <f>投入係数表!AH19</f>
        <v>3.6343812465927677E-4</v>
      </c>
      <c r="E19" s="77">
        <f t="shared" si="0"/>
        <v>3.6343812465927675E-2</v>
      </c>
      <c r="F19" s="76">
        <f>分析係数表!C22</f>
        <v>3.7067545304777627E-2</v>
      </c>
      <c r="G19" s="77">
        <f t="shared" si="1"/>
        <v>1.3471759151291159E-3</v>
      </c>
      <c r="H19" s="77">
        <v>3.1140279546572874E-3</v>
      </c>
      <c r="I19" s="77">
        <f t="shared" si="2"/>
        <v>3.1140279546572874E-3</v>
      </c>
      <c r="J19" s="76">
        <f>分析係数表!G22</f>
        <v>0.19478402607986961</v>
      </c>
      <c r="K19" s="78">
        <f t="shared" si="3"/>
        <v>6.0656290233340813E-4</v>
      </c>
      <c r="L19" s="79"/>
      <c r="M19" s="80"/>
      <c r="N19" s="81">
        <f>分析係数表!H22</f>
        <v>4.8428495326650198E-5</v>
      </c>
      <c r="O19" s="82">
        <f t="shared" si="4"/>
        <v>1.1726063194385796E-3</v>
      </c>
      <c r="P19" s="76">
        <f>分析係数表!C22</f>
        <v>3.7067545304777627E-2</v>
      </c>
      <c r="Q19" s="82">
        <f t="shared" si="5"/>
        <v>4.3465637870458098E-5</v>
      </c>
      <c r="R19" s="83">
        <v>4.5706803571181326E-4</v>
      </c>
      <c r="S19" s="84">
        <f t="shared" si="6"/>
        <v>3.5710959903691008E-3</v>
      </c>
      <c r="T19" s="85">
        <f>分析係数表!F22</f>
        <v>0.40994295028524858</v>
      </c>
      <c r="U19" s="86">
        <f t="shared" si="7"/>
        <v>1.4639456260437309E-3</v>
      </c>
      <c r="V19" s="87">
        <f>分析係数表!D22</f>
        <v>4.2379788101059496E-2</v>
      </c>
      <c r="W19" s="88">
        <f t="shared" si="8"/>
        <v>0</v>
      </c>
      <c r="X19" s="76">
        <f>分析係数表!E22</f>
        <v>3.5859820700896494E-2</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5.8630315971928981E-4</v>
      </c>
      <c r="P20" s="76">
        <f>分析係数表!C23</f>
        <v>0</v>
      </c>
      <c r="Q20" s="82">
        <f t="shared" si="5"/>
        <v>0</v>
      </c>
      <c r="R20" s="83">
        <v>0</v>
      </c>
      <c r="S20" s="84">
        <f t="shared" si="6"/>
        <v>0</v>
      </c>
      <c r="T20" s="85">
        <f>分析係数表!F23</f>
        <v>0.43671766342141866</v>
      </c>
      <c r="U20" s="86">
        <f t="shared" si="7"/>
        <v>0</v>
      </c>
      <c r="V20" s="87">
        <f>分析係数表!D23</f>
        <v>6.8613815484469168E-2</v>
      </c>
      <c r="W20" s="88">
        <f t="shared" si="8"/>
        <v>0</v>
      </c>
      <c r="X20" s="76">
        <f>分析係数表!E23</f>
        <v>6.1659712563745944E-2</v>
      </c>
      <c r="Y20" s="89">
        <f t="shared" si="9"/>
        <v>0</v>
      </c>
    </row>
    <row r="21" spans="1:25" x14ac:dyDescent="0.2">
      <c r="A21" s="6" t="s">
        <v>9</v>
      </c>
      <c r="B21" s="5" t="s">
        <v>270</v>
      </c>
      <c r="C21" s="90"/>
      <c r="D21" s="76">
        <f>投入係数表!AH21</f>
        <v>3.0892240596038525E-3</v>
      </c>
      <c r="E21" s="77">
        <f t="shared" si="0"/>
        <v>0.30892240596038523</v>
      </c>
      <c r="F21" s="76">
        <f>分析係数表!C24</f>
        <v>1</v>
      </c>
      <c r="G21" s="77">
        <f t="shared" si="1"/>
        <v>0.30892240596038523</v>
      </c>
      <c r="H21" s="77">
        <v>0.42298584430795744</v>
      </c>
      <c r="I21" s="77">
        <f t="shared" si="2"/>
        <v>0.42298584430795744</v>
      </c>
      <c r="J21" s="76">
        <f>分析係数表!G24</f>
        <v>0.20825654257279763</v>
      </c>
      <c r="K21" s="78">
        <f t="shared" si="3"/>
        <v>8.8089569492810882E-2</v>
      </c>
      <c r="L21" s="79"/>
      <c r="M21" s="80"/>
      <c r="N21" s="81">
        <f>分析係数表!H24</f>
        <v>3.389994672865514E-4</v>
      </c>
      <c r="O21" s="82">
        <f t="shared" si="4"/>
        <v>8.2082442360700576E-3</v>
      </c>
      <c r="P21" s="76">
        <f>分析係数表!C24</f>
        <v>1</v>
      </c>
      <c r="Q21" s="82">
        <f t="shared" si="5"/>
        <v>8.2082442360700576E-3</v>
      </c>
      <c r="R21" s="83">
        <v>3.6851592738200212E-2</v>
      </c>
      <c r="S21" s="84">
        <f t="shared" si="6"/>
        <v>0.45983743704615765</v>
      </c>
      <c r="T21" s="85">
        <f>分析係数表!F24</f>
        <v>0.38665683744931811</v>
      </c>
      <c r="U21" s="86">
        <f t="shared" si="7"/>
        <v>0.17779928914906723</v>
      </c>
      <c r="V21" s="87">
        <f>分析係数表!D24</f>
        <v>6.4995699717409997E-2</v>
      </c>
      <c r="W21" s="88">
        <f t="shared" si="8"/>
        <v>0</v>
      </c>
      <c r="X21" s="76">
        <f>分析係数表!E24</f>
        <v>6.733013883769505E-2</v>
      </c>
      <c r="Y21" s="89">
        <f t="shared" si="9"/>
        <v>0</v>
      </c>
    </row>
    <row r="22" spans="1:25" x14ac:dyDescent="0.2">
      <c r="A22" s="6" t="s">
        <v>10</v>
      </c>
      <c r="B22" s="5" t="s">
        <v>271</v>
      </c>
      <c r="C22" s="90"/>
      <c r="D22" s="76">
        <f>投入係数表!AH22</f>
        <v>2.1806287479556605E-3</v>
      </c>
      <c r="E22" s="77">
        <f t="shared" si="0"/>
        <v>0.21806287479556605</v>
      </c>
      <c r="F22" s="76">
        <f>分析係数表!C25</f>
        <v>9.7637180238234755E-3</v>
      </c>
      <c r="G22" s="77">
        <f t="shared" si="1"/>
        <v>2.12910442096823E-3</v>
      </c>
      <c r="H22" s="77">
        <v>3.613222453233084E-3</v>
      </c>
      <c r="I22" s="77">
        <f t="shared" si="2"/>
        <v>3.613222453233084E-3</v>
      </c>
      <c r="J22" s="76">
        <f>分析係数表!G25</f>
        <v>0.19639934533551553</v>
      </c>
      <c r="K22" s="78">
        <f t="shared" si="3"/>
        <v>7.0963452436656309E-4</v>
      </c>
      <c r="L22" s="79"/>
      <c r="M22" s="80"/>
      <c r="N22" s="81">
        <f>分析係数表!H25</f>
        <v>5.0849920092982707E-4</v>
      </c>
      <c r="O22" s="82">
        <f t="shared" si="4"/>
        <v>1.2312366354105085E-2</v>
      </c>
      <c r="P22" s="76">
        <f>分析係数表!C25</f>
        <v>9.7637180238234755E-3</v>
      </c>
      <c r="Q22" s="82">
        <f t="shared" si="5"/>
        <v>1.2021447328749356E-4</v>
      </c>
      <c r="R22" s="83">
        <v>7.7300991370805741E-4</v>
      </c>
      <c r="S22" s="84">
        <f t="shared" si="6"/>
        <v>4.386232366941141E-3</v>
      </c>
      <c r="T22" s="85">
        <f>分析係数表!F25</f>
        <v>0.34206219312602293</v>
      </c>
      <c r="U22" s="86">
        <f t="shared" si="7"/>
        <v>1.5003642629962332E-3</v>
      </c>
      <c r="V22" s="87">
        <f>分析係数表!D25</f>
        <v>3.2733224222585926E-3</v>
      </c>
      <c r="W22" s="88">
        <f t="shared" si="8"/>
        <v>0</v>
      </c>
      <c r="X22" s="76">
        <f>分析係数表!E25</f>
        <v>1.6366612111292963E-3</v>
      </c>
      <c r="Y22" s="89">
        <f t="shared" si="9"/>
        <v>0</v>
      </c>
    </row>
    <row r="23" spans="1:25" x14ac:dyDescent="0.2">
      <c r="A23" s="6" t="s">
        <v>11</v>
      </c>
      <c r="B23" s="5" t="s">
        <v>35</v>
      </c>
      <c r="C23" s="90"/>
      <c r="D23" s="76">
        <f>投入係数表!AH23</f>
        <v>1.8171906232963837E-3</v>
      </c>
      <c r="E23" s="77">
        <f t="shared" si="0"/>
        <v>0.18171906232963836</v>
      </c>
      <c r="F23" s="76">
        <f>分析係数表!C26</f>
        <v>0.93036400633054483</v>
      </c>
      <c r="G23" s="77">
        <f t="shared" si="1"/>
        <v>0.16906487485563235</v>
      </c>
      <c r="H23" s="77">
        <v>0.23724008597507179</v>
      </c>
      <c r="I23" s="77">
        <f t="shared" si="2"/>
        <v>0.23724008597507179</v>
      </c>
      <c r="J23" s="76">
        <f>分析係数表!G26</f>
        <v>0.19645328719723185</v>
      </c>
      <c r="K23" s="78">
        <f t="shared" si="3"/>
        <v>4.6606594744756751E-2</v>
      </c>
      <c r="L23" s="79"/>
      <c r="M23" s="80"/>
      <c r="N23" s="81">
        <f>分析係数表!H26</f>
        <v>1.0557411981209745E-2</v>
      </c>
      <c r="O23" s="82">
        <f t="shared" si="4"/>
        <v>0.25562817763761037</v>
      </c>
      <c r="P23" s="76">
        <f>分析係数表!C26</f>
        <v>0.93036400633054483</v>
      </c>
      <c r="Q23" s="82">
        <f t="shared" si="5"/>
        <v>0.23782725547790337</v>
      </c>
      <c r="R23" s="83">
        <v>0.27856942475671731</v>
      </c>
      <c r="S23" s="84">
        <f t="shared" si="6"/>
        <v>0.51580951073178904</v>
      </c>
      <c r="T23" s="85">
        <f>分析係数表!F26</f>
        <v>0.33070934256055362</v>
      </c>
      <c r="U23" s="86">
        <f t="shared" si="7"/>
        <v>0.17058302418059079</v>
      </c>
      <c r="V23" s="87">
        <f>分析係数表!D26</f>
        <v>3.9619377162629761E-2</v>
      </c>
      <c r="W23" s="88">
        <f t="shared" si="8"/>
        <v>0</v>
      </c>
      <c r="X23" s="76">
        <f>分析係数表!E26</f>
        <v>4.3685121107266439E-2</v>
      </c>
      <c r="Y23" s="89">
        <f t="shared" si="9"/>
        <v>0</v>
      </c>
    </row>
    <row r="24" spans="1:25" x14ac:dyDescent="0.2">
      <c r="A24" s="6" t="s">
        <v>12</v>
      </c>
      <c r="B24" s="5" t="s">
        <v>365</v>
      </c>
      <c r="C24" s="90"/>
      <c r="D24" s="76">
        <f>投入係数表!AH24</f>
        <v>1.6354715609667454E-3</v>
      </c>
      <c r="E24" s="77">
        <f t="shared" si="0"/>
        <v>0.16354715609667453</v>
      </c>
      <c r="F24" s="76">
        <f>分析係数表!C27</f>
        <v>0.10562310030395139</v>
      </c>
      <c r="G24" s="77">
        <f t="shared" si="1"/>
        <v>1.727435767282505E-2</v>
      </c>
      <c r="H24" s="77">
        <v>1.8073090923964544E-2</v>
      </c>
      <c r="I24" s="77">
        <f t="shared" si="2"/>
        <v>1.8073090923964544E-2</v>
      </c>
      <c r="J24" s="76">
        <f>分析係数表!G27</f>
        <v>0.17127071823204421</v>
      </c>
      <c r="K24" s="78">
        <f t="shared" si="3"/>
        <v>3.095391263220447E-3</v>
      </c>
      <c r="L24" s="79"/>
      <c r="M24" s="80"/>
      <c r="N24" s="81">
        <f>分析係数表!H27</f>
        <v>1.1162768172792872E-2</v>
      </c>
      <c r="O24" s="82">
        <f t="shared" si="4"/>
        <v>0.27028575663059262</v>
      </c>
      <c r="P24" s="76">
        <f>分析係数表!C27</f>
        <v>0.10562310030395139</v>
      </c>
      <c r="Q24" s="82">
        <f t="shared" si="5"/>
        <v>2.8548419583322479E-2</v>
      </c>
      <c r="R24" s="83">
        <v>2.8896861153627086E-2</v>
      </c>
      <c r="S24" s="84">
        <f t="shared" si="6"/>
        <v>4.696995207759163E-2</v>
      </c>
      <c r="T24" s="85">
        <f>分析係数表!F27</f>
        <v>0.32320441988950277</v>
      </c>
      <c r="U24" s="86">
        <f t="shared" si="7"/>
        <v>1.5180896113475749E-2</v>
      </c>
      <c r="V24" s="87">
        <f>分析係数表!D27</f>
        <v>0.29005524861878451</v>
      </c>
      <c r="W24" s="88">
        <f t="shared" si="8"/>
        <v>0</v>
      </c>
      <c r="X24" s="76">
        <f>分析係数表!E27</f>
        <v>0.34530386740331492</v>
      </c>
      <c r="Y24" s="89">
        <f t="shared" si="9"/>
        <v>0</v>
      </c>
    </row>
    <row r="25" spans="1:25" x14ac:dyDescent="0.2">
      <c r="A25" s="6" t="s">
        <v>13</v>
      </c>
      <c r="B25" s="5" t="s">
        <v>191</v>
      </c>
      <c r="C25" s="90"/>
      <c r="D25" s="76">
        <f>投入係数表!AH25</f>
        <v>5.4515718698891517E-3</v>
      </c>
      <c r="E25" s="77">
        <f t="shared" si="0"/>
        <v>0.54515718698891513</v>
      </c>
      <c r="F25" s="76">
        <f>分析係数表!C28</f>
        <v>0.18610473607344047</v>
      </c>
      <c r="G25" s="77">
        <f t="shared" si="1"/>
        <v>0.10145633440311129</v>
      </c>
      <c r="H25" s="77">
        <v>0.13308680287921193</v>
      </c>
      <c r="I25" s="77">
        <f t="shared" si="2"/>
        <v>0.13308680287921193</v>
      </c>
      <c r="J25" s="76">
        <f>分析係数表!G28</f>
        <v>0.12463295269168026</v>
      </c>
      <c r="K25" s="78">
        <f t="shared" si="3"/>
        <v>1.6587001207131798E-2</v>
      </c>
      <c r="L25" s="79"/>
      <c r="M25" s="80"/>
      <c r="N25" s="81">
        <f>分析係数表!H28</f>
        <v>2.0436825027846384E-2</v>
      </c>
      <c r="O25" s="82">
        <f t="shared" si="4"/>
        <v>0.49483986680308062</v>
      </c>
      <c r="P25" s="76">
        <f>分析係数表!C28</f>
        <v>0.18610473607344047</v>
      </c>
      <c r="Q25" s="82">
        <f t="shared" si="5"/>
        <v>9.2092042810003757E-2</v>
      </c>
      <c r="R25" s="83">
        <v>0.10480900579747626</v>
      </c>
      <c r="S25" s="84">
        <f t="shared" si="6"/>
        <v>0.23789580867668819</v>
      </c>
      <c r="T25" s="85">
        <f>分析係数表!F28</f>
        <v>0.20978792822185971</v>
      </c>
      <c r="U25" s="86">
        <f t="shared" si="7"/>
        <v>4.990766883494633E-2</v>
      </c>
      <c r="V25" s="87">
        <f>分析係数表!D28</f>
        <v>0.10619902120717781</v>
      </c>
      <c r="W25" s="88">
        <f t="shared" si="8"/>
        <v>0</v>
      </c>
      <c r="X25" s="76">
        <f>分析係数表!E28</f>
        <v>0.11125611745513866</v>
      </c>
      <c r="Y25" s="89">
        <f t="shared" si="9"/>
        <v>0</v>
      </c>
    </row>
    <row r="26" spans="1:25" x14ac:dyDescent="0.2">
      <c r="A26" s="6" t="s">
        <v>14</v>
      </c>
      <c r="B26" s="5" t="s">
        <v>50</v>
      </c>
      <c r="C26" s="90"/>
      <c r="D26" s="76">
        <f>投入係数表!AH26</f>
        <v>8.9042340541522803E-3</v>
      </c>
      <c r="E26" s="77">
        <f t="shared" si="0"/>
        <v>0.89042340541522802</v>
      </c>
      <c r="F26" s="76">
        <f>分析係数表!C29</f>
        <v>0.55770782889426962</v>
      </c>
      <c r="G26" s="77">
        <f t="shared" si="1"/>
        <v>0.49659610423076883</v>
      </c>
      <c r="H26" s="77">
        <v>0.57455177624330378</v>
      </c>
      <c r="I26" s="77">
        <f t="shared" si="2"/>
        <v>0.57455177624330378</v>
      </c>
      <c r="J26" s="76">
        <f>分析係数表!G29</f>
        <v>0.26290655653071759</v>
      </c>
      <c r="K26" s="78">
        <f t="shared" si="3"/>
        <v>0.15105342904073435</v>
      </c>
      <c r="L26" s="79"/>
      <c r="M26" s="80"/>
      <c r="N26" s="81">
        <f>分析係数表!H29</f>
        <v>1.0048912780279917E-2</v>
      </c>
      <c r="O26" s="82">
        <f t="shared" si="4"/>
        <v>0.2433158112835053</v>
      </c>
      <c r="P26" s="76">
        <f>分析係数表!C29</f>
        <v>0.55770782889426962</v>
      </c>
      <c r="Q26" s="82">
        <f t="shared" si="5"/>
        <v>0.13569913284657156</v>
      </c>
      <c r="R26" s="83">
        <v>0.19570001980405546</v>
      </c>
      <c r="S26" s="84">
        <f t="shared" si="6"/>
        <v>0.77025179604735927</v>
      </c>
      <c r="T26" s="85">
        <f>分析係数表!F29</f>
        <v>0.49535363964894163</v>
      </c>
      <c r="U26" s="86">
        <f t="shared" si="7"/>
        <v>0.38154703061819367</v>
      </c>
      <c r="V26" s="87">
        <f>分析係数表!D29</f>
        <v>7.7826535880227157E-2</v>
      </c>
      <c r="W26" s="88">
        <f t="shared" si="8"/>
        <v>0</v>
      </c>
      <c r="X26" s="76">
        <f>分析係数表!E29</f>
        <v>6.6726897263810009E-2</v>
      </c>
      <c r="Y26" s="89">
        <f t="shared" si="9"/>
        <v>0</v>
      </c>
    </row>
    <row r="27" spans="1:25" x14ac:dyDescent="0.2">
      <c r="A27" s="6" t="s">
        <v>15</v>
      </c>
      <c r="B27" s="5" t="s">
        <v>36</v>
      </c>
      <c r="C27" s="90"/>
      <c r="D27" s="76">
        <f>投入係数表!AH27</f>
        <v>8.1773578048337271E-3</v>
      </c>
      <c r="E27" s="77">
        <f t="shared" si="0"/>
        <v>0.8177357804833727</v>
      </c>
      <c r="F27" s="76">
        <f>分析係数表!C30</f>
        <v>1</v>
      </c>
      <c r="G27" s="77">
        <f t="shared" si="1"/>
        <v>0.8177357804833727</v>
      </c>
      <c r="H27" s="77">
        <v>0.86775412144131348</v>
      </c>
      <c r="I27" s="77">
        <f t="shared" si="2"/>
        <v>0.86775412144131348</v>
      </c>
      <c r="J27" s="76">
        <f>分析係数表!G30</f>
        <v>0.34435136970794655</v>
      </c>
      <c r="K27" s="78">
        <f t="shared" si="3"/>
        <v>0.29881232028803206</v>
      </c>
      <c r="L27" s="79"/>
      <c r="M27" s="80"/>
      <c r="N27" s="81">
        <f>分析係数表!H30</f>
        <v>0</v>
      </c>
      <c r="O27" s="82">
        <f t="shared" si="4"/>
        <v>0</v>
      </c>
      <c r="P27" s="76">
        <f>分析係数表!C30</f>
        <v>1</v>
      </c>
      <c r="Q27" s="82">
        <f t="shared" si="5"/>
        <v>0</v>
      </c>
      <c r="R27" s="83">
        <v>6.7307017293707389E-2</v>
      </c>
      <c r="S27" s="84">
        <f t="shared" si="6"/>
        <v>0.93506113873502084</v>
      </c>
      <c r="T27" s="85">
        <f>分析係数表!F30</f>
        <v>0.43672175684853975</v>
      </c>
      <c r="U27" s="86">
        <f t="shared" si="7"/>
        <v>0.40836154326915447</v>
      </c>
      <c r="V27" s="87">
        <f>分析係数表!D30</f>
        <v>0.13244283450305638</v>
      </c>
      <c r="W27" s="88">
        <f t="shared" si="8"/>
        <v>0</v>
      </c>
      <c r="X27" s="76">
        <f>分析係数表!E30</f>
        <v>7.6296128594068369E-2</v>
      </c>
      <c r="Y27" s="89">
        <f t="shared" si="9"/>
        <v>0</v>
      </c>
    </row>
    <row r="28" spans="1:25" x14ac:dyDescent="0.2">
      <c r="A28" s="6" t="s">
        <v>16</v>
      </c>
      <c r="B28" s="5" t="s">
        <v>192</v>
      </c>
      <c r="C28" s="90"/>
      <c r="D28" s="76">
        <f>投入係数表!AH28</f>
        <v>1.1993458113756133E-2</v>
      </c>
      <c r="E28" s="77">
        <f t="shared" si="0"/>
        <v>1.1993458113756132</v>
      </c>
      <c r="F28" s="76">
        <f>分析係数表!C31</f>
        <v>0.21403057579654239</v>
      </c>
      <c r="G28" s="77">
        <f t="shared" si="1"/>
        <v>0.2566966745878938</v>
      </c>
      <c r="H28" s="77">
        <v>0.33681331131298925</v>
      </c>
      <c r="I28" s="77">
        <f t="shared" si="2"/>
        <v>0.33681331131298925</v>
      </c>
      <c r="J28" s="76">
        <f>分析係数表!G31</f>
        <v>7.0431893687707636E-2</v>
      </c>
      <c r="K28" s="78">
        <f t="shared" si="3"/>
        <v>2.3722399335001233E-2</v>
      </c>
      <c r="L28" s="79"/>
      <c r="M28" s="80"/>
      <c r="N28" s="81">
        <f>分析係数表!H31</f>
        <v>2.2373964840912391E-2</v>
      </c>
      <c r="O28" s="82">
        <f t="shared" si="4"/>
        <v>0.54174411958062374</v>
      </c>
      <c r="P28" s="76">
        <f>分析係数表!C31</f>
        <v>0.21403057579654239</v>
      </c>
      <c r="Q28" s="82">
        <f t="shared" si="5"/>
        <v>0.11594980584823181</v>
      </c>
      <c r="R28" s="83">
        <v>0.15602349736932367</v>
      </c>
      <c r="S28" s="84">
        <f t="shared" si="6"/>
        <v>0.49283680868231294</v>
      </c>
      <c r="T28" s="85">
        <f>分析係数表!F31</f>
        <v>0.34418604651162793</v>
      </c>
      <c r="U28" s="86">
        <f t="shared" si="7"/>
        <v>0.16962755275577285</v>
      </c>
      <c r="V28" s="87">
        <f>分析係数表!D31</f>
        <v>8.6378737541528243E-3</v>
      </c>
      <c r="W28" s="88">
        <f t="shared" si="8"/>
        <v>0</v>
      </c>
      <c r="X28" s="76">
        <f>分析係数表!E31</f>
        <v>7.3089700996677737E-3</v>
      </c>
      <c r="Y28" s="89">
        <f t="shared" si="9"/>
        <v>0</v>
      </c>
    </row>
    <row r="29" spans="1:25" x14ac:dyDescent="0.2">
      <c r="A29" s="6" t="s">
        <v>17</v>
      </c>
      <c r="B29" s="5" t="s">
        <v>272</v>
      </c>
      <c r="C29" s="90"/>
      <c r="D29" s="76">
        <f>投入係数表!AH29</f>
        <v>3.9978193712520444E-3</v>
      </c>
      <c r="E29" s="77">
        <f t="shared" si="0"/>
        <v>0.39978193712520443</v>
      </c>
      <c r="F29" s="76">
        <f>分析係数表!C32</f>
        <v>0.43391812865497081</v>
      </c>
      <c r="G29" s="77">
        <f t="shared" si="1"/>
        <v>0.17347263002742791</v>
      </c>
      <c r="H29" s="77">
        <v>0.19731874506511363</v>
      </c>
      <c r="I29" s="77">
        <f t="shared" si="2"/>
        <v>0.19731874506511363</v>
      </c>
      <c r="J29" s="76">
        <f>分析係数表!G32</f>
        <v>0.14171122994652408</v>
      </c>
      <c r="K29" s="78">
        <f t="shared" si="3"/>
        <v>2.7962282054681879E-2</v>
      </c>
      <c r="L29" s="79"/>
      <c r="M29" s="80"/>
      <c r="N29" s="81">
        <f>分析係数表!H32</f>
        <v>6.3683471354545017E-3</v>
      </c>
      <c r="O29" s="82">
        <f t="shared" si="4"/>
        <v>0.15419773100617323</v>
      </c>
      <c r="P29" s="76">
        <f>分析係数表!C32</f>
        <v>0.43391812865497081</v>
      </c>
      <c r="Q29" s="82">
        <f t="shared" si="5"/>
        <v>6.6909190881041261E-2</v>
      </c>
      <c r="R29" s="83">
        <v>8.5417771057083092E-2</v>
      </c>
      <c r="S29" s="84">
        <f t="shared" si="6"/>
        <v>0.28273651612219675</v>
      </c>
      <c r="T29" s="85">
        <f>分析係数表!F32</f>
        <v>0.48395721925133689</v>
      </c>
      <c r="U29" s="86">
        <f t="shared" si="7"/>
        <v>0.13683237812330912</v>
      </c>
      <c r="V29" s="87">
        <f>分析係数表!D32</f>
        <v>1.871657754010695E-2</v>
      </c>
      <c r="W29" s="88">
        <f t="shared" si="8"/>
        <v>0</v>
      </c>
      <c r="X29" s="76">
        <f>分析係数表!E32</f>
        <v>2.4064171122994651E-2</v>
      </c>
      <c r="Y29" s="89">
        <f t="shared" si="9"/>
        <v>0</v>
      </c>
    </row>
    <row r="30" spans="1:25" x14ac:dyDescent="0.2">
      <c r="A30" s="6" t="s">
        <v>18</v>
      </c>
      <c r="B30" s="5" t="s">
        <v>273</v>
      </c>
      <c r="C30" s="90"/>
      <c r="D30" s="76">
        <f>投入係数表!AH30</f>
        <v>2.7439578411775394E-2</v>
      </c>
      <c r="E30" s="77">
        <f t="shared" si="0"/>
        <v>2.7439578411775396</v>
      </c>
      <c r="F30" s="76">
        <f>分析係数表!C33</f>
        <v>0.95657568238213397</v>
      </c>
      <c r="G30" s="77">
        <f t="shared" si="1"/>
        <v>2.6248033443522121</v>
      </c>
      <c r="H30" s="77">
        <v>2.6492565520472304</v>
      </c>
      <c r="I30" s="77">
        <f t="shared" si="2"/>
        <v>2.6492565520472304</v>
      </c>
      <c r="J30" s="76">
        <f>分析係数表!G33</f>
        <v>0.50647668393782386</v>
      </c>
      <c r="K30" s="78">
        <f t="shared" si="3"/>
        <v>1.3417866733814341</v>
      </c>
      <c r="L30" s="79"/>
      <c r="M30" s="80"/>
      <c r="N30" s="81">
        <f>分析係数表!H33</f>
        <v>9.6856990653300401E-4</v>
      </c>
      <c r="O30" s="82">
        <f t="shared" si="4"/>
        <v>2.3452126388771592E-2</v>
      </c>
      <c r="P30" s="76">
        <f>分析係数表!C33</f>
        <v>0.95657568238213397</v>
      </c>
      <c r="Q30" s="82">
        <f t="shared" si="5"/>
        <v>2.2433733803651237E-2</v>
      </c>
      <c r="R30" s="83">
        <v>7.1080843837703606E-2</v>
      </c>
      <c r="S30" s="84">
        <f t="shared" si="6"/>
        <v>2.720337395884934</v>
      </c>
      <c r="T30" s="85">
        <f>分析係数表!F33</f>
        <v>0.6295336787564767</v>
      </c>
      <c r="U30" s="86">
        <f t="shared" si="7"/>
        <v>1.7125440082902563</v>
      </c>
      <c r="V30" s="87">
        <f>分析係数表!D33</f>
        <v>5.181347150259067E-2</v>
      </c>
      <c r="W30" s="88">
        <f t="shared" si="8"/>
        <v>0</v>
      </c>
      <c r="X30" s="76">
        <f>分析係数表!E33</f>
        <v>4.145077720207254E-2</v>
      </c>
      <c r="Y30" s="89">
        <f t="shared" si="9"/>
        <v>0</v>
      </c>
    </row>
    <row r="31" spans="1:25" x14ac:dyDescent="0.2">
      <c r="A31" s="6" t="s">
        <v>19</v>
      </c>
      <c r="B31" s="5" t="s">
        <v>274</v>
      </c>
      <c r="C31" s="90"/>
      <c r="D31" s="76">
        <f>投入係数表!AH31</f>
        <v>9.9945484281301102E-3</v>
      </c>
      <c r="E31" s="77">
        <f t="shared" si="0"/>
        <v>0.999454842813011</v>
      </c>
      <c r="F31" s="76">
        <f>分析係数表!C34</f>
        <v>0.33608845585417924</v>
      </c>
      <c r="G31" s="77">
        <f t="shared" si="1"/>
        <v>0.33590523481700629</v>
      </c>
      <c r="H31" s="77">
        <v>0.47066263493949761</v>
      </c>
      <c r="I31" s="77">
        <f t="shared" si="2"/>
        <v>0.47066263493949761</v>
      </c>
      <c r="J31" s="76">
        <f>分析係数表!G34</f>
        <v>0.42501734562394688</v>
      </c>
      <c r="K31" s="78">
        <f t="shared" si="3"/>
        <v>0.20003978378635801</v>
      </c>
      <c r="L31" s="79"/>
      <c r="M31" s="80"/>
      <c r="N31" s="81">
        <f>分析係数表!H34</f>
        <v>0.15935396387234249</v>
      </c>
      <c r="O31" s="82">
        <f t="shared" si="4"/>
        <v>3.8584610941126467</v>
      </c>
      <c r="P31" s="76">
        <f>分析係数表!C34</f>
        <v>0.33608845585417924</v>
      </c>
      <c r="Q31" s="82">
        <f t="shared" si="5"/>
        <v>1.2967842310937463</v>
      </c>
      <c r="R31" s="83">
        <v>1.40577335662824</v>
      </c>
      <c r="S31" s="84">
        <f t="shared" si="6"/>
        <v>1.8764359915677375</v>
      </c>
      <c r="T31" s="85">
        <f>分析係数表!F34</f>
        <v>0.69035583308553872</v>
      </c>
      <c r="U31" s="86">
        <f t="shared" si="7"/>
        <v>1.2954085321904343</v>
      </c>
      <c r="V31" s="87">
        <f>分析係数表!D34</f>
        <v>0.20794925166022402</v>
      </c>
      <c r="W31" s="88">
        <f t="shared" si="8"/>
        <v>0</v>
      </c>
      <c r="X31" s="76">
        <f>分析係数表!E34</f>
        <v>0.15720091188423035</v>
      </c>
      <c r="Y31" s="89">
        <f t="shared" si="9"/>
        <v>0</v>
      </c>
    </row>
    <row r="32" spans="1:25" x14ac:dyDescent="0.2">
      <c r="A32" s="6" t="s">
        <v>20</v>
      </c>
      <c r="B32" s="5" t="s">
        <v>37</v>
      </c>
      <c r="C32" s="90"/>
      <c r="D32" s="76">
        <f>投入係数表!AH32</f>
        <v>2.1079411230238054E-2</v>
      </c>
      <c r="E32" s="77">
        <f t="shared" si="0"/>
        <v>2.1079411230238052</v>
      </c>
      <c r="F32" s="76">
        <f>分析係数表!C35</f>
        <v>1</v>
      </c>
      <c r="G32" s="77">
        <f t="shared" si="1"/>
        <v>2.1079411230238052</v>
      </c>
      <c r="H32" s="77">
        <v>2.390984042183331</v>
      </c>
      <c r="I32" s="77">
        <f t="shared" si="2"/>
        <v>2.390984042183331</v>
      </c>
      <c r="J32" s="76">
        <f>分析係数表!G35</f>
        <v>0.31379772270596118</v>
      </c>
      <c r="K32" s="78">
        <f t="shared" si="3"/>
        <v>0.75028534746342312</v>
      </c>
      <c r="L32" s="79"/>
      <c r="M32" s="80"/>
      <c r="N32" s="81">
        <f>分析係数表!H35</f>
        <v>5.9518620756453096E-2</v>
      </c>
      <c r="O32" s="82">
        <f t="shared" si="4"/>
        <v>1.4411331665900144</v>
      </c>
      <c r="P32" s="76">
        <f>分析係数表!C35</f>
        <v>1</v>
      </c>
      <c r="Q32" s="82">
        <f t="shared" si="5"/>
        <v>1.4411331665900144</v>
      </c>
      <c r="R32" s="83">
        <v>1.8799019592095085</v>
      </c>
      <c r="S32" s="84">
        <f t="shared" si="6"/>
        <v>4.2708860013928396</v>
      </c>
      <c r="T32" s="85">
        <f>分析係数表!F35</f>
        <v>0.62804197365483372</v>
      </c>
      <c r="U32" s="86">
        <f t="shared" si="7"/>
        <v>2.68229567356956</v>
      </c>
      <c r="V32" s="87">
        <f>分析係数表!D35</f>
        <v>2.3219468631390936E-2</v>
      </c>
      <c r="W32" s="88">
        <f t="shared" si="8"/>
        <v>0</v>
      </c>
      <c r="X32" s="76">
        <f>分析係数表!E35</f>
        <v>2.0763563295378432E-2</v>
      </c>
      <c r="Y32" s="89">
        <f t="shared" si="9"/>
        <v>0</v>
      </c>
    </row>
    <row r="33" spans="1:25" x14ac:dyDescent="0.2">
      <c r="A33" s="6" t="s">
        <v>21</v>
      </c>
      <c r="B33" s="5" t="s">
        <v>38</v>
      </c>
      <c r="C33" s="90"/>
      <c r="D33" s="76">
        <f>投入係数表!AH33</f>
        <v>1.6354715609667454E-3</v>
      </c>
      <c r="E33" s="77">
        <f t="shared" si="0"/>
        <v>0.16354715609667453</v>
      </c>
      <c r="F33" s="76">
        <f>分析係数表!C36</f>
        <v>0.74699570815450644</v>
      </c>
      <c r="G33" s="77">
        <f t="shared" si="1"/>
        <v>0.122169023685091</v>
      </c>
      <c r="H33" s="77">
        <v>0.20416301412144358</v>
      </c>
      <c r="I33" s="77">
        <f t="shared" si="2"/>
        <v>0.20416301412144358</v>
      </c>
      <c r="J33" s="76">
        <f>分析係数表!G36</f>
        <v>2.1798365122615803E-2</v>
      </c>
      <c r="K33" s="78">
        <f t="shared" si="3"/>
        <v>4.4504199263529932E-3</v>
      </c>
      <c r="L33" s="79"/>
      <c r="M33" s="80"/>
      <c r="N33" s="81">
        <f>分析係数表!H36</f>
        <v>0.18814470434403602</v>
      </c>
      <c r="O33" s="82">
        <f t="shared" si="4"/>
        <v>4.5555755510188813</v>
      </c>
      <c r="P33" s="76">
        <f>分析係数表!C36</f>
        <v>0.74699570815450644</v>
      </c>
      <c r="Q33" s="82">
        <f t="shared" si="5"/>
        <v>3.4029953847847052</v>
      </c>
      <c r="R33" s="83">
        <v>3.5514819062880498</v>
      </c>
      <c r="S33" s="84">
        <f t="shared" si="6"/>
        <v>3.7556449204094933</v>
      </c>
      <c r="T33" s="85">
        <f>分析係数表!F36</f>
        <v>0.88068263301305039</v>
      </c>
      <c r="U33" s="86">
        <f t="shared" si="7"/>
        <v>3.3075312571683204</v>
      </c>
      <c r="V33" s="87">
        <f>分析係数表!D36</f>
        <v>1.2046464936182418E-2</v>
      </c>
      <c r="W33" s="88">
        <f t="shared" si="8"/>
        <v>0</v>
      </c>
      <c r="X33" s="76">
        <f>分析係数表!E36</f>
        <v>2.5813853434676608E-3</v>
      </c>
      <c r="Y33" s="89">
        <f t="shared" si="9"/>
        <v>0</v>
      </c>
    </row>
    <row r="34" spans="1:25" x14ac:dyDescent="0.2">
      <c r="A34" s="6" t="s">
        <v>22</v>
      </c>
      <c r="B34" s="5" t="s">
        <v>377</v>
      </c>
      <c r="C34" s="90"/>
      <c r="D34" s="76">
        <f>投入係数表!AH34</f>
        <v>2.3805197165182628E-2</v>
      </c>
      <c r="E34" s="77">
        <f t="shared" si="0"/>
        <v>2.380519716518263</v>
      </c>
      <c r="F34" s="76">
        <f>分析係数表!C37</f>
        <v>0.40712235846595357</v>
      </c>
      <c r="G34" s="77">
        <f t="shared" si="1"/>
        <v>0.96916280136361843</v>
      </c>
      <c r="H34" s="77">
        <v>1.1248564223364597</v>
      </c>
      <c r="I34" s="77">
        <f t="shared" si="2"/>
        <v>1.1248564223364597</v>
      </c>
      <c r="J34" s="76">
        <f>分析係数表!G37</f>
        <v>0.32196035893896063</v>
      </c>
      <c r="K34" s="78">
        <f t="shared" si="3"/>
        <v>0.36215917749024162</v>
      </c>
      <c r="L34" s="79"/>
      <c r="M34" s="80"/>
      <c r="N34" s="81">
        <f>分析係数表!H37</f>
        <v>4.8815923289263402E-2</v>
      </c>
      <c r="O34" s="82">
        <f t="shared" si="4"/>
        <v>1.1819871699940883</v>
      </c>
      <c r="P34" s="76">
        <f>分析係数表!C37</f>
        <v>0.40712235846595357</v>
      </c>
      <c r="Q34" s="82">
        <f t="shared" si="5"/>
        <v>0.48121340432449122</v>
      </c>
      <c r="R34" s="83">
        <v>0.56979964235060343</v>
      </c>
      <c r="S34" s="84">
        <f t="shared" si="6"/>
        <v>1.694656064687063</v>
      </c>
      <c r="T34" s="85">
        <f>分析係数表!F37</f>
        <v>0.65447194556749833</v>
      </c>
      <c r="U34" s="86">
        <f t="shared" si="7"/>
        <v>1.1091048517235025</v>
      </c>
      <c r="V34" s="87">
        <f>分析係数表!D37</f>
        <v>9.4369391578739775E-2</v>
      </c>
      <c r="W34" s="88">
        <f t="shared" si="8"/>
        <v>0</v>
      </c>
      <c r="X34" s="76">
        <f>分析係数表!E37</f>
        <v>8.924169214081451E-2</v>
      </c>
      <c r="Y34" s="89">
        <f t="shared" si="9"/>
        <v>0</v>
      </c>
    </row>
    <row r="35" spans="1:25" x14ac:dyDescent="0.2">
      <c r="A35" s="6" t="s">
        <v>23</v>
      </c>
      <c r="B35" s="5" t="s">
        <v>193</v>
      </c>
      <c r="C35" s="90"/>
      <c r="D35" s="76">
        <f>投入係数表!AH35</f>
        <v>3.0528802471379249E-2</v>
      </c>
      <c r="E35" s="77">
        <f t="shared" si="0"/>
        <v>3.0528802471379248</v>
      </c>
      <c r="F35" s="76">
        <f>分析係数表!C38</f>
        <v>1.4508928571428603E-2</v>
      </c>
      <c r="G35" s="77">
        <f t="shared" si="1"/>
        <v>4.4294021442849454E-2</v>
      </c>
      <c r="H35" s="77">
        <v>4.9255141167897927E-2</v>
      </c>
      <c r="I35" s="77">
        <f t="shared" si="2"/>
        <v>4.9255141167897927E-2</v>
      </c>
      <c r="J35" s="76">
        <f>分析係数表!G38</f>
        <v>0.30833333333333335</v>
      </c>
      <c r="K35" s="78">
        <f t="shared" si="3"/>
        <v>1.5187001860101862E-2</v>
      </c>
      <c r="L35" s="79"/>
      <c r="M35" s="80"/>
      <c r="N35" s="81">
        <f>分析係数表!H38</f>
        <v>4.2859218364085426E-2</v>
      </c>
      <c r="O35" s="82">
        <f t="shared" si="4"/>
        <v>1.0377565927031429</v>
      </c>
      <c r="P35" s="76">
        <f>分析係数表!C38</f>
        <v>1.4508928571428603E-2</v>
      </c>
      <c r="Q35" s="82">
        <f t="shared" si="5"/>
        <v>1.5056736278059027E-2</v>
      </c>
      <c r="R35" s="83">
        <v>1.932983904203938E-2</v>
      </c>
      <c r="S35" s="84">
        <f t="shared" si="6"/>
        <v>6.8584980209937307E-2</v>
      </c>
      <c r="T35" s="85">
        <f>分析係数表!F38</f>
        <v>0.5083333333333333</v>
      </c>
      <c r="U35" s="86">
        <f t="shared" si="7"/>
        <v>3.4864031606718131E-2</v>
      </c>
      <c r="V35" s="87">
        <f>分析係数表!D38</f>
        <v>0.11666666666666667</v>
      </c>
      <c r="W35" s="88">
        <f t="shared" si="8"/>
        <v>0</v>
      </c>
      <c r="X35" s="76">
        <f>分析係数表!E38</f>
        <v>0.14166666666666666</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2.2664151357328008E-2</v>
      </c>
      <c r="I36" s="77">
        <f t="shared" si="2"/>
        <v>100.02266415135733</v>
      </c>
      <c r="J36" s="76">
        <f>分析係数表!G39</f>
        <v>0.34035980374341268</v>
      </c>
      <c r="K36" s="78">
        <f t="shared" si="3"/>
        <v>34.043694340449264</v>
      </c>
      <c r="L36" s="79"/>
      <c r="M36" s="80"/>
      <c r="N36" s="81">
        <f>分析係数表!H39</f>
        <v>3.825851130805366E-3</v>
      </c>
      <c r="O36" s="82">
        <f t="shared" si="4"/>
        <v>9.2635899235647801E-2</v>
      </c>
      <c r="P36" s="76">
        <f>分析係数表!C39</f>
        <v>1</v>
      </c>
      <c r="Q36" s="82">
        <f t="shared" si="5"/>
        <v>9.2635899235647801E-2</v>
      </c>
      <c r="R36" s="83">
        <v>0.11872536050300475</v>
      </c>
      <c r="S36" s="84">
        <f t="shared" si="6"/>
        <v>100.14138951186034</v>
      </c>
      <c r="T36" s="85">
        <f>分析係数表!F39</f>
        <v>0.69125931310194444</v>
      </c>
      <c r="U36" s="86">
        <f t="shared" si="7"/>
        <v>69.223668127042842</v>
      </c>
      <c r="V36" s="87">
        <f>分析係数表!D39</f>
        <v>5.1063056514628384E-2</v>
      </c>
      <c r="W36" s="88">
        <f t="shared" si="8"/>
        <v>5</v>
      </c>
      <c r="X36" s="76">
        <f>分析係数表!E39</f>
        <v>5.9967290568780668E-2</v>
      </c>
      <c r="Y36" s="89">
        <f t="shared" si="9"/>
        <v>6</v>
      </c>
    </row>
    <row r="37" spans="1:25" x14ac:dyDescent="0.2">
      <c r="A37" s="6" t="s">
        <v>25</v>
      </c>
      <c r="B37" s="5" t="s">
        <v>40</v>
      </c>
      <c r="C37" s="90"/>
      <c r="D37" s="76">
        <f>投入係数表!AH37</f>
        <v>1.8171906232963838E-4</v>
      </c>
      <c r="E37" s="77">
        <f t="shared" si="0"/>
        <v>1.8171906232963837E-2</v>
      </c>
      <c r="F37" s="76">
        <f>分析係数表!C40</f>
        <v>0.85193465176268268</v>
      </c>
      <c r="G37" s="77">
        <f t="shared" si="1"/>
        <v>1.5481276608444169E-2</v>
      </c>
      <c r="H37" s="77">
        <v>1.7568700223792536E-2</v>
      </c>
      <c r="I37" s="77">
        <f t="shared" si="2"/>
        <v>1.7568700223792536E-2</v>
      </c>
      <c r="J37" s="76">
        <f>分析係数表!G40</f>
        <v>0.54260669636442016</v>
      </c>
      <c r="K37" s="78">
        <f t="shared" si="3"/>
        <v>9.532894387848918E-3</v>
      </c>
      <c r="L37" s="79"/>
      <c r="M37" s="80"/>
      <c r="N37" s="81">
        <f>分析係数表!H40</f>
        <v>3.0340452322146352E-2</v>
      </c>
      <c r="O37" s="82">
        <f t="shared" si="4"/>
        <v>0.73463785912827018</v>
      </c>
      <c r="P37" s="76">
        <f>分析係数表!C40</f>
        <v>0.85193465176268268</v>
      </c>
      <c r="Q37" s="82">
        <f t="shared" si="5"/>
        <v>0.6258634486881256</v>
      </c>
      <c r="R37" s="83">
        <v>0.62707948242750355</v>
      </c>
      <c r="S37" s="84">
        <f t="shared" si="6"/>
        <v>0.64464818265129609</v>
      </c>
      <c r="T37" s="85">
        <f>分析係数表!F40</f>
        <v>0.72424198879149304</v>
      </c>
      <c r="U37" s="86">
        <f t="shared" si="7"/>
        <v>0.46688128187419636</v>
      </c>
      <c r="V37" s="87">
        <f>分析係数表!D40</f>
        <v>8.0615030895243564E-2</v>
      </c>
      <c r="W37" s="88">
        <f t="shared" si="8"/>
        <v>0</v>
      </c>
      <c r="X37" s="76">
        <f>分析係数表!E40</f>
        <v>5.0725678976864495E-2</v>
      </c>
      <c r="Y37" s="89">
        <f t="shared" si="9"/>
        <v>0</v>
      </c>
    </row>
    <row r="38" spans="1:25" x14ac:dyDescent="0.2">
      <c r="A38" s="6" t="s">
        <v>26</v>
      </c>
      <c r="B38" s="5" t="s">
        <v>276</v>
      </c>
      <c r="C38" s="90"/>
      <c r="D38" s="76">
        <f>投入係数表!AH38</f>
        <v>0</v>
      </c>
      <c r="E38" s="77">
        <f t="shared" si="0"/>
        <v>0</v>
      </c>
      <c r="F38" s="76">
        <f>分析係数表!C41</f>
        <v>0.80146471371504657</v>
      </c>
      <c r="G38" s="77">
        <f t="shared" si="1"/>
        <v>0</v>
      </c>
      <c r="H38" s="77">
        <v>4.0468061875073968E-3</v>
      </c>
      <c r="I38" s="77">
        <f t="shared" si="2"/>
        <v>4.0468061875073968E-3</v>
      </c>
      <c r="J38" s="76">
        <f>分析係数表!G41</f>
        <v>0.44658927872701187</v>
      </c>
      <c r="K38" s="78">
        <f t="shared" si="3"/>
        <v>1.8072602564269372E-3</v>
      </c>
      <c r="L38" s="79"/>
      <c r="M38" s="80"/>
      <c r="N38" s="81">
        <f>分析係数表!H41</f>
        <v>5.2181703714465594E-2</v>
      </c>
      <c r="O38" s="82">
        <f t="shared" si="4"/>
        <v>1.2634833091950697</v>
      </c>
      <c r="P38" s="76">
        <f>分析係数表!C41</f>
        <v>0.80146471371504657</v>
      </c>
      <c r="Q38" s="82">
        <f t="shared" si="5"/>
        <v>1.0126372886877661</v>
      </c>
      <c r="R38" s="83">
        <v>1.0322194038681556</v>
      </c>
      <c r="S38" s="84">
        <f t="shared" si="6"/>
        <v>1.036266210055663</v>
      </c>
      <c r="T38" s="85">
        <f>分析係数表!F41</f>
        <v>0.54349810877787919</v>
      </c>
      <c r="U38" s="86">
        <f t="shared" si="7"/>
        <v>0.56320872535567335</v>
      </c>
      <c r="V38" s="87">
        <f>分析係数表!D41</f>
        <v>0.13747228381374724</v>
      </c>
      <c r="W38" s="88">
        <f t="shared" si="8"/>
        <v>0</v>
      </c>
      <c r="X38" s="76">
        <f>分析係数表!E41</f>
        <v>0.12938567888352681</v>
      </c>
      <c r="Y38" s="89">
        <f t="shared" si="9"/>
        <v>0</v>
      </c>
    </row>
    <row r="39" spans="1:25" x14ac:dyDescent="0.2">
      <c r="A39" s="6" t="s">
        <v>51</v>
      </c>
      <c r="B39" s="5" t="s">
        <v>367</v>
      </c>
      <c r="C39" s="90"/>
      <c r="D39" s="76">
        <f>投入係数表!AH39</f>
        <v>0</v>
      </c>
      <c r="E39" s="77">
        <f>$C$36*D39</f>
        <v>0</v>
      </c>
      <c r="F39" s="76">
        <f>分析係数表!C42</f>
        <v>0.73057644110275688</v>
      </c>
      <c r="G39" s="77">
        <f>E39*F39</f>
        <v>0</v>
      </c>
      <c r="H39" s="77">
        <v>1.6021827727193759E-2</v>
      </c>
      <c r="I39" s="77">
        <f>C39+H39</f>
        <v>1.6021827727193759E-2</v>
      </c>
      <c r="J39" s="76">
        <f>分析係数表!G42</f>
        <v>0.48211243611584326</v>
      </c>
      <c r="K39" s="78">
        <f>I39*J39</f>
        <v>7.7243223965857474E-3</v>
      </c>
      <c r="L39" s="79"/>
      <c r="M39" s="80"/>
      <c r="N39" s="81">
        <f>分析係数表!H42</f>
        <v>1.2567194537265727E-2</v>
      </c>
      <c r="O39" s="82">
        <f t="shared" si="4"/>
        <v>0.3042913398943114</v>
      </c>
      <c r="P39" s="76">
        <f>分析係数表!C42</f>
        <v>0.73057644110275688</v>
      </c>
      <c r="Q39" s="82">
        <f>O39*P39</f>
        <v>0.22230808415837536</v>
      </c>
      <c r="R39" s="83">
        <v>0.2349228818747908</v>
      </c>
      <c r="S39" s="84">
        <f>I39+R39</f>
        <v>0.25094470960198456</v>
      </c>
      <c r="T39" s="85">
        <f>分析係数表!F42</f>
        <v>0.53492333901192501</v>
      </c>
      <c r="U39" s="86">
        <f>S39*T39</f>
        <v>0.13423618196767145</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投入係数表!AH40</f>
        <v>9.2131564601126661E-2</v>
      </c>
      <c r="E40" s="77">
        <f>$C$36*D40</f>
        <v>9.2131564601126659</v>
      </c>
      <c r="F40" s="76">
        <f>分析係数表!C43</f>
        <v>0.26262335230137579</v>
      </c>
      <c r="G40" s="77">
        <f>E40*F40</f>
        <v>2.4195900348318649</v>
      </c>
      <c r="H40" s="77">
        <v>2.7356376329509646</v>
      </c>
      <c r="I40" s="77">
        <f>C40+H40</f>
        <v>2.7356376329509646</v>
      </c>
      <c r="J40" s="76">
        <f>分析係数表!G43</f>
        <v>0.38144329896907214</v>
      </c>
      <c r="K40" s="78">
        <f>I40*J40</f>
        <v>1.0434906434967597</v>
      </c>
      <c r="L40" s="79"/>
      <c r="M40" s="80"/>
      <c r="N40" s="81">
        <f>分析係数表!H43</f>
        <v>3.4626374158554893E-2</v>
      </c>
      <c r="O40" s="82">
        <f t="shared" si="4"/>
        <v>0.83841351839858447</v>
      </c>
      <c r="P40" s="76">
        <f>分析係数表!C43</f>
        <v>0.26262335230137579</v>
      </c>
      <c r="Q40" s="82">
        <f>O40*P40</f>
        <v>0.22018696881662747</v>
      </c>
      <c r="R40" s="83">
        <v>0.4142577341196822</v>
      </c>
      <c r="S40" s="84">
        <f>I40+R40</f>
        <v>3.1498953670706467</v>
      </c>
      <c r="T40" s="85">
        <f>分析係数表!F43</f>
        <v>0.61984536082474229</v>
      </c>
      <c r="U40" s="86">
        <f>S40*T40</f>
        <v>1.952448030362089</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投入係数表!AH41</f>
        <v>5.4515718698891513E-4</v>
      </c>
      <c r="E41" s="77">
        <f>$C$36*D41</f>
        <v>5.4515718698891512E-2</v>
      </c>
      <c r="F41" s="76">
        <f>分析係数表!C44</f>
        <v>0.55951749734888656</v>
      </c>
      <c r="G41" s="77">
        <f>E41*F41</f>
        <v>3.0502498492579678E-2</v>
      </c>
      <c r="H41" s="77">
        <v>3.3150940872824358E-2</v>
      </c>
      <c r="I41" s="77">
        <f>C41+H41</f>
        <v>3.3150940872824358E-2</v>
      </c>
      <c r="J41" s="76">
        <f>分析係数表!G44</f>
        <v>0.2661290322580645</v>
      </c>
      <c r="K41" s="78">
        <f>I41*J41</f>
        <v>8.8224278129290633E-3</v>
      </c>
      <c r="L41" s="79"/>
      <c r="M41" s="80"/>
      <c r="N41" s="81">
        <f>分析係数表!H44</f>
        <v>0.11419439198024117</v>
      </c>
      <c r="O41" s="82">
        <f t="shared" si="4"/>
        <v>2.7650057012361708</v>
      </c>
      <c r="P41" s="76">
        <f>分析係数表!C44</f>
        <v>0.55951749734888656</v>
      </c>
      <c r="Q41" s="82">
        <f>O41*P41</f>
        <v>1.5470690701110654</v>
      </c>
      <c r="R41" s="83">
        <v>1.5734420886073299</v>
      </c>
      <c r="S41" s="84">
        <f>I41+R41</f>
        <v>1.6065930294801543</v>
      </c>
      <c r="T41" s="85">
        <f>分析係数表!F44</f>
        <v>0.54608294930875578</v>
      </c>
      <c r="U41" s="86">
        <f>S41*T41</f>
        <v>0.8773330598774115</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投入係数表!AH42</f>
        <v>1.5991277485008178E-2</v>
      </c>
      <c r="E42" s="77">
        <f>$C$36*D42</f>
        <v>1.5991277485008177</v>
      </c>
      <c r="F42" s="76">
        <f>分析係数表!C45</f>
        <v>1</v>
      </c>
      <c r="G42" s="77">
        <f>E42*F42</f>
        <v>1.5991277485008177</v>
      </c>
      <c r="H42" s="77">
        <v>1.7491355798486048</v>
      </c>
      <c r="I42" s="77">
        <f>C42+H42</f>
        <v>1.7491355798486048</v>
      </c>
      <c r="J42" s="76">
        <f>分析係数表!G45</f>
        <v>0</v>
      </c>
      <c r="K42" s="78">
        <f>I42*J42</f>
        <v>0</v>
      </c>
      <c r="L42" s="79"/>
      <c r="M42" s="80"/>
      <c r="N42" s="81">
        <f>分析係数表!H45</f>
        <v>0</v>
      </c>
      <c r="O42" s="82">
        <f t="shared" si="4"/>
        <v>0</v>
      </c>
      <c r="P42" s="76">
        <f>分析係数表!C45</f>
        <v>1</v>
      </c>
      <c r="Q42" s="82">
        <f>O42*P42</f>
        <v>0</v>
      </c>
      <c r="R42" s="83">
        <v>0.11539013062981013</v>
      </c>
      <c r="S42" s="84">
        <f>I42+R42</f>
        <v>1.864525710478415</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3.8161003089224061E-3</v>
      </c>
      <c r="E43" s="77">
        <f>$C$36*D43</f>
        <v>0.3816100308922406</v>
      </c>
      <c r="F43" s="76">
        <f>分析係数表!C46</f>
        <v>0.22811405702851428</v>
      </c>
      <c r="G43" s="77">
        <f>E43*F43</f>
        <v>8.7050612349605677E-2</v>
      </c>
      <c r="H43" s="77">
        <v>0.11905192149768848</v>
      </c>
      <c r="I43" s="77">
        <f>C43+H43</f>
        <v>0.11905192149768848</v>
      </c>
      <c r="J43" s="76">
        <f>分析係数表!G46</f>
        <v>8.7527352297592995E-3</v>
      </c>
      <c r="K43" s="78">
        <f>I43*J43</f>
        <v>1.0420299474633566E-3</v>
      </c>
      <c r="L43" s="79"/>
      <c r="M43" s="80"/>
      <c r="N43" s="81">
        <f>分析係数表!H46</f>
        <v>2.1817037144655917E-2</v>
      </c>
      <c r="O43" s="82">
        <f t="shared" si="4"/>
        <v>0.5282591469070802</v>
      </c>
      <c r="P43" s="76">
        <f>分析係数表!C46</f>
        <v>0.22811405702851428</v>
      </c>
      <c r="Q43" s="82">
        <f>O43*P43</f>
        <v>0.12050333716339599</v>
      </c>
      <c r="R43" s="83">
        <v>0.13704464136990963</v>
      </c>
      <c r="S43" s="84">
        <f>I43+R43</f>
        <v>0.25609656286759808</v>
      </c>
      <c r="T43" s="85">
        <f>分析係数表!F46</f>
        <v>0.3172866520787746</v>
      </c>
      <c r="U43" s="86">
        <f>S43*T43</f>
        <v>8.1256021041141616E-2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投入係数表!AH44</f>
        <v>0.29820098128293659</v>
      </c>
      <c r="E44" s="91">
        <f>SUM(E5:E43)</f>
        <v>29.820098128293658</v>
      </c>
      <c r="F44" s="92">
        <f>分析係数表!C47</f>
        <v>0.33433390508862204</v>
      </c>
      <c r="G44" s="91">
        <f>SUM(G5:G43)</f>
        <v>13.024988252003075</v>
      </c>
      <c r="H44" s="91">
        <f>SUM(H5:H43)</f>
        <v>15.338354849396664</v>
      </c>
      <c r="I44" s="91">
        <f>SUM(I5:I43)</f>
        <v>115.33835484939667</v>
      </c>
      <c r="J44" s="92">
        <f>分析係数表!G47</f>
        <v>0.20055399257397419</v>
      </c>
      <c r="K44" s="93">
        <f>SUM(K5:K43)</f>
        <v>38.617460749740403</v>
      </c>
      <c r="L44" s="94">
        <f>最終需要_まとめ!$L$33</f>
        <v>0.627</v>
      </c>
      <c r="M44" s="91">
        <f>K44*L44</f>
        <v>24.213147890087232</v>
      </c>
      <c r="N44" s="95">
        <f>分析係数表!H47</f>
        <v>1</v>
      </c>
      <c r="O44" s="96">
        <f>SUM(O5:O43)</f>
        <v>24.213147890087232</v>
      </c>
      <c r="P44" s="92">
        <f>分析係数表!C47</f>
        <v>0.33433390508862204</v>
      </c>
      <c r="Q44" s="96">
        <f>SUM(Q5:Q43)</f>
        <v>11.472242071490971</v>
      </c>
      <c r="R44" s="91">
        <f>SUM(R5:R43)</f>
        <v>13.125993696036693</v>
      </c>
      <c r="S44" s="97">
        <f>SUM(S5:S43)</f>
        <v>128.46434854543335</v>
      </c>
      <c r="T44" s="98">
        <f>分析係数表!F47</f>
        <v>0.41739236800258844</v>
      </c>
      <c r="U44" s="99">
        <f>SUM(U5:U43)</f>
        <v>85.425453249809294</v>
      </c>
      <c r="V44" s="100">
        <f>分析係数表!D47</f>
        <v>5.2767398089435869E-2</v>
      </c>
      <c r="W44" s="101">
        <f>SUM(W5:W43)</f>
        <v>5</v>
      </c>
      <c r="X44" s="92">
        <f>分析係数表!E47</f>
        <v>4.5266401770882245E-2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2.2991809167983907E-3</v>
      </c>
      <c r="E5" s="77">
        <f>$C$37*D5</f>
        <v>0.22991809167983907</v>
      </c>
      <c r="F5" s="76">
        <f>分析係数表!C8</f>
        <v>0.21389195148842333</v>
      </c>
      <c r="G5" s="77">
        <f t="shared" ref="G5:G38" si="0">E5*F5</f>
        <v>4.9177629311895003E-2</v>
      </c>
      <c r="H5" s="77">
        <f t="array" ref="H5:H43">MMULT(逆行列係数!C5:AO43,'33'!G5:G43)</f>
        <v>5.313684684430741E-2</v>
      </c>
      <c r="I5" s="77">
        <f t="shared" ref="I5:I38" si="1">C5+H5</f>
        <v>5.313684684430741E-2</v>
      </c>
      <c r="J5" s="76">
        <f>分析係数表!G8</f>
        <v>0.12113720642768851</v>
      </c>
      <c r="K5" s="78">
        <f t="shared" ref="K5:K38" si="2">I5*J5</f>
        <v>6.4368491850953355E-3</v>
      </c>
      <c r="L5" s="79" t="s">
        <v>187</v>
      </c>
      <c r="M5" s="80" t="s">
        <v>187</v>
      </c>
      <c r="N5" s="81">
        <f>分析係数表!H8</f>
        <v>1.1235410915782847E-2</v>
      </c>
      <c r="O5" s="82">
        <f t="shared" ref="O5:O43" si="3">$M$44*N5</f>
        <v>0.4021934860447674</v>
      </c>
      <c r="P5" s="76">
        <f>分析係数表!C8</f>
        <v>0.21389195148842333</v>
      </c>
      <c r="Q5" s="82">
        <f t="shared" ref="Q5:Q38" si="4">O5*P5</f>
        <v>8.6025949606047258E-2</v>
      </c>
      <c r="R5" s="83">
        <f t="array" ref="R5:R43">MMULT(逆行列係数!C5:AO43,'33'!Q5:Q43)</f>
        <v>0.10563490007360751</v>
      </c>
      <c r="S5" s="84">
        <f t="shared" ref="S5:S38" si="5">I5+R5</f>
        <v>0.15877174691791493</v>
      </c>
      <c r="T5" s="85">
        <f>分析係数表!F8</f>
        <v>0.44993819530284301</v>
      </c>
      <c r="U5" s="86">
        <f t="shared" ref="U5:U38" si="6">S5*T5</f>
        <v>7.1437473273326377E-2</v>
      </c>
      <c r="V5" s="87">
        <f>分析係数表!D8</f>
        <v>0.3868974042027194</v>
      </c>
      <c r="W5" s="88">
        <f t="shared" ref="W5:W38" si="7">ROUND(S5*V5,0)</f>
        <v>0</v>
      </c>
      <c r="X5" s="76">
        <f>分析係数表!E8</f>
        <v>0.15574783683559951</v>
      </c>
      <c r="Y5" s="89">
        <f t="shared" ref="Y5:Y38" si="8">ROUND(S5*X5,0)</f>
        <v>0</v>
      </c>
    </row>
    <row r="6" spans="1:25" x14ac:dyDescent="0.2">
      <c r="A6" s="6" t="s">
        <v>219</v>
      </c>
      <c r="B6" s="5" t="s">
        <v>265</v>
      </c>
      <c r="C6" s="90"/>
      <c r="D6" s="76">
        <f>投入係数表!AI6</f>
        <v>0</v>
      </c>
      <c r="E6" s="77">
        <f t="shared" ref="E6:E43" si="9">$C$37*D6</f>
        <v>0</v>
      </c>
      <c r="F6" s="76">
        <f>分析係数表!C9</f>
        <v>0.54651162790697683</v>
      </c>
      <c r="G6" s="77">
        <f t="shared" si="0"/>
        <v>0</v>
      </c>
      <c r="H6" s="77">
        <v>4.4189620856657953E-4</v>
      </c>
      <c r="I6" s="77">
        <f t="shared" si="1"/>
        <v>4.4189620856657953E-4</v>
      </c>
      <c r="J6" s="76">
        <f>分析係数表!G9</f>
        <v>0.23529411764705882</v>
      </c>
      <c r="K6" s="78">
        <f t="shared" si="2"/>
        <v>1.0397557848625401E-4</v>
      </c>
      <c r="L6" s="79"/>
      <c r="M6" s="80"/>
      <c r="N6" s="81">
        <f>分析係数表!H9</f>
        <v>6.0535619158312755E-4</v>
      </c>
      <c r="O6" s="82">
        <f t="shared" si="3"/>
        <v>2.1669907653274107E-2</v>
      </c>
      <c r="P6" s="76">
        <f>分析係数表!C9</f>
        <v>0.54651162790697683</v>
      </c>
      <c r="Q6" s="82">
        <f t="shared" si="4"/>
        <v>1.1842856508184688E-2</v>
      </c>
      <c r="R6" s="83">
        <v>1.4048272605914488E-2</v>
      </c>
      <c r="S6" s="84">
        <f t="shared" si="5"/>
        <v>1.4490168814481067E-2</v>
      </c>
      <c r="T6" s="85">
        <f>分析係数表!F9</f>
        <v>0.68627450980392157</v>
      </c>
      <c r="U6" s="86">
        <f t="shared" si="6"/>
        <v>9.9442335001340663E-3</v>
      </c>
      <c r="V6" s="87">
        <f>分析係数表!D9</f>
        <v>0.35294117647058826</v>
      </c>
      <c r="W6" s="88">
        <f t="shared" si="7"/>
        <v>0</v>
      </c>
      <c r="X6" s="76">
        <f>分析係数表!E9</f>
        <v>0.27450980392156865</v>
      </c>
      <c r="Y6" s="89">
        <f t="shared" si="8"/>
        <v>0</v>
      </c>
    </row>
    <row r="7" spans="1:25" x14ac:dyDescent="0.2">
      <c r="A7" s="6" t="s">
        <v>220</v>
      </c>
      <c r="B7" s="5" t="s">
        <v>266</v>
      </c>
      <c r="C7" s="90"/>
      <c r="D7" s="76">
        <f>投入係数表!AI7</f>
        <v>0</v>
      </c>
      <c r="E7" s="77">
        <f t="shared" si="9"/>
        <v>0</v>
      </c>
      <c r="F7" s="76">
        <f>分析係数表!C10</f>
        <v>0</v>
      </c>
      <c r="G7" s="77">
        <f t="shared" si="0"/>
        <v>0</v>
      </c>
      <c r="H7" s="77">
        <v>0</v>
      </c>
      <c r="I7" s="77">
        <f t="shared" si="1"/>
        <v>0</v>
      </c>
      <c r="J7" s="76">
        <f>分析係数表!G10</f>
        <v>0</v>
      </c>
      <c r="K7" s="78">
        <f t="shared" si="2"/>
        <v>0</v>
      </c>
      <c r="L7" s="79"/>
      <c r="M7" s="80"/>
      <c r="N7" s="81">
        <f>分析係数表!H10</f>
        <v>1.1380696401762796E-3</v>
      </c>
      <c r="O7" s="82">
        <f t="shared" si="3"/>
        <v>4.0739426388155316E-2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1.3168724279835398E-2</v>
      </c>
      <c r="G8" s="77">
        <f t="shared" si="0"/>
        <v>0</v>
      </c>
      <c r="H8" s="77">
        <v>2.4335915287143502E-3</v>
      </c>
      <c r="I8" s="77">
        <f t="shared" si="1"/>
        <v>2.4335915287143502E-3</v>
      </c>
      <c r="J8" s="76">
        <f>分析係数表!G11</f>
        <v>0.35416666666666669</v>
      </c>
      <c r="K8" s="78">
        <f t="shared" si="2"/>
        <v>8.6189699975299904E-4</v>
      </c>
      <c r="L8" s="79"/>
      <c r="M8" s="80"/>
      <c r="N8" s="81">
        <f>分析係数表!H11</f>
        <v>-2.4214247663325099E-5</v>
      </c>
      <c r="O8" s="82">
        <f t="shared" si="3"/>
        <v>-8.6679630613096408E-4</v>
      </c>
      <c r="P8" s="76">
        <f>分析係数表!C11</f>
        <v>1.3168724279835398E-2</v>
      </c>
      <c r="Q8" s="82">
        <f t="shared" si="4"/>
        <v>-1.1414601562218463E-5</v>
      </c>
      <c r="R8" s="83">
        <v>1.3254420936902058E-3</v>
      </c>
      <c r="S8" s="84">
        <f t="shared" si="5"/>
        <v>3.759033622404556E-3</v>
      </c>
      <c r="T8" s="85">
        <f>分析係数表!F11</f>
        <v>0.60416666666666663</v>
      </c>
      <c r="U8" s="86">
        <f t="shared" si="6"/>
        <v>2.2710828135360859E-3</v>
      </c>
      <c r="V8" s="87">
        <f>分析係数表!D11</f>
        <v>0</v>
      </c>
      <c r="W8" s="88">
        <f t="shared" si="7"/>
        <v>0</v>
      </c>
      <c r="X8" s="76">
        <f>分析係数表!E11</f>
        <v>0</v>
      </c>
      <c r="Y8" s="89">
        <f t="shared" si="8"/>
        <v>0</v>
      </c>
    </row>
    <row r="9" spans="1:25" x14ac:dyDescent="0.2">
      <c r="A9" s="6" t="s">
        <v>222</v>
      </c>
      <c r="B9" s="5" t="s">
        <v>190</v>
      </c>
      <c r="C9" s="90"/>
      <c r="D9" s="76">
        <f>投入係数表!AI9</f>
        <v>6.3227475211955738E-3</v>
      </c>
      <c r="E9" s="77">
        <f t="shared" si="9"/>
        <v>0.63227475211955741</v>
      </c>
      <c r="F9" s="76">
        <f>分析係数表!C12</f>
        <v>7.2568503462812406E-2</v>
      </c>
      <c r="G9" s="77">
        <f t="shared" si="0"/>
        <v>4.5883232538636957E-2</v>
      </c>
      <c r="H9" s="77">
        <v>4.8576541127385346E-2</v>
      </c>
      <c r="I9" s="77">
        <f t="shared" si="1"/>
        <v>4.8576541127385346E-2</v>
      </c>
      <c r="J9" s="76">
        <f>分析係数表!G12</f>
        <v>0.12569832402234637</v>
      </c>
      <c r="K9" s="78">
        <f t="shared" si="2"/>
        <v>6.1059898065149183E-3</v>
      </c>
      <c r="L9" s="79"/>
      <c r="M9" s="80"/>
      <c r="N9" s="81">
        <f>分析係数表!H12</f>
        <v>9.0779214489805804E-2</v>
      </c>
      <c r="O9" s="82">
        <f t="shared" si="3"/>
        <v>3.2496193516849847</v>
      </c>
      <c r="P9" s="76">
        <f>分析係数表!C12</f>
        <v>7.2568503462812406E-2</v>
      </c>
      <c r="Q9" s="82">
        <f t="shared" si="4"/>
        <v>0.23582001317557402</v>
      </c>
      <c r="R9" s="83">
        <v>0.25942760685774419</v>
      </c>
      <c r="S9" s="84">
        <f t="shared" si="5"/>
        <v>0.30800414798512954</v>
      </c>
      <c r="T9" s="85">
        <f>分析係数表!F12</f>
        <v>0.41017347838870921</v>
      </c>
      <c r="U9" s="86">
        <f t="shared" si="6"/>
        <v>0.12633513273721134</v>
      </c>
      <c r="V9" s="87">
        <f>分析係数表!D12</f>
        <v>2.9697147897677155E-2</v>
      </c>
      <c r="W9" s="88">
        <f t="shared" si="7"/>
        <v>0</v>
      </c>
      <c r="X9" s="76">
        <f>分析係数表!E12</f>
        <v>2.9991179064980888E-2</v>
      </c>
      <c r="Y9" s="89">
        <f t="shared" si="8"/>
        <v>0</v>
      </c>
    </row>
    <row r="10" spans="1:25" x14ac:dyDescent="0.2">
      <c r="A10" s="6" t="s">
        <v>223</v>
      </c>
      <c r="B10" s="5" t="s">
        <v>28</v>
      </c>
      <c r="C10" s="90"/>
      <c r="D10" s="76">
        <f>投入係数表!AI10</f>
        <v>4.3109642189969824E-4</v>
      </c>
      <c r="E10" s="77">
        <f t="shared" si="9"/>
        <v>4.3109642189969821E-2</v>
      </c>
      <c r="F10" s="76">
        <f>分析係数表!C13</f>
        <v>0</v>
      </c>
      <c r="G10" s="77">
        <f t="shared" si="0"/>
        <v>0</v>
      </c>
      <c r="H10" s="77">
        <v>0</v>
      </c>
      <c r="I10" s="77">
        <f t="shared" si="1"/>
        <v>0</v>
      </c>
      <c r="J10" s="76">
        <f>分析係数表!G13</f>
        <v>0.24343675417661098</v>
      </c>
      <c r="K10" s="78">
        <f t="shared" si="2"/>
        <v>0</v>
      </c>
      <c r="L10" s="79"/>
      <c r="M10" s="80"/>
      <c r="N10" s="81">
        <f>分析係数表!H13</f>
        <v>1.4310620369025135E-2</v>
      </c>
      <c r="O10" s="82">
        <f t="shared" si="3"/>
        <v>0.51227661692339987</v>
      </c>
      <c r="P10" s="76">
        <f>分析係数表!C13</f>
        <v>0</v>
      </c>
      <c r="Q10" s="82">
        <f t="shared" si="4"/>
        <v>0</v>
      </c>
      <c r="R10" s="83">
        <v>0</v>
      </c>
      <c r="S10" s="84">
        <f t="shared" si="5"/>
        <v>0</v>
      </c>
      <c r="T10" s="85">
        <f>分析係数表!F13</f>
        <v>0.37231503579952269</v>
      </c>
      <c r="U10" s="86">
        <f t="shared" si="6"/>
        <v>0</v>
      </c>
      <c r="V10" s="87">
        <f>分析係数表!D13</f>
        <v>0.13842482100238662</v>
      </c>
      <c r="W10" s="88">
        <f t="shared" si="7"/>
        <v>0</v>
      </c>
      <c r="X10" s="76">
        <f>分析係数表!E13</f>
        <v>0.11455847255369929</v>
      </c>
      <c r="Y10" s="89">
        <f t="shared" si="8"/>
        <v>0</v>
      </c>
    </row>
    <row r="11" spans="1:25" x14ac:dyDescent="0.2">
      <c r="A11" s="6" t="s">
        <v>224</v>
      </c>
      <c r="B11" s="5" t="s">
        <v>267</v>
      </c>
      <c r="C11" s="90"/>
      <c r="D11" s="76">
        <f>投入係数表!AI11</f>
        <v>6.6101451357953728E-3</v>
      </c>
      <c r="E11" s="77">
        <f t="shared" si="9"/>
        <v>0.66101451357953733</v>
      </c>
      <c r="F11" s="76">
        <f>分析係数表!C14</f>
        <v>0.25830608585592241</v>
      </c>
      <c r="G11" s="77">
        <f t="shared" si="0"/>
        <v>0.17074407169668676</v>
      </c>
      <c r="H11" s="77">
        <v>0.738449470553871</v>
      </c>
      <c r="I11" s="77">
        <f t="shared" si="1"/>
        <v>0.738449470553871</v>
      </c>
      <c r="J11" s="76">
        <f>分析係数表!G14</f>
        <v>0.15742383910085772</v>
      </c>
      <c r="K11" s="78">
        <f t="shared" si="2"/>
        <v>0.11624955063658617</v>
      </c>
      <c r="L11" s="79"/>
      <c r="M11" s="80"/>
      <c r="N11" s="81">
        <f>分析係数表!H14</f>
        <v>1.1380696401762796E-3</v>
      </c>
      <c r="O11" s="82">
        <f t="shared" si="3"/>
        <v>4.0739426388155316E-2</v>
      </c>
      <c r="P11" s="76">
        <f>分析係数表!C14</f>
        <v>0.25830608585592241</v>
      </c>
      <c r="Q11" s="82">
        <f t="shared" si="4"/>
        <v>1.0523241770339878E-2</v>
      </c>
      <c r="R11" s="83">
        <v>9.9028002308491889E-2</v>
      </c>
      <c r="S11" s="84">
        <f t="shared" si="5"/>
        <v>0.83747747286236285</v>
      </c>
      <c r="T11" s="85">
        <f>分析係数表!F14</f>
        <v>0.28778467908902694</v>
      </c>
      <c r="U11" s="86">
        <f t="shared" si="6"/>
        <v>0.24101318577198436</v>
      </c>
      <c r="V11" s="87">
        <f>分析係数表!D14</f>
        <v>1.7450458444247263E-2</v>
      </c>
      <c r="W11" s="88">
        <f t="shared" si="7"/>
        <v>0</v>
      </c>
      <c r="X11" s="76">
        <f>分析係数表!E14</f>
        <v>1.8041999408459037E-2</v>
      </c>
      <c r="Y11" s="89">
        <f t="shared" si="8"/>
        <v>0</v>
      </c>
    </row>
    <row r="12" spans="1:25" x14ac:dyDescent="0.2">
      <c r="A12" s="6" t="s">
        <v>225</v>
      </c>
      <c r="B12" s="5" t="s">
        <v>29</v>
      </c>
      <c r="C12" s="90"/>
      <c r="D12" s="76">
        <f>投入係数表!AI12</f>
        <v>6.7538439430952727E-3</v>
      </c>
      <c r="E12" s="77">
        <f t="shared" si="9"/>
        <v>0.67538439430952724</v>
      </c>
      <c r="F12" s="76">
        <f>分析係数表!C15</f>
        <v>0</v>
      </c>
      <c r="G12" s="77">
        <f t="shared" si="0"/>
        <v>0</v>
      </c>
      <c r="H12" s="77">
        <v>0</v>
      </c>
      <c r="I12" s="77">
        <f t="shared" si="1"/>
        <v>0</v>
      </c>
      <c r="J12" s="76">
        <f>分析係数表!G15</f>
        <v>9.5600644612788208E-2</v>
      </c>
      <c r="K12" s="78">
        <f t="shared" si="2"/>
        <v>0</v>
      </c>
      <c r="L12" s="79"/>
      <c r="M12" s="80"/>
      <c r="N12" s="81">
        <f>分析係数表!H15</f>
        <v>8.3539154438471604E-3</v>
      </c>
      <c r="O12" s="82">
        <f t="shared" si="3"/>
        <v>0.29904472561518269</v>
      </c>
      <c r="P12" s="76">
        <f>分析係数表!C15</f>
        <v>0</v>
      </c>
      <c r="Q12" s="82">
        <f t="shared" si="4"/>
        <v>0</v>
      </c>
      <c r="R12" s="83">
        <v>0</v>
      </c>
      <c r="S12" s="84">
        <f t="shared" si="5"/>
        <v>0</v>
      </c>
      <c r="T12" s="85">
        <f>分析係数表!F15</f>
        <v>0.30117882929181417</v>
      </c>
      <c r="U12" s="86">
        <f t="shared" si="6"/>
        <v>0</v>
      </c>
      <c r="V12" s="87">
        <f>分析係数表!D15</f>
        <v>8.5398505208928149E-3</v>
      </c>
      <c r="W12" s="88">
        <f t="shared" si="7"/>
        <v>0</v>
      </c>
      <c r="X12" s="76">
        <f>分析係数表!E15</f>
        <v>7.9180783432943776E-3</v>
      </c>
      <c r="Y12" s="89">
        <f t="shared" si="8"/>
        <v>0</v>
      </c>
    </row>
    <row r="13" spans="1:25" x14ac:dyDescent="0.2">
      <c r="A13" s="6" t="s">
        <v>226</v>
      </c>
      <c r="B13" s="5" t="s">
        <v>30</v>
      </c>
      <c r="C13" s="90"/>
      <c r="D13" s="76">
        <f>投入係数表!AI13</f>
        <v>3.3050725678976864E-3</v>
      </c>
      <c r="E13" s="77">
        <f t="shared" si="9"/>
        <v>0.33050725678976867</v>
      </c>
      <c r="F13" s="76">
        <f>分析係数表!C16</f>
        <v>7.6144637788473357E-2</v>
      </c>
      <c r="G13" s="77">
        <f t="shared" si="0"/>
        <v>2.5166355354718888E-2</v>
      </c>
      <c r="H13" s="77">
        <v>3.186308397757439E-2</v>
      </c>
      <c r="I13" s="77">
        <f t="shared" si="1"/>
        <v>3.186308397757439E-2</v>
      </c>
      <c r="J13" s="76">
        <f>分析係数表!G16</f>
        <v>3.3088235294117647E-2</v>
      </c>
      <c r="K13" s="78">
        <f t="shared" si="2"/>
        <v>1.0542932198462115E-3</v>
      </c>
      <c r="L13" s="79"/>
      <c r="M13" s="80"/>
      <c r="N13" s="81">
        <f>分析係数表!H16</f>
        <v>1.665940239236767E-2</v>
      </c>
      <c r="O13" s="82">
        <f t="shared" si="3"/>
        <v>0.59635585861810336</v>
      </c>
      <c r="P13" s="76">
        <f>分析係数表!C16</f>
        <v>7.6144637788473357E-2</v>
      </c>
      <c r="Q13" s="82">
        <f t="shared" si="4"/>
        <v>4.5409300847509507E-2</v>
      </c>
      <c r="R13" s="83">
        <v>5.0981334665410979E-2</v>
      </c>
      <c r="S13" s="84">
        <f t="shared" si="5"/>
        <v>8.2844418642985362E-2</v>
      </c>
      <c r="T13" s="85">
        <f>分析係数表!F16</f>
        <v>0.28823529411764703</v>
      </c>
      <c r="U13" s="86">
        <f t="shared" si="6"/>
        <v>2.3878685373566366E-2</v>
      </c>
      <c r="V13" s="87">
        <f>分析係数表!D16</f>
        <v>0</v>
      </c>
      <c r="W13" s="88">
        <f t="shared" si="7"/>
        <v>0</v>
      </c>
      <c r="X13" s="76">
        <f>分析係数表!E16</f>
        <v>0</v>
      </c>
      <c r="Y13" s="89">
        <f t="shared" si="8"/>
        <v>0</v>
      </c>
    </row>
    <row r="14" spans="1:25" x14ac:dyDescent="0.2">
      <c r="A14" s="6" t="s">
        <v>2</v>
      </c>
      <c r="B14" s="5" t="s">
        <v>364</v>
      </c>
      <c r="C14" s="90"/>
      <c r="D14" s="76">
        <f>投入係数表!AI14</f>
        <v>3.3050725678976864E-3</v>
      </c>
      <c r="E14" s="77">
        <f t="shared" si="9"/>
        <v>0.33050725678976867</v>
      </c>
      <c r="F14" s="76">
        <f>分析係数表!C17</f>
        <v>0.18071519795657731</v>
      </c>
      <c r="G14" s="77">
        <f t="shared" si="0"/>
        <v>5.9727684336848379E-2</v>
      </c>
      <c r="H14" s="77">
        <v>9.9773035108976796E-2</v>
      </c>
      <c r="I14" s="77">
        <f t="shared" si="1"/>
        <v>9.9773035108976796E-2</v>
      </c>
      <c r="J14" s="76">
        <f>分析係数表!G17</f>
        <v>0.21222205415217063</v>
      </c>
      <c r="K14" s="78">
        <f t="shared" si="2"/>
        <v>2.1174038459823696E-2</v>
      </c>
      <c r="L14" s="79"/>
      <c r="M14" s="80"/>
      <c r="N14" s="81">
        <f>分析係数表!H17</f>
        <v>2.9299239672623371E-3</v>
      </c>
      <c r="O14" s="82">
        <f t="shared" si="3"/>
        <v>0.10488235304184666</v>
      </c>
      <c r="P14" s="76">
        <f>分析係数表!C17</f>
        <v>0.18071519795657731</v>
      </c>
      <c r="Q14" s="82">
        <f t="shared" si="4"/>
        <v>1.8953835192108949E-2</v>
      </c>
      <c r="R14" s="83">
        <v>4.1837432936203088E-2</v>
      </c>
      <c r="S14" s="84">
        <f t="shared" si="5"/>
        <v>0.14161046804517988</v>
      </c>
      <c r="T14" s="85">
        <f>分析係数表!F17</f>
        <v>0.32203902586598093</v>
      </c>
      <c r="U14" s="86">
        <f t="shared" si="6"/>
        <v>4.5604097181695349E-2</v>
      </c>
      <c r="V14" s="87">
        <f>分析係数表!D17</f>
        <v>6.156405990016639E-2</v>
      </c>
      <c r="W14" s="88">
        <f t="shared" si="7"/>
        <v>0</v>
      </c>
      <c r="X14" s="76">
        <f>分析係数表!E17</f>
        <v>6.18665859930419E-2</v>
      </c>
      <c r="Y14" s="89">
        <f t="shared" si="8"/>
        <v>0</v>
      </c>
    </row>
    <row r="15" spans="1:25" x14ac:dyDescent="0.2">
      <c r="A15" s="6" t="s">
        <v>3</v>
      </c>
      <c r="B15" s="5" t="s">
        <v>31</v>
      </c>
      <c r="C15" s="90"/>
      <c r="D15" s="76">
        <f>投入係数表!AI15</f>
        <v>2.0117833021985917E-3</v>
      </c>
      <c r="E15" s="77">
        <f t="shared" si="9"/>
        <v>0.20117833021985917</v>
      </c>
      <c r="F15" s="76">
        <f>分析係数表!C18</f>
        <v>9.139072847682117E-2</v>
      </c>
      <c r="G15" s="77">
        <f t="shared" si="0"/>
        <v>1.8385834152543416E-2</v>
      </c>
      <c r="H15" s="77">
        <v>2.2975489625007006E-2</v>
      </c>
      <c r="I15" s="77">
        <f t="shared" si="1"/>
        <v>2.2975489625007006E-2</v>
      </c>
      <c r="J15" s="76">
        <f>分析係数表!G18</f>
        <v>0.21513002364066194</v>
      </c>
      <c r="K15" s="78">
        <f t="shared" si="2"/>
        <v>4.94271762618354E-3</v>
      </c>
      <c r="L15" s="79"/>
      <c r="M15" s="80"/>
      <c r="N15" s="81">
        <f>分析係数表!H18</f>
        <v>4.3585645793985182E-4</v>
      </c>
      <c r="O15" s="82">
        <f t="shared" si="3"/>
        <v>1.5602333510357355E-2</v>
      </c>
      <c r="P15" s="76">
        <f>分析係数表!C18</f>
        <v>9.139072847682117E-2</v>
      </c>
      <c r="Q15" s="82">
        <f t="shared" si="4"/>
        <v>1.425908625449877E-3</v>
      </c>
      <c r="R15" s="83">
        <v>3.518041140420499E-3</v>
      </c>
      <c r="S15" s="84">
        <f t="shared" si="5"/>
        <v>2.6493530765427504E-2</v>
      </c>
      <c r="T15" s="85">
        <f>分析係数表!F18</f>
        <v>0.45390070921985815</v>
      </c>
      <c r="U15" s="86">
        <f t="shared" si="6"/>
        <v>1.2025432404165676E-2</v>
      </c>
      <c r="V15" s="87">
        <f>分析係数表!D18</f>
        <v>6.1465721040189124E-2</v>
      </c>
      <c r="W15" s="88">
        <f t="shared" si="7"/>
        <v>0</v>
      </c>
      <c r="X15" s="76">
        <f>分析係数表!E18</f>
        <v>6.2647754137115833E-2</v>
      </c>
      <c r="Y15" s="89">
        <f t="shared" si="8"/>
        <v>0</v>
      </c>
    </row>
    <row r="16" spans="1:25" x14ac:dyDescent="0.2">
      <c r="A16" s="6" t="s">
        <v>4</v>
      </c>
      <c r="B16" s="5" t="s">
        <v>32</v>
      </c>
      <c r="C16" s="90"/>
      <c r="D16" s="76">
        <f>投入係数表!AI16</f>
        <v>0</v>
      </c>
      <c r="E16" s="77">
        <f t="shared" si="9"/>
        <v>0</v>
      </c>
      <c r="F16" s="76">
        <f>分析係数表!C19</f>
        <v>0.19965169797238458</v>
      </c>
      <c r="G16" s="77">
        <f t="shared" si="0"/>
        <v>0</v>
      </c>
      <c r="H16" s="77">
        <v>8.1572313760390966E-3</v>
      </c>
      <c r="I16" s="77">
        <f t="shared" si="1"/>
        <v>8.1572313760390966E-3</v>
      </c>
      <c r="J16" s="76">
        <f>分析係数表!G19</f>
        <v>5.7581303674503731E-2</v>
      </c>
      <c r="K16" s="78">
        <f t="shared" si="2"/>
        <v>4.6970401700689718E-4</v>
      </c>
      <c r="L16" s="79"/>
      <c r="M16" s="80"/>
      <c r="N16" s="81">
        <f>分析係数表!H19</f>
        <v>-1.210712383166255E-4</v>
      </c>
      <c r="O16" s="82">
        <f t="shared" si="3"/>
        <v>-4.3339815306548211E-3</v>
      </c>
      <c r="P16" s="76">
        <f>分析係数表!C19</f>
        <v>0.19965169797238458</v>
      </c>
      <c r="Q16" s="82">
        <f t="shared" si="4"/>
        <v>-8.6528677157618938E-4</v>
      </c>
      <c r="R16" s="83">
        <v>8.2633707009076851E-3</v>
      </c>
      <c r="S16" s="84">
        <f t="shared" si="5"/>
        <v>1.6420602076946782E-2</v>
      </c>
      <c r="T16" s="85">
        <f>分析係数表!F19</f>
        <v>0.23947627762917079</v>
      </c>
      <c r="U16" s="86">
        <f t="shared" si="6"/>
        <v>3.9323446618170456E-3</v>
      </c>
      <c r="V16" s="87">
        <f>分析係数表!D19</f>
        <v>5.6314233422497537E-3</v>
      </c>
      <c r="W16" s="88">
        <f t="shared" si="7"/>
        <v>0</v>
      </c>
      <c r="X16" s="76">
        <f>分析係数表!E19</f>
        <v>6.0537800929184853E-3</v>
      </c>
      <c r="Y16" s="89">
        <f t="shared" si="8"/>
        <v>0</v>
      </c>
    </row>
    <row r="17" spans="1:25" x14ac:dyDescent="0.2">
      <c r="A17" s="6" t="s">
        <v>5</v>
      </c>
      <c r="B17" s="5" t="s">
        <v>33</v>
      </c>
      <c r="C17" s="90"/>
      <c r="D17" s="76">
        <f>投入係数表!AI17</f>
        <v>1.4369880729989942E-4</v>
      </c>
      <c r="E17" s="77">
        <f t="shared" si="9"/>
        <v>1.4369880729989942E-2</v>
      </c>
      <c r="F17" s="76">
        <f>分析係数表!C20</f>
        <v>7.086614173228345E-2</v>
      </c>
      <c r="G17" s="77">
        <f t="shared" si="0"/>
        <v>1.0183380044874759E-3</v>
      </c>
      <c r="H17" s="77">
        <v>2.881404822243739E-3</v>
      </c>
      <c r="I17" s="77">
        <f t="shared" si="1"/>
        <v>2.881404822243739E-3</v>
      </c>
      <c r="J17" s="76">
        <f>分析係数表!G20</f>
        <v>0.1</v>
      </c>
      <c r="K17" s="78">
        <f t="shared" si="2"/>
        <v>2.8814048222437392E-4</v>
      </c>
      <c r="L17" s="79"/>
      <c r="M17" s="80"/>
      <c r="N17" s="81">
        <f>分析係数表!H20</f>
        <v>5.5692769625647731E-4</v>
      </c>
      <c r="O17" s="82">
        <f t="shared" si="3"/>
        <v>1.9936315041012176E-2</v>
      </c>
      <c r="P17" s="76">
        <f>分析係数表!C20</f>
        <v>7.086614173228345E-2</v>
      </c>
      <c r="Q17" s="82">
        <f t="shared" si="4"/>
        <v>1.4128097273158231E-3</v>
      </c>
      <c r="R17" s="83">
        <v>4.6957490409624322E-3</v>
      </c>
      <c r="S17" s="84">
        <f t="shared" si="5"/>
        <v>7.5771538632061711E-3</v>
      </c>
      <c r="T17" s="85">
        <f>分析係数表!F20</f>
        <v>0.22318840579710145</v>
      </c>
      <c r="U17" s="86">
        <f t="shared" si="6"/>
        <v>1.6911328912083338E-3</v>
      </c>
      <c r="V17" s="87">
        <f>分析係数表!D20</f>
        <v>2.9710144927536233E-2</v>
      </c>
      <c r="W17" s="88">
        <f t="shared" si="7"/>
        <v>0</v>
      </c>
      <c r="X17" s="76">
        <f>分析係数表!E20</f>
        <v>3.1884057971014491E-2</v>
      </c>
      <c r="Y17" s="89">
        <f t="shared" si="8"/>
        <v>0</v>
      </c>
    </row>
    <row r="18" spans="1:25" x14ac:dyDescent="0.2">
      <c r="A18" s="6" t="s">
        <v>6</v>
      </c>
      <c r="B18" s="5" t="s">
        <v>34</v>
      </c>
      <c r="C18" s="90"/>
      <c r="D18" s="76">
        <f>投入係数表!AI18</f>
        <v>2.8739761459979884E-4</v>
      </c>
      <c r="E18" s="77">
        <f t="shared" si="9"/>
        <v>2.8739761459979883E-2</v>
      </c>
      <c r="F18" s="76">
        <f>分析係数表!C21</f>
        <v>0.37411764705882355</v>
      </c>
      <c r="G18" s="77">
        <f t="shared" si="0"/>
        <v>1.0752051934439533E-2</v>
      </c>
      <c r="H18" s="77">
        <v>4.4382849633152352E-2</v>
      </c>
      <c r="I18" s="77">
        <f t="shared" si="1"/>
        <v>4.4382849633152352E-2</v>
      </c>
      <c r="J18" s="76">
        <f>分析係数表!G21</f>
        <v>0.28505771697306542</v>
      </c>
      <c r="K18" s="78">
        <f t="shared" si="2"/>
        <v>1.2651673789185264E-2</v>
      </c>
      <c r="L18" s="79"/>
      <c r="M18" s="80"/>
      <c r="N18" s="81">
        <f>分析係数表!H21</f>
        <v>9.2014141120635377E-4</v>
      </c>
      <c r="O18" s="82">
        <f t="shared" si="3"/>
        <v>3.2938259632976634E-2</v>
      </c>
      <c r="P18" s="76">
        <f>分析係数表!C21</f>
        <v>0.37411764705882355</v>
      </c>
      <c r="Q18" s="82">
        <f t="shared" si="4"/>
        <v>1.2322784192101848E-2</v>
      </c>
      <c r="R18" s="83">
        <v>3.3264718838745655E-2</v>
      </c>
      <c r="S18" s="84">
        <f t="shared" si="5"/>
        <v>7.7647568471898007E-2</v>
      </c>
      <c r="T18" s="85">
        <f>分析係数表!F21</f>
        <v>0.42400598546387347</v>
      </c>
      <c r="U18" s="86">
        <f t="shared" si="6"/>
        <v>3.292303378880071E-2</v>
      </c>
      <c r="V18" s="87">
        <f>分析係数表!D21</f>
        <v>5.8251389482684907E-2</v>
      </c>
      <c r="W18" s="88">
        <f t="shared" si="7"/>
        <v>0</v>
      </c>
      <c r="X18" s="76">
        <f>分析係数表!E21</f>
        <v>5.2159042325780246E-2</v>
      </c>
      <c r="Y18" s="89">
        <f t="shared" si="8"/>
        <v>0</v>
      </c>
    </row>
    <row r="19" spans="1:25" x14ac:dyDescent="0.2">
      <c r="A19" s="6" t="s">
        <v>7</v>
      </c>
      <c r="B19" s="5" t="s">
        <v>268</v>
      </c>
      <c r="C19" s="90"/>
      <c r="D19" s="76">
        <f>投入係数表!AI19</f>
        <v>0</v>
      </c>
      <c r="E19" s="77">
        <f t="shared" si="9"/>
        <v>0</v>
      </c>
      <c r="F19" s="76">
        <f>分析係数表!C22</f>
        <v>3.7067545304777627E-2</v>
      </c>
      <c r="G19" s="77">
        <f t="shared" si="0"/>
        <v>0</v>
      </c>
      <c r="H19" s="77">
        <v>1.1677215964122523E-3</v>
      </c>
      <c r="I19" s="77">
        <f t="shared" si="1"/>
        <v>1.1677215964122523E-3</v>
      </c>
      <c r="J19" s="76">
        <f>分析係数表!G22</f>
        <v>0.19478402607986961</v>
      </c>
      <c r="K19" s="78">
        <f t="shared" si="2"/>
        <v>2.2745351388959114E-4</v>
      </c>
      <c r="L19" s="79"/>
      <c r="M19" s="80"/>
      <c r="N19" s="81">
        <f>分析係数表!H22</f>
        <v>4.8428495326650198E-5</v>
      </c>
      <c r="O19" s="82">
        <f t="shared" si="3"/>
        <v>1.7335926122619282E-3</v>
      </c>
      <c r="P19" s="76">
        <f>分析係数表!C22</f>
        <v>3.7067545304777627E-2</v>
      </c>
      <c r="Q19" s="82">
        <f t="shared" si="4"/>
        <v>6.4260022695046822E-5</v>
      </c>
      <c r="R19" s="83">
        <v>6.7573383912039782E-4</v>
      </c>
      <c r="S19" s="84">
        <f t="shared" si="5"/>
        <v>1.8434554355326502E-3</v>
      </c>
      <c r="T19" s="85">
        <f>分析係数表!F22</f>
        <v>0.40994295028524858</v>
      </c>
      <c r="U19" s="86">
        <f t="shared" si="6"/>
        <v>7.5571155996163246E-4</v>
      </c>
      <c r="V19" s="87">
        <f>分析係数表!D22</f>
        <v>4.2379788101059496E-2</v>
      </c>
      <c r="W19" s="88">
        <f t="shared" si="7"/>
        <v>0</v>
      </c>
      <c r="X19" s="76">
        <f>分析係数表!E22</f>
        <v>3.5859820700896494E-2</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0.21557719054242003</v>
      </c>
      <c r="K20" s="78">
        <f t="shared" si="2"/>
        <v>0</v>
      </c>
      <c r="L20" s="79"/>
      <c r="M20" s="80"/>
      <c r="N20" s="81">
        <f>分析係数表!H23</f>
        <v>2.4214247663325099E-5</v>
      </c>
      <c r="O20" s="82">
        <f t="shared" si="3"/>
        <v>8.6679630613096408E-4</v>
      </c>
      <c r="P20" s="76">
        <f>分析係数表!C23</f>
        <v>0</v>
      </c>
      <c r="Q20" s="82">
        <f t="shared" si="4"/>
        <v>0</v>
      </c>
      <c r="R20" s="83">
        <v>0</v>
      </c>
      <c r="S20" s="84">
        <f t="shared" si="5"/>
        <v>0</v>
      </c>
      <c r="T20" s="85">
        <f>分析係数表!F23</f>
        <v>0.43671766342141866</v>
      </c>
      <c r="U20" s="86">
        <f t="shared" si="6"/>
        <v>0</v>
      </c>
      <c r="V20" s="87">
        <f>分析係数表!D23</f>
        <v>6.8613815484469168E-2</v>
      </c>
      <c r="W20" s="88">
        <f t="shared" si="7"/>
        <v>0</v>
      </c>
      <c r="X20" s="76">
        <f>分析係数表!E23</f>
        <v>6.1659712563745944E-2</v>
      </c>
      <c r="Y20" s="89">
        <f t="shared" si="8"/>
        <v>0</v>
      </c>
    </row>
    <row r="21" spans="1:25" x14ac:dyDescent="0.2">
      <c r="A21" s="6" t="s">
        <v>9</v>
      </c>
      <c r="B21" s="5" t="s">
        <v>270</v>
      </c>
      <c r="C21" s="90"/>
      <c r="D21" s="76">
        <f>投入係数表!AI21</f>
        <v>0</v>
      </c>
      <c r="E21" s="77">
        <f t="shared" si="9"/>
        <v>0</v>
      </c>
      <c r="F21" s="76">
        <f>分析係数表!C24</f>
        <v>1</v>
      </c>
      <c r="G21" s="77">
        <f t="shared" si="0"/>
        <v>0</v>
      </c>
      <c r="H21" s="77">
        <v>8.876327842215577E-2</v>
      </c>
      <c r="I21" s="77">
        <f t="shared" si="1"/>
        <v>8.876327842215577E-2</v>
      </c>
      <c r="J21" s="76">
        <f>分析係数表!G24</f>
        <v>0.20825654257279763</v>
      </c>
      <c r="K21" s="78">
        <f t="shared" si="2"/>
        <v>1.8485533471624772E-2</v>
      </c>
      <c r="L21" s="79"/>
      <c r="M21" s="80"/>
      <c r="N21" s="81">
        <f>分析係数表!H24</f>
        <v>3.389994672865514E-4</v>
      </c>
      <c r="O21" s="82">
        <f t="shared" si="3"/>
        <v>1.2135148285833498E-2</v>
      </c>
      <c r="P21" s="76">
        <f>分析係数表!C24</f>
        <v>1</v>
      </c>
      <c r="Q21" s="82">
        <f t="shared" si="4"/>
        <v>1.2135148285833498E-2</v>
      </c>
      <c r="R21" s="83">
        <v>5.4481753903233593E-2</v>
      </c>
      <c r="S21" s="84">
        <f t="shared" si="5"/>
        <v>0.14324503232538938</v>
      </c>
      <c r="T21" s="85">
        <f>分析係数表!F24</f>
        <v>0.38665683744931811</v>
      </c>
      <c r="U21" s="86">
        <f t="shared" si="6"/>
        <v>5.5386671179260397E-2</v>
      </c>
      <c r="V21" s="87">
        <f>分析係数表!D24</f>
        <v>6.4995699717409997E-2</v>
      </c>
      <c r="W21" s="88">
        <f t="shared" si="7"/>
        <v>0</v>
      </c>
      <c r="X21" s="76">
        <f>分析係数表!E24</f>
        <v>6.733013883769505E-2</v>
      </c>
      <c r="Y21" s="89">
        <f t="shared" si="8"/>
        <v>0</v>
      </c>
    </row>
    <row r="22" spans="1:25" x14ac:dyDescent="0.2">
      <c r="A22" s="6" t="s">
        <v>10</v>
      </c>
      <c r="B22" s="5" t="s">
        <v>271</v>
      </c>
      <c r="C22" s="90"/>
      <c r="D22" s="76">
        <f>投入係数表!AI22</f>
        <v>1.2932892656990947E-3</v>
      </c>
      <c r="E22" s="77">
        <f t="shared" si="9"/>
        <v>0.12932892656990946</v>
      </c>
      <c r="F22" s="76">
        <f>分析係数表!C25</f>
        <v>9.7637180238234755E-3</v>
      </c>
      <c r="G22" s="77">
        <f t="shared" si="0"/>
        <v>1.2627311713523679E-3</v>
      </c>
      <c r="H22" s="77">
        <v>1.9047096396124373E-3</v>
      </c>
      <c r="I22" s="77">
        <f t="shared" si="1"/>
        <v>1.9047096396124373E-3</v>
      </c>
      <c r="J22" s="76">
        <f>分析係数表!G25</f>
        <v>0.19639934533551553</v>
      </c>
      <c r="K22" s="78">
        <f t="shared" si="2"/>
        <v>3.7408372627412839E-4</v>
      </c>
      <c r="L22" s="79"/>
      <c r="M22" s="80"/>
      <c r="N22" s="81">
        <f>分析係数表!H25</f>
        <v>5.0849920092982707E-4</v>
      </c>
      <c r="O22" s="82">
        <f t="shared" si="3"/>
        <v>1.8202722428750245E-2</v>
      </c>
      <c r="P22" s="76">
        <f>分析係数表!C25</f>
        <v>9.7637180238234755E-3</v>
      </c>
      <c r="Q22" s="82">
        <f t="shared" si="4"/>
        <v>1.7772624906024458E-4</v>
      </c>
      <c r="R22" s="83">
        <v>1.1428253910921483E-3</v>
      </c>
      <c r="S22" s="84">
        <f t="shared" si="5"/>
        <v>3.0475350307045857E-3</v>
      </c>
      <c r="T22" s="85">
        <f>分析係数表!F25</f>
        <v>0.34206219312602293</v>
      </c>
      <c r="U22" s="86">
        <f t="shared" si="6"/>
        <v>1.0424465162311922E-3</v>
      </c>
      <c r="V22" s="87">
        <f>分析係数表!D25</f>
        <v>3.2733224222585926E-3</v>
      </c>
      <c r="W22" s="88">
        <f t="shared" si="7"/>
        <v>0</v>
      </c>
      <c r="X22" s="76">
        <f>分析係数表!E25</f>
        <v>1.6366612111292963E-3</v>
      </c>
      <c r="Y22" s="89">
        <f t="shared" si="8"/>
        <v>0</v>
      </c>
    </row>
    <row r="23" spans="1:25" x14ac:dyDescent="0.2">
      <c r="A23" s="6" t="s">
        <v>11</v>
      </c>
      <c r="B23" s="5" t="s">
        <v>35</v>
      </c>
      <c r="C23" s="90"/>
      <c r="D23" s="76">
        <f>投入係数表!AI23</f>
        <v>5.7479522919959768E-4</v>
      </c>
      <c r="E23" s="77">
        <f t="shared" si="9"/>
        <v>5.7479522919959766E-2</v>
      </c>
      <c r="F23" s="76">
        <f>分析係数表!C26</f>
        <v>0.93036400633054483</v>
      </c>
      <c r="G23" s="77">
        <f t="shared" si="0"/>
        <v>5.3476879225782148E-2</v>
      </c>
      <c r="H23" s="77">
        <v>8.6780723504775378E-2</v>
      </c>
      <c r="I23" s="77">
        <f t="shared" si="1"/>
        <v>8.6780723504775378E-2</v>
      </c>
      <c r="J23" s="76">
        <f>分析係数表!G26</f>
        <v>0.19645328719723185</v>
      </c>
      <c r="K23" s="78">
        <f t="shared" si="2"/>
        <v>1.7048358397867204E-2</v>
      </c>
      <c r="L23" s="79"/>
      <c r="M23" s="80"/>
      <c r="N23" s="81">
        <f>分析係数表!H26</f>
        <v>1.0557411981209745E-2</v>
      </c>
      <c r="O23" s="82">
        <f t="shared" si="3"/>
        <v>0.37792318947310038</v>
      </c>
      <c r="P23" s="76">
        <f>分析係数表!C26</f>
        <v>0.93036400633054483</v>
      </c>
      <c r="Q23" s="82">
        <f t="shared" si="4"/>
        <v>0.35160613264341128</v>
      </c>
      <c r="R23" s="83">
        <v>0.41183975282643515</v>
      </c>
      <c r="S23" s="84">
        <f t="shared" si="5"/>
        <v>0.49862047633121054</v>
      </c>
      <c r="T23" s="85">
        <f>分析係数表!F26</f>
        <v>0.33070934256055362</v>
      </c>
      <c r="U23" s="86">
        <f t="shared" si="6"/>
        <v>0.16489844991472472</v>
      </c>
      <c r="V23" s="87">
        <f>分析係数表!D26</f>
        <v>3.9619377162629761E-2</v>
      </c>
      <c r="W23" s="88">
        <f t="shared" si="7"/>
        <v>0</v>
      </c>
      <c r="X23" s="76">
        <f>分析係数表!E26</f>
        <v>4.3685121107266439E-2</v>
      </c>
      <c r="Y23" s="89">
        <f t="shared" si="8"/>
        <v>0</v>
      </c>
    </row>
    <row r="24" spans="1:25" x14ac:dyDescent="0.2">
      <c r="A24" s="6" t="s">
        <v>12</v>
      </c>
      <c r="B24" s="5" t="s">
        <v>365</v>
      </c>
      <c r="C24" s="90"/>
      <c r="D24" s="76">
        <f>投入係数表!AI24</f>
        <v>1.4369880729989942E-4</v>
      </c>
      <c r="E24" s="77">
        <f t="shared" si="9"/>
        <v>1.4369880729989942E-2</v>
      </c>
      <c r="F24" s="76">
        <f>分析係数表!C27</f>
        <v>0.10562310030395139</v>
      </c>
      <c r="G24" s="77">
        <f t="shared" si="0"/>
        <v>1.5177913536995459E-3</v>
      </c>
      <c r="H24" s="77">
        <v>2.0163723617162049E-3</v>
      </c>
      <c r="I24" s="77">
        <f t="shared" si="1"/>
        <v>2.0163723617162049E-3</v>
      </c>
      <c r="J24" s="76">
        <f>分析係数表!G27</f>
        <v>0.17127071823204421</v>
      </c>
      <c r="K24" s="78">
        <f t="shared" si="2"/>
        <v>3.4534554261437763E-4</v>
      </c>
      <c r="L24" s="79"/>
      <c r="M24" s="80"/>
      <c r="N24" s="81">
        <f>分析係数表!H27</f>
        <v>1.1162768172792872E-2</v>
      </c>
      <c r="O24" s="82">
        <f t="shared" si="3"/>
        <v>0.39959309712637453</v>
      </c>
      <c r="P24" s="76">
        <f>分析係数表!C27</f>
        <v>0.10562310030395139</v>
      </c>
      <c r="Q24" s="82">
        <f t="shared" si="4"/>
        <v>4.2206261778545646E-2</v>
      </c>
      <c r="R24" s="83">
        <v>4.2721401192406395E-2</v>
      </c>
      <c r="S24" s="84">
        <f t="shared" si="5"/>
        <v>4.4737773554122603E-2</v>
      </c>
      <c r="T24" s="85">
        <f>分析係数表!F27</f>
        <v>0.32320441988950277</v>
      </c>
      <c r="U24" s="86">
        <f t="shared" si="6"/>
        <v>1.4459446148708135E-2</v>
      </c>
      <c r="V24" s="87">
        <f>分析係数表!D27</f>
        <v>0.29005524861878451</v>
      </c>
      <c r="W24" s="88">
        <f t="shared" si="7"/>
        <v>0</v>
      </c>
      <c r="X24" s="76">
        <f>分析係数表!E27</f>
        <v>0.34530386740331492</v>
      </c>
      <c r="Y24" s="89">
        <f t="shared" si="8"/>
        <v>0</v>
      </c>
    </row>
    <row r="25" spans="1:25" x14ac:dyDescent="0.2">
      <c r="A25" s="6" t="s">
        <v>13</v>
      </c>
      <c r="B25" s="5" t="s">
        <v>191</v>
      </c>
      <c r="C25" s="90"/>
      <c r="D25" s="76">
        <f>投入係数表!AI25</f>
        <v>0</v>
      </c>
      <c r="E25" s="77">
        <f t="shared" si="9"/>
        <v>0</v>
      </c>
      <c r="F25" s="76">
        <f>分析係数表!C28</f>
        <v>0.18610473607344047</v>
      </c>
      <c r="G25" s="77">
        <f t="shared" si="0"/>
        <v>0</v>
      </c>
      <c r="H25" s="77">
        <v>1.5411631054594777E-2</v>
      </c>
      <c r="I25" s="77">
        <f t="shared" si="1"/>
        <v>1.5411631054594777E-2</v>
      </c>
      <c r="J25" s="76">
        <f>分析係数表!G28</f>
        <v>0.12463295269168026</v>
      </c>
      <c r="K25" s="78">
        <f t="shared" si="2"/>
        <v>1.9207970841289411E-3</v>
      </c>
      <c r="L25" s="79"/>
      <c r="M25" s="80"/>
      <c r="N25" s="81">
        <f>分析係数表!H28</f>
        <v>2.0436825027846384E-2</v>
      </c>
      <c r="O25" s="82">
        <f t="shared" si="3"/>
        <v>0.73157608237453375</v>
      </c>
      <c r="P25" s="76">
        <f>分析係数表!C28</f>
        <v>0.18610473607344047</v>
      </c>
      <c r="Q25" s="82">
        <f t="shared" si="4"/>
        <v>0.13614977372795414</v>
      </c>
      <c r="R25" s="83">
        <v>0.15495065576315073</v>
      </c>
      <c r="S25" s="84">
        <f t="shared" si="5"/>
        <v>0.17036228681774551</v>
      </c>
      <c r="T25" s="85">
        <f>分析係数表!F28</f>
        <v>0.20978792822185971</v>
      </c>
      <c r="U25" s="86">
        <f t="shared" si="6"/>
        <v>3.5739951198633074E-2</v>
      </c>
      <c r="V25" s="87">
        <f>分析係数表!D28</f>
        <v>0.10619902120717781</v>
      </c>
      <c r="W25" s="88">
        <f t="shared" si="7"/>
        <v>0</v>
      </c>
      <c r="X25" s="76">
        <f>分析係数表!E28</f>
        <v>0.11125611745513866</v>
      </c>
      <c r="Y25" s="89">
        <f t="shared" si="8"/>
        <v>0</v>
      </c>
    </row>
    <row r="26" spans="1:25" x14ac:dyDescent="0.2">
      <c r="A26" s="6" t="s">
        <v>14</v>
      </c>
      <c r="B26" s="5" t="s">
        <v>50</v>
      </c>
      <c r="C26" s="90"/>
      <c r="D26" s="76">
        <f>投入係数表!AI26</f>
        <v>1.6381664032188534E-2</v>
      </c>
      <c r="E26" s="77">
        <f t="shared" si="9"/>
        <v>1.6381664032188534</v>
      </c>
      <c r="F26" s="76">
        <f>分析係数表!C29</f>
        <v>0.55770782889426962</v>
      </c>
      <c r="G26" s="77">
        <f t="shared" si="0"/>
        <v>0.91361822810672144</v>
      </c>
      <c r="H26" s="77">
        <v>0.99264395172479014</v>
      </c>
      <c r="I26" s="77">
        <f t="shared" si="1"/>
        <v>0.99264395172479014</v>
      </c>
      <c r="J26" s="76">
        <f>分析係数表!G29</f>
        <v>0.26290655653071759</v>
      </c>
      <c r="K26" s="78">
        <f t="shared" si="2"/>
        <v>0.26097260320900845</v>
      </c>
      <c r="L26" s="79"/>
      <c r="M26" s="80"/>
      <c r="N26" s="81">
        <f>分析係数表!H29</f>
        <v>1.0048912780279917E-2</v>
      </c>
      <c r="O26" s="82">
        <f t="shared" si="3"/>
        <v>0.35972046704435018</v>
      </c>
      <c r="P26" s="76">
        <f>分析係数表!C29</f>
        <v>0.55770782889426962</v>
      </c>
      <c r="Q26" s="82">
        <f t="shared" si="4"/>
        <v>0.2006189206841372</v>
      </c>
      <c r="R26" s="83">
        <v>0.28932481680147903</v>
      </c>
      <c r="S26" s="84">
        <f t="shared" si="5"/>
        <v>1.2819687685262693</v>
      </c>
      <c r="T26" s="85">
        <f>分析係数表!F29</f>
        <v>0.49535363964894163</v>
      </c>
      <c r="U26" s="86">
        <f t="shared" si="6"/>
        <v>0.6350278954057591</v>
      </c>
      <c r="V26" s="87">
        <f>分析係数表!D29</f>
        <v>7.7826535880227157E-2</v>
      </c>
      <c r="W26" s="88">
        <f t="shared" si="7"/>
        <v>0</v>
      </c>
      <c r="X26" s="76">
        <f>分析係数表!E29</f>
        <v>6.6726897263810009E-2</v>
      </c>
      <c r="Y26" s="89">
        <f t="shared" si="8"/>
        <v>0</v>
      </c>
    </row>
    <row r="27" spans="1:25" x14ac:dyDescent="0.2">
      <c r="A27" s="6" t="s">
        <v>15</v>
      </c>
      <c r="B27" s="5" t="s">
        <v>36</v>
      </c>
      <c r="C27" s="90"/>
      <c r="D27" s="76">
        <f>投入係数表!AI27</f>
        <v>5.8916510992958757E-3</v>
      </c>
      <c r="E27" s="77">
        <f t="shared" si="9"/>
        <v>0.58916510992958759</v>
      </c>
      <c r="F27" s="76">
        <f>分析係数表!C30</f>
        <v>1</v>
      </c>
      <c r="G27" s="77">
        <f t="shared" si="0"/>
        <v>0.58916510992958759</v>
      </c>
      <c r="H27" s="77">
        <v>0.63753680588780837</v>
      </c>
      <c r="I27" s="77">
        <f t="shared" si="1"/>
        <v>0.63753680588780837</v>
      </c>
      <c r="J27" s="76">
        <f>分析係数表!G30</f>
        <v>0.34435136970794655</v>
      </c>
      <c r="K27" s="78">
        <f t="shared" si="2"/>
        <v>0.21953667234669605</v>
      </c>
      <c r="L27" s="79"/>
      <c r="M27" s="80"/>
      <c r="N27" s="81">
        <f>分析係数表!H30</f>
        <v>0</v>
      </c>
      <c r="O27" s="82">
        <f t="shared" si="3"/>
        <v>0</v>
      </c>
      <c r="P27" s="76">
        <f>分析係数表!C30</f>
        <v>1</v>
      </c>
      <c r="Q27" s="82">
        <f t="shared" si="4"/>
        <v>0</v>
      </c>
      <c r="R27" s="83">
        <v>9.950735042057629E-2</v>
      </c>
      <c r="S27" s="84">
        <f t="shared" si="5"/>
        <v>0.73704415630838471</v>
      </c>
      <c r="T27" s="85">
        <f>分析係数表!F30</f>
        <v>0.43672175684853975</v>
      </c>
      <c r="U27" s="86">
        <f t="shared" si="6"/>
        <v>0.32188321881794751</v>
      </c>
      <c r="V27" s="87">
        <f>分析係数表!D30</f>
        <v>0.13244283450305638</v>
      </c>
      <c r="W27" s="88">
        <f t="shared" si="7"/>
        <v>0</v>
      </c>
      <c r="X27" s="76">
        <f>分析係数表!E30</f>
        <v>7.6296128594068369E-2</v>
      </c>
      <c r="Y27" s="89">
        <f t="shared" si="8"/>
        <v>0</v>
      </c>
    </row>
    <row r="28" spans="1:25" x14ac:dyDescent="0.2">
      <c r="A28" s="6" t="s">
        <v>16</v>
      </c>
      <c r="B28" s="5" t="s">
        <v>192</v>
      </c>
      <c r="C28" s="90"/>
      <c r="D28" s="76">
        <f>投入係数表!AI28</f>
        <v>2.1698519902284812E-2</v>
      </c>
      <c r="E28" s="77">
        <f t="shared" si="9"/>
        <v>2.1698519902284814</v>
      </c>
      <c r="F28" s="76">
        <f>分析係数表!C31</f>
        <v>0.21403057579654239</v>
      </c>
      <c r="G28" s="77">
        <f t="shared" si="0"/>
        <v>0.46441467086187532</v>
      </c>
      <c r="H28" s="77">
        <v>0.51772384536370308</v>
      </c>
      <c r="I28" s="77">
        <f t="shared" si="1"/>
        <v>0.51772384536370308</v>
      </c>
      <c r="J28" s="76">
        <f>分析係数表!G31</f>
        <v>7.0431893687707636E-2</v>
      </c>
      <c r="K28" s="78">
        <f t="shared" si="2"/>
        <v>3.6464270836247523E-2</v>
      </c>
      <c r="L28" s="79"/>
      <c r="M28" s="80"/>
      <c r="N28" s="81">
        <f>分析係数表!H31</f>
        <v>2.2373964840912391E-2</v>
      </c>
      <c r="O28" s="82">
        <f t="shared" si="3"/>
        <v>0.80091978686501086</v>
      </c>
      <c r="P28" s="76">
        <f>分析係数表!C31</f>
        <v>0.21403057579654239</v>
      </c>
      <c r="Q28" s="82">
        <f t="shared" si="4"/>
        <v>0.17142132314956229</v>
      </c>
      <c r="R28" s="83">
        <v>0.23066665929979718</v>
      </c>
      <c r="S28" s="84">
        <f t="shared" si="5"/>
        <v>0.74839050466350021</v>
      </c>
      <c r="T28" s="85">
        <f>分析係数表!F31</f>
        <v>0.34418604651162793</v>
      </c>
      <c r="U28" s="86">
        <f t="shared" si="6"/>
        <v>0.25758556904697216</v>
      </c>
      <c r="V28" s="87">
        <f>分析係数表!D31</f>
        <v>8.6378737541528243E-3</v>
      </c>
      <c r="W28" s="88">
        <f t="shared" si="7"/>
        <v>0</v>
      </c>
      <c r="X28" s="76">
        <f>分析係数表!E31</f>
        <v>7.3089700996677737E-3</v>
      </c>
      <c r="Y28" s="89">
        <f t="shared" si="8"/>
        <v>0</v>
      </c>
    </row>
    <row r="29" spans="1:25" x14ac:dyDescent="0.2">
      <c r="A29" s="6" t="s">
        <v>17</v>
      </c>
      <c r="B29" s="5" t="s">
        <v>272</v>
      </c>
      <c r="C29" s="90"/>
      <c r="D29" s="76">
        <f>投入係数表!AI29</f>
        <v>9.4841212817933611E-3</v>
      </c>
      <c r="E29" s="77">
        <f t="shared" si="9"/>
        <v>0.94841212817933607</v>
      </c>
      <c r="F29" s="76">
        <f>分析係数表!C32</f>
        <v>0.43391812865497081</v>
      </c>
      <c r="G29" s="77">
        <f t="shared" si="0"/>
        <v>0.41153321585325581</v>
      </c>
      <c r="H29" s="77">
        <v>0.43646262949342934</v>
      </c>
      <c r="I29" s="77">
        <f t="shared" si="1"/>
        <v>0.43646262949342934</v>
      </c>
      <c r="J29" s="76">
        <f>分析係数表!G32</f>
        <v>0.14171122994652408</v>
      </c>
      <c r="K29" s="78">
        <f t="shared" si="2"/>
        <v>6.1851656051207904E-2</v>
      </c>
      <c r="L29" s="79"/>
      <c r="M29" s="80"/>
      <c r="N29" s="81">
        <f>分析係数表!H32</f>
        <v>6.3683471354545017E-3</v>
      </c>
      <c r="O29" s="82">
        <f t="shared" si="3"/>
        <v>0.22796742851244359</v>
      </c>
      <c r="P29" s="76">
        <f>分析係数表!C32</f>
        <v>0.43391812865497081</v>
      </c>
      <c r="Q29" s="82">
        <f t="shared" si="4"/>
        <v>9.8919199974405361E-2</v>
      </c>
      <c r="R29" s="83">
        <v>0.12628246531311338</v>
      </c>
      <c r="S29" s="84">
        <f t="shared" si="5"/>
        <v>0.56274509480654267</v>
      </c>
      <c r="T29" s="85">
        <f>分析係数表!F32</f>
        <v>0.48395721925133689</v>
      </c>
      <c r="U29" s="86">
        <f t="shared" si="6"/>
        <v>0.27234455122990431</v>
      </c>
      <c r="V29" s="87">
        <f>分析係数表!D32</f>
        <v>1.871657754010695E-2</v>
      </c>
      <c r="W29" s="88">
        <f t="shared" si="7"/>
        <v>0</v>
      </c>
      <c r="X29" s="76">
        <f>分析係数表!E32</f>
        <v>2.4064171122994651E-2</v>
      </c>
      <c r="Y29" s="89">
        <f t="shared" si="8"/>
        <v>0</v>
      </c>
    </row>
    <row r="30" spans="1:25" x14ac:dyDescent="0.2">
      <c r="A30" s="6" t="s">
        <v>18</v>
      </c>
      <c r="B30" s="5" t="s">
        <v>273</v>
      </c>
      <c r="C30" s="90"/>
      <c r="D30" s="76">
        <f>投入係数表!AI30</f>
        <v>5.1731570627963786E-3</v>
      </c>
      <c r="E30" s="77">
        <f t="shared" si="9"/>
        <v>0.51731570627963785</v>
      </c>
      <c r="F30" s="76">
        <f>分析係数表!C33</f>
        <v>0.95657568238213397</v>
      </c>
      <c r="G30" s="77">
        <f t="shared" si="0"/>
        <v>0.49485162474144018</v>
      </c>
      <c r="H30" s="77">
        <v>0.52167690643937881</v>
      </c>
      <c r="I30" s="77">
        <f t="shared" si="1"/>
        <v>0.52167690643937881</v>
      </c>
      <c r="J30" s="76">
        <f>分析係数表!G33</f>
        <v>0.50647668393782386</v>
      </c>
      <c r="K30" s="78">
        <f t="shared" si="2"/>
        <v>0.26421718966035895</v>
      </c>
      <c r="L30" s="79"/>
      <c r="M30" s="80"/>
      <c r="N30" s="81">
        <f>分析係数表!H33</f>
        <v>9.6856990653300401E-4</v>
      </c>
      <c r="O30" s="82">
        <f t="shared" si="3"/>
        <v>3.4671852245238569E-2</v>
      </c>
      <c r="P30" s="76">
        <f>分析係数表!C33</f>
        <v>0.95657568238213397</v>
      </c>
      <c r="Q30" s="82">
        <f t="shared" si="4"/>
        <v>3.3166250720941606E-2</v>
      </c>
      <c r="R30" s="83">
        <v>0.10508661236738391</v>
      </c>
      <c r="S30" s="84">
        <f t="shared" si="5"/>
        <v>0.62676351880676273</v>
      </c>
      <c r="T30" s="85">
        <f>分析係数表!F33</f>
        <v>0.6295336787564767</v>
      </c>
      <c r="U30" s="86">
        <f t="shared" si="6"/>
        <v>0.39456874370477552</v>
      </c>
      <c r="V30" s="87">
        <f>分析係数表!D33</f>
        <v>5.181347150259067E-2</v>
      </c>
      <c r="W30" s="88">
        <f t="shared" si="7"/>
        <v>0</v>
      </c>
      <c r="X30" s="76">
        <f>分析係数表!E33</f>
        <v>4.145077720207254E-2</v>
      </c>
      <c r="Y30" s="89">
        <f t="shared" si="8"/>
        <v>0</v>
      </c>
    </row>
    <row r="31" spans="1:25" x14ac:dyDescent="0.2">
      <c r="A31" s="6" t="s">
        <v>19</v>
      </c>
      <c r="B31" s="5" t="s">
        <v>274</v>
      </c>
      <c r="C31" s="90"/>
      <c r="D31" s="76">
        <f>投入係数表!AI31</f>
        <v>1.8249748527087224E-2</v>
      </c>
      <c r="E31" s="77">
        <f t="shared" si="9"/>
        <v>1.8249748527087224</v>
      </c>
      <c r="F31" s="76">
        <f>分析係数表!C34</f>
        <v>0.33608845585417924</v>
      </c>
      <c r="G31" s="77">
        <f t="shared" si="0"/>
        <v>0.61335298021958273</v>
      </c>
      <c r="H31" s="77">
        <v>0.74391307642558024</v>
      </c>
      <c r="I31" s="77">
        <f t="shared" si="1"/>
        <v>0.74391307642558024</v>
      </c>
      <c r="J31" s="76">
        <f>分析係数表!G34</f>
        <v>0.42501734562394688</v>
      </c>
      <c r="K31" s="78">
        <f t="shared" si="2"/>
        <v>0.31617596111734447</v>
      </c>
      <c r="L31" s="79"/>
      <c r="M31" s="80"/>
      <c r="N31" s="81">
        <f>分析係数表!H34</f>
        <v>0.15935396387234249</v>
      </c>
      <c r="O31" s="82">
        <f t="shared" si="3"/>
        <v>5.7043864906478756</v>
      </c>
      <c r="P31" s="76">
        <f>分析係数表!C34</f>
        <v>0.33608845585417924</v>
      </c>
      <c r="Q31" s="82">
        <f t="shared" si="4"/>
        <v>1.917178447237285</v>
      </c>
      <c r="R31" s="83">
        <v>2.078309032764019</v>
      </c>
      <c r="S31" s="84">
        <f t="shared" si="5"/>
        <v>2.8222221091895991</v>
      </c>
      <c r="T31" s="85">
        <f>分析係数表!F34</f>
        <v>0.69035583308553872</v>
      </c>
      <c r="U31" s="86">
        <f t="shared" si="6"/>
        <v>1.9483374953420118</v>
      </c>
      <c r="V31" s="87">
        <f>分析係数表!D34</f>
        <v>0.20794925166022402</v>
      </c>
      <c r="W31" s="88">
        <f t="shared" si="7"/>
        <v>1</v>
      </c>
      <c r="X31" s="76">
        <f>分析係数表!E34</f>
        <v>0.15720091188423035</v>
      </c>
      <c r="Y31" s="89">
        <f t="shared" si="8"/>
        <v>0</v>
      </c>
    </row>
    <row r="32" spans="1:25" x14ac:dyDescent="0.2">
      <c r="A32" s="6" t="s">
        <v>20</v>
      </c>
      <c r="B32" s="5" t="s">
        <v>37</v>
      </c>
      <c r="C32" s="90"/>
      <c r="D32" s="76">
        <f>投入係数表!AI32</f>
        <v>8.1908320160942669E-3</v>
      </c>
      <c r="E32" s="77">
        <f t="shared" si="9"/>
        <v>0.81908320160942671</v>
      </c>
      <c r="F32" s="76">
        <f>分析係数表!C35</f>
        <v>1</v>
      </c>
      <c r="G32" s="77">
        <f t="shared" si="0"/>
        <v>0.81908320160942671</v>
      </c>
      <c r="H32" s="77">
        <v>1.0055878360505721</v>
      </c>
      <c r="I32" s="77">
        <f t="shared" si="1"/>
        <v>1.0055878360505721</v>
      </c>
      <c r="J32" s="76">
        <f>分析係数表!G35</f>
        <v>0.31379772270596118</v>
      </c>
      <c r="K32" s="78">
        <f t="shared" si="2"/>
        <v>0.315551172933485</v>
      </c>
      <c r="L32" s="79"/>
      <c r="M32" s="80"/>
      <c r="N32" s="81">
        <f>分析係数表!H35</f>
        <v>5.9518620756453096E-2</v>
      </c>
      <c r="O32" s="82">
        <f t="shared" si="3"/>
        <v>2.1305853204699101</v>
      </c>
      <c r="P32" s="76">
        <f>分析係数表!C35</f>
        <v>1</v>
      </c>
      <c r="Q32" s="82">
        <f t="shared" si="4"/>
        <v>2.1305853204699101</v>
      </c>
      <c r="R32" s="83">
        <v>2.7792653802366205</v>
      </c>
      <c r="S32" s="84">
        <f t="shared" si="5"/>
        <v>3.7848532162871926</v>
      </c>
      <c r="T32" s="85">
        <f>分析係数表!F35</f>
        <v>0.62804197365483372</v>
      </c>
      <c r="U32" s="86">
        <f t="shared" si="6"/>
        <v>2.3770466839508537</v>
      </c>
      <c r="V32" s="87">
        <f>分析係数表!D35</f>
        <v>2.3219468631390936E-2</v>
      </c>
      <c r="W32" s="88">
        <f t="shared" si="7"/>
        <v>0</v>
      </c>
      <c r="X32" s="76">
        <f>分析係数表!E35</f>
        <v>2.0763563295378432E-2</v>
      </c>
      <c r="Y32" s="89">
        <f t="shared" si="8"/>
        <v>0</v>
      </c>
    </row>
    <row r="33" spans="1:25" x14ac:dyDescent="0.2">
      <c r="A33" s="6" t="s">
        <v>21</v>
      </c>
      <c r="B33" s="5" t="s">
        <v>38</v>
      </c>
      <c r="C33" s="90"/>
      <c r="D33" s="76">
        <f>投入係数表!AI33</f>
        <v>5.1731570627963786E-3</v>
      </c>
      <c r="E33" s="77">
        <f t="shared" si="9"/>
        <v>0.51731570627963785</v>
      </c>
      <c r="F33" s="76">
        <f>分析係数表!C36</f>
        <v>0.74699570815450644</v>
      </c>
      <c r="G33" s="77">
        <f t="shared" si="0"/>
        <v>0.38643261235180676</v>
      </c>
      <c r="H33" s="77">
        <v>0.45738352613561428</v>
      </c>
      <c r="I33" s="77">
        <f t="shared" si="1"/>
        <v>0.45738352613561428</v>
      </c>
      <c r="J33" s="76">
        <f>分析係数表!G36</f>
        <v>2.1798365122615803E-2</v>
      </c>
      <c r="K33" s="78">
        <f t="shared" si="2"/>
        <v>9.9702131037736081E-3</v>
      </c>
      <c r="L33" s="79"/>
      <c r="M33" s="80"/>
      <c r="N33" s="81">
        <f>分析係数表!H36</f>
        <v>0.18814470434403602</v>
      </c>
      <c r="O33" s="82">
        <f t="shared" si="3"/>
        <v>6.7350072986375915</v>
      </c>
      <c r="P33" s="76">
        <f>分析係数表!C36</f>
        <v>0.74699570815450644</v>
      </c>
      <c r="Q33" s="82">
        <f t="shared" si="4"/>
        <v>5.0310215464715569</v>
      </c>
      <c r="R33" s="83">
        <v>5.2505454671868375</v>
      </c>
      <c r="S33" s="84">
        <f t="shared" si="5"/>
        <v>5.7079289933224517</v>
      </c>
      <c r="T33" s="85">
        <f>分析係数表!F36</f>
        <v>0.88068263301305039</v>
      </c>
      <c r="U33" s="86">
        <f t="shared" si="6"/>
        <v>5.0268739348907472</v>
      </c>
      <c r="V33" s="87">
        <f>分析係数表!D36</f>
        <v>1.2046464936182418E-2</v>
      </c>
      <c r="W33" s="88">
        <f t="shared" si="7"/>
        <v>0</v>
      </c>
      <c r="X33" s="76">
        <f>分析係数表!E36</f>
        <v>2.5813853434676608E-3</v>
      </c>
      <c r="Y33" s="89">
        <f t="shared" si="8"/>
        <v>0</v>
      </c>
    </row>
    <row r="34" spans="1:25" x14ac:dyDescent="0.2">
      <c r="A34" s="6" t="s">
        <v>22</v>
      </c>
      <c r="B34" s="5" t="s">
        <v>377</v>
      </c>
      <c r="C34" s="90"/>
      <c r="D34" s="76">
        <f>投入係数表!AI34</f>
        <v>1.7387555683287828E-2</v>
      </c>
      <c r="E34" s="77">
        <f t="shared" si="9"/>
        <v>1.7387555683287828</v>
      </c>
      <c r="F34" s="76">
        <f>分析係数表!C37</f>
        <v>0.40712235846595357</v>
      </c>
      <c r="G34" s="77">
        <f t="shared" si="0"/>
        <v>0.70788626777382357</v>
      </c>
      <c r="H34" s="77">
        <v>0.8211791864934167</v>
      </c>
      <c r="I34" s="77">
        <f t="shared" si="1"/>
        <v>0.8211791864934167</v>
      </c>
      <c r="J34" s="76">
        <f>分析係数表!G37</f>
        <v>0.32196035893896063</v>
      </c>
      <c r="K34" s="78">
        <f t="shared" si="2"/>
        <v>0.26438714563662413</v>
      </c>
      <c r="L34" s="79"/>
      <c r="M34" s="80"/>
      <c r="N34" s="81">
        <f>分析係数表!H37</f>
        <v>4.8815923289263402E-2</v>
      </c>
      <c r="O34" s="82">
        <f t="shared" si="3"/>
        <v>1.7474613531600238</v>
      </c>
      <c r="P34" s="76">
        <f>分析係数表!C37</f>
        <v>0.40712235846595357</v>
      </c>
      <c r="Q34" s="82">
        <f t="shared" si="4"/>
        <v>0.71143058742661547</v>
      </c>
      <c r="R34" s="83">
        <v>0.84239734519035725</v>
      </c>
      <c r="S34" s="84">
        <f t="shared" si="5"/>
        <v>1.6635765316837738</v>
      </c>
      <c r="T34" s="85">
        <f>分析係数表!F37</f>
        <v>0.65447194556749833</v>
      </c>
      <c r="U34" s="86">
        <f t="shared" si="6"/>
        <v>1.0887641692915104</v>
      </c>
      <c r="V34" s="87">
        <f>分析係数表!D37</f>
        <v>9.4369391578739775E-2</v>
      </c>
      <c r="W34" s="88">
        <f t="shared" si="7"/>
        <v>0</v>
      </c>
      <c r="X34" s="76">
        <f>分析係数表!E37</f>
        <v>8.924169214081451E-2</v>
      </c>
      <c r="Y34" s="89">
        <f t="shared" si="8"/>
        <v>0</v>
      </c>
    </row>
    <row r="35" spans="1:25" x14ac:dyDescent="0.2">
      <c r="A35" s="6" t="s">
        <v>23</v>
      </c>
      <c r="B35" s="5" t="s">
        <v>193</v>
      </c>
      <c r="C35" s="90"/>
      <c r="D35" s="76">
        <f>投入係数表!AI35</f>
        <v>2.4141399626383103E-2</v>
      </c>
      <c r="E35" s="77">
        <f t="shared" si="9"/>
        <v>2.4141399626383104</v>
      </c>
      <c r="F35" s="76">
        <f>分析係数表!C38</f>
        <v>1.4508928571428603E-2</v>
      </c>
      <c r="G35" s="77">
        <f t="shared" si="0"/>
        <v>3.5026584279350563E-2</v>
      </c>
      <c r="H35" s="77">
        <v>3.8605646316642039E-2</v>
      </c>
      <c r="I35" s="77">
        <f t="shared" si="1"/>
        <v>3.8605646316642039E-2</v>
      </c>
      <c r="J35" s="76">
        <f>分析係数表!G38</f>
        <v>0.30833333333333335</v>
      </c>
      <c r="K35" s="78">
        <f t="shared" si="2"/>
        <v>1.1903407614297963E-2</v>
      </c>
      <c r="L35" s="79"/>
      <c r="M35" s="80"/>
      <c r="N35" s="81">
        <f>分析係数表!H38</f>
        <v>4.2859218364085426E-2</v>
      </c>
      <c r="O35" s="82">
        <f t="shared" si="3"/>
        <v>1.5342294618518066</v>
      </c>
      <c r="P35" s="76">
        <f>分析係数表!C38</f>
        <v>1.4508928571428603E-2</v>
      </c>
      <c r="Q35" s="82">
        <f t="shared" si="4"/>
        <v>2.2260025674189207E-2</v>
      </c>
      <c r="R35" s="83">
        <v>2.8577422451156163E-2</v>
      </c>
      <c r="S35" s="84">
        <f t="shared" si="5"/>
        <v>6.7183068767798199E-2</v>
      </c>
      <c r="T35" s="85">
        <f>分析係数表!F38</f>
        <v>0.5083333333333333</v>
      </c>
      <c r="U35" s="86">
        <f t="shared" si="6"/>
        <v>3.4151393290297413E-2</v>
      </c>
      <c r="V35" s="87">
        <f>分析係数表!D38</f>
        <v>0.11666666666666667</v>
      </c>
      <c r="W35" s="88">
        <f t="shared" si="7"/>
        <v>0</v>
      </c>
      <c r="X35" s="76">
        <f>分析係数表!E38</f>
        <v>0.14166666666666666</v>
      </c>
      <c r="Y35" s="89">
        <f t="shared" si="8"/>
        <v>0</v>
      </c>
    </row>
    <row r="36" spans="1:25" x14ac:dyDescent="0.2">
      <c r="A36" s="6" t="s">
        <v>24</v>
      </c>
      <c r="B36" s="5" t="s">
        <v>39</v>
      </c>
      <c r="C36" s="90"/>
      <c r="D36" s="76">
        <f>投入係数表!AI36</f>
        <v>0</v>
      </c>
      <c r="E36" s="77">
        <f t="shared" si="9"/>
        <v>0</v>
      </c>
      <c r="F36" s="76">
        <f>分析係数表!C39</f>
        <v>1</v>
      </c>
      <c r="G36" s="77">
        <f t="shared" si="0"/>
        <v>0</v>
      </c>
      <c r="H36" s="77">
        <v>6.5551722077113059E-2</v>
      </c>
      <c r="I36" s="77">
        <f t="shared" si="1"/>
        <v>6.5551722077113059E-2</v>
      </c>
      <c r="J36" s="76">
        <f>分析係数表!G39</f>
        <v>0.34035980374341268</v>
      </c>
      <c r="K36" s="78">
        <f t="shared" si="2"/>
        <v>2.2311171261208934E-2</v>
      </c>
      <c r="L36" s="79"/>
      <c r="M36" s="80"/>
      <c r="N36" s="81">
        <f>分析係数表!H39</f>
        <v>3.825851130805366E-3</v>
      </c>
      <c r="O36" s="82">
        <f t="shared" si="3"/>
        <v>0.13695381636869233</v>
      </c>
      <c r="P36" s="76">
        <f>分析係数表!C39</f>
        <v>1</v>
      </c>
      <c r="Q36" s="82">
        <f t="shared" si="4"/>
        <v>0.13695381636869233</v>
      </c>
      <c r="R36" s="83">
        <v>0.17552473020500722</v>
      </c>
      <c r="S36" s="84">
        <f t="shared" si="5"/>
        <v>0.24107645228212027</v>
      </c>
      <c r="T36" s="85">
        <f>分析係数表!F39</f>
        <v>0.69125931310194444</v>
      </c>
      <c r="U36" s="86">
        <f t="shared" si="6"/>
        <v>0.16664634280959215</v>
      </c>
      <c r="V36" s="87">
        <f>分析係数表!D39</f>
        <v>5.1063056514628384E-2</v>
      </c>
      <c r="W36" s="88">
        <f t="shared" si="7"/>
        <v>0</v>
      </c>
      <c r="X36" s="76">
        <f>分析係数表!E39</f>
        <v>5.9967290568780668E-2</v>
      </c>
      <c r="Y36" s="89">
        <f t="shared" si="8"/>
        <v>0</v>
      </c>
    </row>
    <row r="37" spans="1:25" x14ac:dyDescent="0.2">
      <c r="A37" s="6" t="s">
        <v>25</v>
      </c>
      <c r="B37" s="5" t="s">
        <v>40</v>
      </c>
      <c r="C37" s="75">
        <f>最終需要_まとめ!C38</f>
        <v>100</v>
      </c>
      <c r="D37" s="76">
        <f>投入係数表!AI37</f>
        <v>0</v>
      </c>
      <c r="E37" s="77">
        <f t="shared" si="9"/>
        <v>0</v>
      </c>
      <c r="F37" s="76">
        <f>分析係数表!C40</f>
        <v>0.85193465176268268</v>
      </c>
      <c r="G37" s="77">
        <f t="shared" si="0"/>
        <v>0</v>
      </c>
      <c r="H37" s="77">
        <v>1.3680498468460914E-3</v>
      </c>
      <c r="I37" s="77">
        <f t="shared" si="1"/>
        <v>100.00136804984685</v>
      </c>
      <c r="J37" s="76">
        <f>分析係数表!G40</f>
        <v>0.54260669636442016</v>
      </c>
      <c r="K37" s="78">
        <f t="shared" si="2"/>
        <v>54.261411949449872</v>
      </c>
      <c r="L37" s="79"/>
      <c r="M37" s="80"/>
      <c r="N37" s="81">
        <f>分析係数表!H40</f>
        <v>3.0340452322146352E-2</v>
      </c>
      <c r="O37" s="82">
        <f t="shared" si="3"/>
        <v>1.0860957715820982</v>
      </c>
      <c r="P37" s="76">
        <f>分析係数表!C40</f>
        <v>0.85193465176268268</v>
      </c>
      <c r="Q37" s="82">
        <f t="shared" si="4"/>
        <v>0.92528262294371699</v>
      </c>
      <c r="R37" s="83">
        <v>0.92708041907691219</v>
      </c>
      <c r="S37" s="84">
        <f t="shared" si="5"/>
        <v>100.92844846892376</v>
      </c>
      <c r="T37" s="85">
        <f>分析係数表!F40</f>
        <v>0.72424198879149304</v>
      </c>
      <c r="U37" s="86">
        <f t="shared" si="6"/>
        <v>73.096620244773064</v>
      </c>
      <c r="V37" s="87">
        <f>分析係数表!D40</f>
        <v>8.0615030895243564E-2</v>
      </c>
      <c r="W37" s="88">
        <f t="shared" si="7"/>
        <v>8</v>
      </c>
      <c r="X37" s="76">
        <f>分析係数表!E40</f>
        <v>5.0725678976864495E-2</v>
      </c>
      <c r="Y37" s="89">
        <f t="shared" si="8"/>
        <v>5</v>
      </c>
    </row>
    <row r="38" spans="1:25" x14ac:dyDescent="0.2">
      <c r="A38" s="6" t="s">
        <v>26</v>
      </c>
      <c r="B38" s="5" t="s">
        <v>276</v>
      </c>
      <c r="C38" s="90"/>
      <c r="D38" s="76">
        <f>投入係数表!AI38</f>
        <v>0</v>
      </c>
      <c r="E38" s="77">
        <f t="shared" si="9"/>
        <v>0</v>
      </c>
      <c r="F38" s="76">
        <f>分析係数表!C41</f>
        <v>0.80146471371504657</v>
      </c>
      <c r="G38" s="77">
        <f t="shared" si="0"/>
        <v>0</v>
      </c>
      <c r="H38" s="77">
        <v>3.3461440948537109E-3</v>
      </c>
      <c r="I38" s="77">
        <f t="shared" si="1"/>
        <v>3.3461440948537109E-3</v>
      </c>
      <c r="J38" s="76">
        <f>分析係数表!G41</f>
        <v>0.44658927872701187</v>
      </c>
      <c r="K38" s="78">
        <f t="shared" si="2"/>
        <v>1.4943520778373687E-3</v>
      </c>
      <c r="L38" s="79"/>
      <c r="M38" s="80"/>
      <c r="N38" s="81">
        <f>分析係数表!H41</f>
        <v>5.2181703714465594E-2</v>
      </c>
      <c r="O38" s="82">
        <f t="shared" si="3"/>
        <v>1.8679460397122278</v>
      </c>
      <c r="P38" s="76">
        <f>分析係数表!C41</f>
        <v>0.80146471371504657</v>
      </c>
      <c r="Q38" s="82">
        <f t="shared" si="4"/>
        <v>1.4970928379531157</v>
      </c>
      <c r="R38" s="83">
        <v>1.5260432279061893</v>
      </c>
      <c r="S38" s="84">
        <f t="shared" si="5"/>
        <v>1.529389372001043</v>
      </c>
      <c r="T38" s="85">
        <f>分析係数表!F41</f>
        <v>0.54349810877787919</v>
      </c>
      <c r="U38" s="86">
        <f t="shared" si="6"/>
        <v>0.83122023126755518</v>
      </c>
      <c r="V38" s="87">
        <f>分析係数表!D41</f>
        <v>0.13747228381374724</v>
      </c>
      <c r="W38" s="88">
        <f t="shared" si="7"/>
        <v>0</v>
      </c>
      <c r="X38" s="76">
        <f>分析係数表!E41</f>
        <v>0.12938567888352681</v>
      </c>
      <c r="Y38" s="89">
        <f t="shared" si="8"/>
        <v>0</v>
      </c>
    </row>
    <row r="39" spans="1:25" x14ac:dyDescent="0.2">
      <c r="A39" s="6" t="s">
        <v>51</v>
      </c>
      <c r="B39" s="5" t="s">
        <v>367</v>
      </c>
      <c r="C39" s="90"/>
      <c r="D39" s="76">
        <f>投入係数表!AI39</f>
        <v>1.5806868802988934E-3</v>
      </c>
      <c r="E39" s="77">
        <f t="shared" si="9"/>
        <v>0.15806868802988935</v>
      </c>
      <c r="F39" s="76">
        <f>分析係数表!C42</f>
        <v>0.73057644110275688</v>
      </c>
      <c r="G39" s="77">
        <f>E39*F39</f>
        <v>0.11548125955065851</v>
      </c>
      <c r="H39" s="77">
        <v>0.12762411161894718</v>
      </c>
      <c r="I39" s="77">
        <f>C39+H39</f>
        <v>0.12762411161894718</v>
      </c>
      <c r="J39" s="76">
        <f>分析係数表!G42</f>
        <v>0.48211243611584326</v>
      </c>
      <c r="K39" s="78">
        <f>I39*J39</f>
        <v>6.1529171359730926E-2</v>
      </c>
      <c r="L39" s="79"/>
      <c r="M39" s="80"/>
      <c r="N39" s="81">
        <f>分析係数表!H42</f>
        <v>1.2567194537265727E-2</v>
      </c>
      <c r="O39" s="82">
        <f t="shared" si="3"/>
        <v>0.44986728288197042</v>
      </c>
      <c r="P39" s="76">
        <f>分析係数表!C42</f>
        <v>0.73057644110275688</v>
      </c>
      <c r="Q39" s="82">
        <f>O39*P39</f>
        <v>0.32866243849647714</v>
      </c>
      <c r="R39" s="83">
        <v>0.34731227839911971</v>
      </c>
      <c r="S39" s="84">
        <f>I39+R39</f>
        <v>0.47493639001806687</v>
      </c>
      <c r="T39" s="85">
        <f>分析係数表!F42</f>
        <v>0.53492333901192501</v>
      </c>
      <c r="U39" s="86">
        <f>S39*T39</f>
        <v>0.25405455956673423</v>
      </c>
      <c r="V39" s="87">
        <f>分析係数表!D42</f>
        <v>0.19591141396933562</v>
      </c>
      <c r="W39" s="88">
        <f>ROUND(S39*V39,0)</f>
        <v>0</v>
      </c>
      <c r="X39" s="76">
        <f>分析係数表!E42</f>
        <v>0.16183986371379896</v>
      </c>
      <c r="Y39" s="89">
        <f>ROUND(S39*X39,0)</f>
        <v>0</v>
      </c>
    </row>
    <row r="40" spans="1:25" x14ac:dyDescent="0.2">
      <c r="A40" s="6" t="s">
        <v>194</v>
      </c>
      <c r="B40" s="5" t="s">
        <v>41</v>
      </c>
      <c r="C40" s="90"/>
      <c r="D40" s="76">
        <f>投入係数表!AI40</f>
        <v>6.423336686305503E-2</v>
      </c>
      <c r="E40" s="77">
        <f t="shared" si="9"/>
        <v>6.423336686305503</v>
      </c>
      <c r="F40" s="76">
        <f>分析係数表!C43</f>
        <v>0.26262335230137579</v>
      </c>
      <c r="G40" s="77">
        <f>E40*F40</f>
        <v>1.6869182135179619</v>
      </c>
      <c r="H40" s="77">
        <v>1.9057657100715064</v>
      </c>
      <c r="I40" s="77">
        <f>C40+H40</f>
        <v>1.9057657100715064</v>
      </c>
      <c r="J40" s="76">
        <f>分析係数表!G43</f>
        <v>0.38144329896907214</v>
      </c>
      <c r="K40" s="78">
        <f>I40*J40</f>
        <v>0.72694155951181172</v>
      </c>
      <c r="L40" s="79"/>
      <c r="M40" s="80"/>
      <c r="N40" s="81">
        <f>分析係数表!H43</f>
        <v>3.4626374158554893E-2</v>
      </c>
      <c r="O40" s="82">
        <f t="shared" si="3"/>
        <v>1.2395187177672788</v>
      </c>
      <c r="P40" s="76">
        <f>分析係数表!C43</f>
        <v>0.26262335230137579</v>
      </c>
      <c r="Q40" s="82">
        <f>O40*P40</f>
        <v>0.32552656090034565</v>
      </c>
      <c r="R40" s="83">
        <v>0.6124426719669096</v>
      </c>
      <c r="S40" s="84">
        <f>I40+R40</f>
        <v>2.518208382038416</v>
      </c>
      <c r="T40" s="85">
        <f>分析係数表!F43</f>
        <v>0.61984536082474229</v>
      </c>
      <c r="U40" s="86">
        <f>S40*T40</f>
        <v>1.5608997831964924</v>
      </c>
      <c r="V40" s="87">
        <f>分析係数表!D43</f>
        <v>0.12345360824742269</v>
      </c>
      <c r="W40" s="88">
        <f>ROUND(S40*V40,0)</f>
        <v>0</v>
      </c>
      <c r="X40" s="76">
        <f>分析係数表!E43</f>
        <v>9.510309278350515E-2</v>
      </c>
      <c r="Y40" s="89">
        <f>ROUND(S40*X40,0)</f>
        <v>0</v>
      </c>
    </row>
    <row r="41" spans="1:25" x14ac:dyDescent="0.2">
      <c r="A41" s="6" t="s">
        <v>340</v>
      </c>
      <c r="B41" s="5" t="s">
        <v>42</v>
      </c>
      <c r="C41" s="90"/>
      <c r="D41" s="76">
        <f>投入係数表!AI41</f>
        <v>3.0176749532978878E-3</v>
      </c>
      <c r="E41" s="77">
        <f t="shared" si="9"/>
        <v>0.3017674953297888</v>
      </c>
      <c r="F41" s="76">
        <f>分析係数表!C44</f>
        <v>0.55951749734888656</v>
      </c>
      <c r="G41" s="77">
        <f>E41*F41</f>
        <v>0.16884419376816526</v>
      </c>
      <c r="H41" s="77">
        <v>0.17268921526753017</v>
      </c>
      <c r="I41" s="77">
        <f>C41+H41</f>
        <v>0.17268921526753017</v>
      </c>
      <c r="J41" s="76">
        <f>分析係数表!G44</f>
        <v>0.2661290322580645</v>
      </c>
      <c r="K41" s="78">
        <f>I41*J41</f>
        <v>4.5957613740552385E-2</v>
      </c>
      <c r="L41" s="79"/>
      <c r="M41" s="80"/>
      <c r="N41" s="81">
        <f>分析係数表!H44</f>
        <v>0.11419439198024117</v>
      </c>
      <c r="O41" s="82">
        <f t="shared" si="3"/>
        <v>4.0878113797136271</v>
      </c>
      <c r="P41" s="76">
        <f>分析係数表!C44</f>
        <v>0.55951749734888656</v>
      </c>
      <c r="Q41" s="82">
        <f>O41*P41</f>
        <v>2.2872019928116676</v>
      </c>
      <c r="R41" s="83">
        <v>2.326192120419083</v>
      </c>
      <c r="S41" s="84">
        <f>I41+R41</f>
        <v>2.4988813356866131</v>
      </c>
      <c r="T41" s="85">
        <f>分析係数表!F44</f>
        <v>0.54608294930875578</v>
      </c>
      <c r="U41" s="86">
        <f>S41*T41</f>
        <v>1.3645964897643488</v>
      </c>
      <c r="V41" s="87">
        <f>分析係数表!D44</f>
        <v>0.18490783410138248</v>
      </c>
      <c r="W41" s="88">
        <f>ROUND(S41*V41,0)</f>
        <v>0</v>
      </c>
      <c r="X41" s="76">
        <f>分析係数表!E44</f>
        <v>0.125</v>
      </c>
      <c r="Y41" s="89">
        <f>ROUND(S41*X41,0)</f>
        <v>0</v>
      </c>
    </row>
    <row r="42" spans="1:25" x14ac:dyDescent="0.2">
      <c r="A42" s="6" t="s">
        <v>341</v>
      </c>
      <c r="B42" s="5" t="s">
        <v>278</v>
      </c>
      <c r="C42" s="90"/>
      <c r="D42" s="76">
        <f>投入係数表!AI42</f>
        <v>1.8680844948986922E-2</v>
      </c>
      <c r="E42" s="77">
        <f t="shared" si="9"/>
        <v>1.8680844948986923</v>
      </c>
      <c r="F42" s="76">
        <f>分析係数表!C45</f>
        <v>1</v>
      </c>
      <c r="G42" s="77">
        <f>E42*F42</f>
        <v>1.8680844948986923</v>
      </c>
      <c r="H42" s="77">
        <v>1.947053511340102</v>
      </c>
      <c r="I42" s="77">
        <f>C42+H42</f>
        <v>1.947053511340102</v>
      </c>
      <c r="J42" s="76">
        <f>分析係数表!G45</f>
        <v>0</v>
      </c>
      <c r="K42" s="78">
        <f>I42*J42</f>
        <v>0</v>
      </c>
      <c r="L42" s="79"/>
      <c r="M42" s="80"/>
      <c r="N42" s="81">
        <f>分析係数表!H45</f>
        <v>0</v>
      </c>
      <c r="O42" s="82">
        <f t="shared" si="3"/>
        <v>0</v>
      </c>
      <c r="P42" s="76">
        <f>分析係数表!C45</f>
        <v>1</v>
      </c>
      <c r="Q42" s="82">
        <f>O42*P42</f>
        <v>0</v>
      </c>
      <c r="R42" s="83">
        <v>0.17059389385139301</v>
      </c>
      <c r="S42" s="84">
        <f>I42+R42</f>
        <v>2.1176474051914949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1.4369880729989942E-2</v>
      </c>
      <c r="E43" s="77">
        <f t="shared" si="9"/>
        <v>1.4369880729989941</v>
      </c>
      <c r="F43" s="76">
        <f>分析係数表!C46</f>
        <v>0.22811405702851428</v>
      </c>
      <c r="G43" s="77">
        <f>E43*F43</f>
        <v>0.32779717923338741</v>
      </c>
      <c r="H43" s="77">
        <v>0.34433490792230653</v>
      </c>
      <c r="I43" s="77">
        <f>C43+H43</f>
        <v>0.34433490792230653</v>
      </c>
      <c r="J43" s="76">
        <f>分析係数表!G46</f>
        <v>8.7527352297592995E-3</v>
      </c>
      <c r="K43" s="78">
        <f>I43*J43</f>
        <v>3.013872279407497E-3</v>
      </c>
      <c r="L43" s="79"/>
      <c r="M43" s="80"/>
      <c r="N43" s="81">
        <f>分析係数表!H46</f>
        <v>2.1817037144655917E-2</v>
      </c>
      <c r="O43" s="82">
        <f t="shared" si="3"/>
        <v>0.78098347182399874</v>
      </c>
      <c r="P43" s="76">
        <f>分析係数表!C46</f>
        <v>0.22811405702851428</v>
      </c>
      <c r="Q43" s="82">
        <f>O43*P43</f>
        <v>0.17815330822998673</v>
      </c>
      <c r="R43" s="83">
        <v>0.20260813359995286</v>
      </c>
      <c r="S43" s="84">
        <f>I43+R43</f>
        <v>0.54694304152225937</v>
      </c>
      <c r="T43" s="85">
        <f>分析係数表!F46</f>
        <v>0.3172866520787746</v>
      </c>
      <c r="U43" s="86">
        <f>S43*T43</f>
        <v>0.17353772652237986</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92">
        <f>投入係数表!AI44</f>
        <v>0.26713608277051298</v>
      </c>
      <c r="E44" s="91">
        <f>SUM(E5:E43)</f>
        <v>26.7136082770513</v>
      </c>
      <c r="F44" s="92">
        <f>分析係数表!C47</f>
        <v>0.33433390508862204</v>
      </c>
      <c r="G44" s="91">
        <f>SUM(G5:G43)</f>
        <v>10.039602435776827</v>
      </c>
      <c r="H44" s="91">
        <f>SUM(H5:H43)</f>
        <v>11.989562659955245</v>
      </c>
      <c r="I44" s="91">
        <f>SUM(I5:I43)</f>
        <v>111.98956265995523</v>
      </c>
      <c r="J44" s="92">
        <f>分析係数表!G47</f>
        <v>0.20055399257397419</v>
      </c>
      <c r="K44" s="93">
        <f>SUM(K5:K43)</f>
        <v>57.092430383726573</v>
      </c>
      <c r="L44" s="94">
        <f>最終需要_まとめ!$L$33</f>
        <v>0.627</v>
      </c>
      <c r="M44" s="91">
        <f>K44*L44</f>
        <v>35.796953850596559</v>
      </c>
      <c r="N44" s="95">
        <f>分析係数表!H47</f>
        <v>1</v>
      </c>
      <c r="O44" s="109">
        <f>SUM(O5:O43)</f>
        <v>35.796953850596559</v>
      </c>
      <c r="P44" s="92">
        <f>分析係数表!C47</f>
        <v>0.33433390508862204</v>
      </c>
      <c r="Q44" s="96">
        <f>SUM(Q5:Q43)</f>
        <v>16.960674500491599</v>
      </c>
      <c r="R44" s="91">
        <f>SUM(R5:R43)</f>
        <v>19.405597021633447</v>
      </c>
      <c r="S44" s="97">
        <f>SUM(S5:S43)</f>
        <v>131.39515968158869</v>
      </c>
      <c r="T44" s="98">
        <f>分析係数表!F47</f>
        <v>0.41739236800258844</v>
      </c>
      <c r="U44" s="99">
        <f>SUM(U5:U43)</f>
        <v>90.647497543785917</v>
      </c>
      <c r="V44" s="100">
        <f>分析係数表!D47</f>
        <v>5.2767398089435869E-2</v>
      </c>
      <c r="W44" s="101">
        <f>SUM(W5:W43)</f>
        <v>9</v>
      </c>
      <c r="X44" s="92">
        <f>分析係数表!E47</f>
        <v>4.5266401770882245E-2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1.6955784531107344E-3</v>
      </c>
      <c r="E5" s="110">
        <f>$C$38*D5</f>
        <v>0.16955784531107343</v>
      </c>
      <c r="F5" s="85">
        <f>分析係数表!C8</f>
        <v>0.21389195148842333</v>
      </c>
      <c r="G5" s="110">
        <f t="shared" ref="G5:G38" si="0">E5*F5</f>
        <v>3.6267058423757707E-2</v>
      </c>
      <c r="H5" s="110">
        <f t="array" ref="H5:H43">MMULT(逆行列係数!C5:AO43,'34'!G5:G43)</f>
        <v>4.2296715609935788E-2</v>
      </c>
      <c r="I5" s="110">
        <f t="shared" ref="I5:I38" si="1">C5+H5</f>
        <v>4.2296715609935788E-2</v>
      </c>
      <c r="J5" s="85">
        <f>分析係数表!G8</f>
        <v>0.12113720642768851</v>
      </c>
      <c r="K5" s="111">
        <f t="shared" ref="K5:K38" si="2">I5*J5</f>
        <v>5.1237059700540259E-3</v>
      </c>
      <c r="L5" s="79" t="s">
        <v>187</v>
      </c>
      <c r="M5" s="80" t="s">
        <v>187</v>
      </c>
      <c r="N5" s="81">
        <f>分析係数表!H8</f>
        <v>1.1235410915782847E-2</v>
      </c>
      <c r="O5" s="82">
        <f t="shared" ref="O5:O43" si="3">$M$44*N5</f>
        <v>0.3424309031389034</v>
      </c>
      <c r="P5" s="76">
        <f>分析係数表!C8</f>
        <v>0.21389195148842333</v>
      </c>
      <c r="Q5" s="82">
        <f t="shared" ref="Q5:Q38" si="4">O5*P5</f>
        <v>7.3243214122323319E-2</v>
      </c>
      <c r="R5" s="83">
        <f t="array" ref="R5:R43">MMULT(逆行列係数!C5:AO43,'34'!Q5:Q43)</f>
        <v>8.9938438811927812E-2</v>
      </c>
      <c r="S5" s="84">
        <f t="shared" ref="S5:S38" si="5">I5+R5</f>
        <v>0.13223515442186359</v>
      </c>
      <c r="T5" s="85">
        <f>分析係数表!F8</f>
        <v>0.44993819530284301</v>
      </c>
      <c r="U5" s="86">
        <f t="shared" ref="U5:U43" si="6">S5*T5</f>
        <v>5.9497646736166067E-2</v>
      </c>
      <c r="V5" s="87">
        <f>分析係数表!D8</f>
        <v>0.3868974042027194</v>
      </c>
      <c r="W5" s="167">
        <f t="shared" ref="W5:W43" si="7">ROUND(S5*V5,0)</f>
        <v>0</v>
      </c>
      <c r="X5" s="76">
        <f>分析係数表!E8</f>
        <v>0.15574783683559951</v>
      </c>
      <c r="Y5" s="166">
        <f t="shared" ref="Y5:Y43" si="8">ROUND(S5*X5,0)</f>
        <v>0</v>
      </c>
    </row>
    <row r="6" spans="1:25" x14ac:dyDescent="0.2">
      <c r="A6" s="6" t="s">
        <v>219</v>
      </c>
      <c r="B6" s="5" t="s">
        <v>265</v>
      </c>
      <c r="C6" s="90"/>
      <c r="D6" s="107">
        <f>投入係数表!AJ6</f>
        <v>0</v>
      </c>
      <c r="E6" s="110">
        <f t="shared" ref="E6:E43" si="9">$C$38*D6</f>
        <v>0</v>
      </c>
      <c r="F6" s="85">
        <f>分析係数表!C9</f>
        <v>0.54651162790697683</v>
      </c>
      <c r="G6" s="110">
        <f t="shared" si="0"/>
        <v>0</v>
      </c>
      <c r="H6" s="110">
        <v>5.2129686289301125E-4</v>
      </c>
      <c r="I6" s="110">
        <f t="shared" si="1"/>
        <v>5.2129686289301125E-4</v>
      </c>
      <c r="J6" s="85">
        <f>分析係数表!G9</f>
        <v>0.23529411764705882</v>
      </c>
      <c r="K6" s="111">
        <f t="shared" si="2"/>
        <v>1.2265808538659088E-4</v>
      </c>
      <c r="L6" s="79"/>
      <c r="M6" s="80"/>
      <c r="N6" s="81">
        <f>分析係数表!H9</f>
        <v>6.0535619158312755E-4</v>
      </c>
      <c r="O6" s="82">
        <f t="shared" si="3"/>
        <v>1.8449940901880572E-2</v>
      </c>
      <c r="P6" s="76">
        <f>分析係数表!C9</f>
        <v>0.54651162790697683</v>
      </c>
      <c r="Q6" s="82">
        <f t="shared" si="4"/>
        <v>1.0083107237074267E-2</v>
      </c>
      <c r="R6" s="83">
        <v>1.1960816977153526E-2</v>
      </c>
      <c r="S6" s="84">
        <f t="shared" si="5"/>
        <v>1.2482113840046537E-2</v>
      </c>
      <c r="T6" s="85">
        <f>分析係数表!F9</f>
        <v>0.68627450980392157</v>
      </c>
      <c r="U6" s="86">
        <f t="shared" si="6"/>
        <v>8.5661565568946815E-3</v>
      </c>
      <c r="V6" s="87">
        <f>分析係数表!D9</f>
        <v>0.35294117647058826</v>
      </c>
      <c r="W6" s="167">
        <f t="shared" si="7"/>
        <v>0</v>
      </c>
      <c r="X6" s="76">
        <f>分析係数表!E9</f>
        <v>0.27450980392156865</v>
      </c>
      <c r="Y6" s="166">
        <f t="shared" si="8"/>
        <v>0</v>
      </c>
    </row>
    <row r="7" spans="1:25" x14ac:dyDescent="0.2">
      <c r="A7" s="6" t="s">
        <v>220</v>
      </c>
      <c r="B7" s="5" t="s">
        <v>266</v>
      </c>
      <c r="C7" s="90"/>
      <c r="D7" s="107">
        <f>投入係数表!AJ7</f>
        <v>3.912873353332464E-4</v>
      </c>
      <c r="E7" s="110">
        <f t="shared" si="9"/>
        <v>3.912873353332464E-2</v>
      </c>
      <c r="F7" s="85">
        <f>分析係数表!C10</f>
        <v>0</v>
      </c>
      <c r="G7" s="110">
        <f t="shared" si="0"/>
        <v>0</v>
      </c>
      <c r="H7" s="110">
        <v>0</v>
      </c>
      <c r="I7" s="110">
        <f t="shared" si="1"/>
        <v>0</v>
      </c>
      <c r="J7" s="85">
        <f>分析係数表!G10</f>
        <v>0</v>
      </c>
      <c r="K7" s="111">
        <f t="shared" si="2"/>
        <v>0</v>
      </c>
      <c r="L7" s="79"/>
      <c r="M7" s="80"/>
      <c r="N7" s="81">
        <f>分析係数表!H10</f>
        <v>1.1380696401762796E-3</v>
      </c>
      <c r="O7" s="82">
        <f t="shared" si="3"/>
        <v>3.468588889553547E-2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1.3168724279835398E-2</v>
      </c>
      <c r="G8" s="110">
        <f t="shared" si="0"/>
        <v>0</v>
      </c>
      <c r="H8" s="110">
        <v>1.4112211128080431E-3</v>
      </c>
      <c r="I8" s="110">
        <f t="shared" si="1"/>
        <v>1.4112211128080431E-3</v>
      </c>
      <c r="J8" s="85">
        <f>分析係数表!G11</f>
        <v>0.35416666666666669</v>
      </c>
      <c r="K8" s="111">
        <f t="shared" si="2"/>
        <v>4.9980747745284864E-4</v>
      </c>
      <c r="L8" s="79"/>
      <c r="M8" s="80"/>
      <c r="N8" s="81">
        <f>分析係数表!H11</f>
        <v>-2.4214247663325099E-5</v>
      </c>
      <c r="O8" s="82">
        <f t="shared" si="3"/>
        <v>-7.3799763607522277E-4</v>
      </c>
      <c r="P8" s="76">
        <f>分析係数表!C11</f>
        <v>1.3168724279835398E-2</v>
      </c>
      <c r="Q8" s="82">
        <f t="shared" si="4"/>
        <v>-9.7184873886449146E-6</v>
      </c>
      <c r="R8" s="83">
        <v>1.1284925016168375E-3</v>
      </c>
      <c r="S8" s="84">
        <f t="shared" si="5"/>
        <v>2.5397136144248806E-3</v>
      </c>
      <c r="T8" s="85">
        <f>分析係数表!F11</f>
        <v>0.60416666666666663</v>
      </c>
      <c r="U8" s="86">
        <f t="shared" si="6"/>
        <v>1.534410308715032E-3</v>
      </c>
      <c r="V8" s="87">
        <f>分析係数表!D11</f>
        <v>0</v>
      </c>
      <c r="W8" s="167">
        <f t="shared" si="7"/>
        <v>0</v>
      </c>
      <c r="X8" s="76">
        <f>分析係数表!E11</f>
        <v>0</v>
      </c>
      <c r="Y8" s="166">
        <f t="shared" si="8"/>
        <v>0</v>
      </c>
    </row>
    <row r="9" spans="1:25" x14ac:dyDescent="0.2">
      <c r="A9" s="6" t="s">
        <v>222</v>
      </c>
      <c r="B9" s="5" t="s">
        <v>190</v>
      </c>
      <c r="C9" s="90"/>
      <c r="D9" s="107">
        <f>投入係数表!AJ9</f>
        <v>6.2605973653319423E-3</v>
      </c>
      <c r="E9" s="110">
        <f t="shared" si="9"/>
        <v>0.62605973653319424</v>
      </c>
      <c r="F9" s="85">
        <f>分析係数表!C12</f>
        <v>7.2568503462812406E-2</v>
      </c>
      <c r="G9" s="110">
        <f t="shared" si="0"/>
        <v>4.5432218158536528E-2</v>
      </c>
      <c r="H9" s="110">
        <v>5.3098443364945243E-2</v>
      </c>
      <c r="I9" s="110">
        <f t="shared" si="1"/>
        <v>5.3098443364945243E-2</v>
      </c>
      <c r="J9" s="85">
        <f>分析係数表!G12</f>
        <v>0.12569832402234637</v>
      </c>
      <c r="K9" s="111">
        <f t="shared" si="2"/>
        <v>6.6743853391690953E-3</v>
      </c>
      <c r="L9" s="79"/>
      <c r="M9" s="80"/>
      <c r="N9" s="81">
        <f>分析係数表!H12</f>
        <v>9.0779214489805804E-2</v>
      </c>
      <c r="O9" s="82">
        <f t="shared" si="3"/>
        <v>2.7667531376460106</v>
      </c>
      <c r="P9" s="76">
        <f>分析係数表!C12</f>
        <v>7.2568503462812406E-2</v>
      </c>
      <c r="Q9" s="82">
        <f t="shared" si="4"/>
        <v>0.2007791346500116</v>
      </c>
      <c r="R9" s="83">
        <v>0.22087883766862784</v>
      </c>
      <c r="S9" s="84">
        <f t="shared" si="5"/>
        <v>0.27397728103357311</v>
      </c>
      <c r="T9" s="85">
        <f>分析係数表!F12</f>
        <v>0.41017347838870921</v>
      </c>
      <c r="U9" s="86">
        <f t="shared" si="6"/>
        <v>0.11237821436102161</v>
      </c>
      <c r="V9" s="87">
        <f>分析係数表!D12</f>
        <v>2.9697147897677155E-2</v>
      </c>
      <c r="W9" s="167">
        <f t="shared" si="7"/>
        <v>0</v>
      </c>
      <c r="X9" s="76">
        <f>分析係数表!E12</f>
        <v>2.9991179064980888E-2</v>
      </c>
      <c r="Y9" s="166">
        <f t="shared" si="8"/>
        <v>0</v>
      </c>
    </row>
    <row r="10" spans="1:25" x14ac:dyDescent="0.2">
      <c r="A10" s="6" t="s">
        <v>223</v>
      </c>
      <c r="B10" s="5" t="s">
        <v>28</v>
      </c>
      <c r="C10" s="90"/>
      <c r="D10" s="107">
        <f>投入係数表!AJ10</f>
        <v>2.7390113473327246E-3</v>
      </c>
      <c r="E10" s="110">
        <f t="shared" si="9"/>
        <v>0.27390113473327249</v>
      </c>
      <c r="F10" s="85">
        <f>分析係数表!C13</f>
        <v>0</v>
      </c>
      <c r="G10" s="110">
        <f t="shared" si="0"/>
        <v>0</v>
      </c>
      <c r="H10" s="110">
        <v>0</v>
      </c>
      <c r="I10" s="110">
        <f t="shared" si="1"/>
        <v>0</v>
      </c>
      <c r="J10" s="85">
        <f>分析係数表!G13</f>
        <v>0.24343675417661098</v>
      </c>
      <c r="K10" s="111">
        <f t="shared" si="2"/>
        <v>0</v>
      </c>
      <c r="L10" s="79"/>
      <c r="M10" s="80"/>
      <c r="N10" s="81">
        <f>分析係数表!H13</f>
        <v>1.4310620369025135E-2</v>
      </c>
      <c r="O10" s="82">
        <f t="shared" si="3"/>
        <v>0.43615660292045672</v>
      </c>
      <c r="P10" s="76">
        <f>分析係数表!C13</f>
        <v>0</v>
      </c>
      <c r="Q10" s="82">
        <f t="shared" si="4"/>
        <v>0</v>
      </c>
      <c r="R10" s="83">
        <v>0</v>
      </c>
      <c r="S10" s="84">
        <f t="shared" si="5"/>
        <v>0</v>
      </c>
      <c r="T10" s="85">
        <f>分析係数表!F13</f>
        <v>0.37231503579952269</v>
      </c>
      <c r="U10" s="86">
        <f t="shared" si="6"/>
        <v>0</v>
      </c>
      <c r="V10" s="87">
        <f>分析係数表!D13</f>
        <v>0.13842482100238662</v>
      </c>
      <c r="W10" s="167">
        <f t="shared" si="7"/>
        <v>0</v>
      </c>
      <c r="X10" s="76">
        <f>分析係数表!E13</f>
        <v>0.11455847255369929</v>
      </c>
      <c r="Y10" s="166">
        <f t="shared" si="8"/>
        <v>0</v>
      </c>
    </row>
    <row r="11" spans="1:25" x14ac:dyDescent="0.2">
      <c r="A11" s="6" t="s">
        <v>224</v>
      </c>
      <c r="B11" s="5" t="s">
        <v>267</v>
      </c>
      <c r="C11" s="90"/>
      <c r="D11" s="107">
        <f>投入係数表!AJ11</f>
        <v>3.9128733533324639E-3</v>
      </c>
      <c r="E11" s="110">
        <f t="shared" si="9"/>
        <v>0.39128733533324639</v>
      </c>
      <c r="F11" s="85">
        <f>分析係数表!C14</f>
        <v>0.25830608585592241</v>
      </c>
      <c r="G11" s="110">
        <f t="shared" si="0"/>
        <v>0.10107190003492464</v>
      </c>
      <c r="H11" s="110">
        <v>0.40678397853454779</v>
      </c>
      <c r="I11" s="110">
        <f t="shared" si="1"/>
        <v>0.40678397853454779</v>
      </c>
      <c r="J11" s="85">
        <f>分析係数表!G14</f>
        <v>0.15742383910085772</v>
      </c>
      <c r="K11" s="111">
        <f t="shared" si="2"/>
        <v>6.4037495585629406E-2</v>
      </c>
      <c r="L11" s="79"/>
      <c r="M11" s="80"/>
      <c r="N11" s="81">
        <f>分析係数表!H14</f>
        <v>1.1380696401762796E-3</v>
      </c>
      <c r="O11" s="82">
        <f t="shared" si="3"/>
        <v>3.468588889553547E-2</v>
      </c>
      <c r="P11" s="76">
        <f>分析係数表!C14</f>
        <v>0.25830608585592241</v>
      </c>
      <c r="Q11" s="82">
        <f t="shared" si="4"/>
        <v>8.9595761950391709E-3</v>
      </c>
      <c r="R11" s="83">
        <v>8.4313270709620136E-2</v>
      </c>
      <c r="S11" s="84">
        <f t="shared" si="5"/>
        <v>0.49109724924416792</v>
      </c>
      <c r="T11" s="85">
        <f>分析係数表!F14</f>
        <v>0.28778467908902694</v>
      </c>
      <c r="U11" s="86">
        <f t="shared" si="6"/>
        <v>0.14133026427523673</v>
      </c>
      <c r="V11" s="87">
        <f>分析係数表!D14</f>
        <v>1.7450458444247263E-2</v>
      </c>
      <c r="W11" s="167">
        <f t="shared" si="7"/>
        <v>0</v>
      </c>
      <c r="X11" s="76">
        <f>分析係数表!E14</f>
        <v>1.8041999408459037E-2</v>
      </c>
      <c r="Y11" s="166">
        <f t="shared" si="8"/>
        <v>0</v>
      </c>
    </row>
    <row r="12" spans="1:25" x14ac:dyDescent="0.2">
      <c r="A12" s="6" t="s">
        <v>225</v>
      </c>
      <c r="B12" s="5" t="s">
        <v>29</v>
      </c>
      <c r="C12" s="90"/>
      <c r="D12" s="107">
        <f>投入係数表!AJ12</f>
        <v>0.17960088691796008</v>
      </c>
      <c r="E12" s="110">
        <f t="shared" si="9"/>
        <v>17.96008869179601</v>
      </c>
      <c r="F12" s="85">
        <f>分析係数表!C15</f>
        <v>0</v>
      </c>
      <c r="G12" s="110">
        <f t="shared" si="0"/>
        <v>0</v>
      </c>
      <c r="H12" s="110">
        <v>0</v>
      </c>
      <c r="I12" s="110">
        <f t="shared" si="1"/>
        <v>0</v>
      </c>
      <c r="J12" s="85">
        <f>分析係数表!G15</f>
        <v>9.5600644612788208E-2</v>
      </c>
      <c r="K12" s="111">
        <f t="shared" si="2"/>
        <v>0</v>
      </c>
      <c r="L12" s="79"/>
      <c r="M12" s="80"/>
      <c r="N12" s="81">
        <f>分析係数表!H15</f>
        <v>8.3539154438471604E-3</v>
      </c>
      <c r="O12" s="82">
        <f t="shared" si="3"/>
        <v>0.25460918444595187</v>
      </c>
      <c r="P12" s="76">
        <f>分析係数表!C15</f>
        <v>0</v>
      </c>
      <c r="Q12" s="82">
        <f t="shared" si="4"/>
        <v>0</v>
      </c>
      <c r="R12" s="83">
        <v>0</v>
      </c>
      <c r="S12" s="84">
        <f t="shared" si="5"/>
        <v>0</v>
      </c>
      <c r="T12" s="85">
        <f>分析係数表!F15</f>
        <v>0.30117882929181417</v>
      </c>
      <c r="U12" s="86">
        <f t="shared" si="6"/>
        <v>0</v>
      </c>
      <c r="V12" s="87">
        <f>分析係数表!D15</f>
        <v>8.5398505208928149E-3</v>
      </c>
      <c r="W12" s="167">
        <f t="shared" si="7"/>
        <v>0</v>
      </c>
      <c r="X12" s="76">
        <f>分析係数表!E15</f>
        <v>7.9180783432943776E-3</v>
      </c>
      <c r="Y12" s="166">
        <f t="shared" si="8"/>
        <v>0</v>
      </c>
    </row>
    <row r="13" spans="1:25" x14ac:dyDescent="0.2">
      <c r="A13" s="6" t="s">
        <v>226</v>
      </c>
      <c r="B13" s="5" t="s">
        <v>30</v>
      </c>
      <c r="C13" s="90"/>
      <c r="D13" s="107">
        <f>投入係数表!AJ13</f>
        <v>2.3477240119994785E-3</v>
      </c>
      <c r="E13" s="110">
        <f t="shared" si="9"/>
        <v>0.23477240119994786</v>
      </c>
      <c r="F13" s="85">
        <f>分析係数表!C16</f>
        <v>7.6144637788473357E-2</v>
      </c>
      <c r="G13" s="110">
        <f t="shared" si="0"/>
        <v>1.7876659452100176E-2</v>
      </c>
      <c r="H13" s="110">
        <v>2.2746987939880635E-2</v>
      </c>
      <c r="I13" s="110">
        <f t="shared" si="1"/>
        <v>2.2746987939880635E-2</v>
      </c>
      <c r="J13" s="85">
        <f>分析係数表!G16</f>
        <v>3.3088235294117647E-2</v>
      </c>
      <c r="K13" s="111">
        <f t="shared" si="2"/>
        <v>7.5265768918722693E-4</v>
      </c>
      <c r="L13" s="79"/>
      <c r="M13" s="80"/>
      <c r="N13" s="81">
        <f>分析係数表!H16</f>
        <v>1.665940239236767E-2</v>
      </c>
      <c r="O13" s="82">
        <f t="shared" si="3"/>
        <v>0.50774237361975338</v>
      </c>
      <c r="P13" s="76">
        <f>分析係数表!C16</f>
        <v>7.6144637788473357E-2</v>
      </c>
      <c r="Q13" s="82">
        <f t="shared" si="4"/>
        <v>3.8661859129135834E-2</v>
      </c>
      <c r="R13" s="83">
        <v>4.3405935397870146E-2</v>
      </c>
      <c r="S13" s="84">
        <f t="shared" si="5"/>
        <v>6.6152923337750774E-2</v>
      </c>
      <c r="T13" s="85">
        <f>分析係数表!F16</f>
        <v>0.28823529411764703</v>
      </c>
      <c r="U13" s="86">
        <f t="shared" si="6"/>
        <v>1.906760731499875E-2</v>
      </c>
      <c r="V13" s="87">
        <f>分析係数表!D16</f>
        <v>0</v>
      </c>
      <c r="W13" s="167">
        <f t="shared" si="7"/>
        <v>0</v>
      </c>
      <c r="X13" s="76">
        <f>分析係数表!E16</f>
        <v>0</v>
      </c>
      <c r="Y13" s="166">
        <f t="shared" si="8"/>
        <v>0</v>
      </c>
    </row>
    <row r="14" spans="1:25" x14ac:dyDescent="0.2">
      <c r="A14" s="6" t="s">
        <v>2</v>
      </c>
      <c r="B14" s="5" t="s">
        <v>364</v>
      </c>
      <c r="C14" s="90"/>
      <c r="D14" s="107">
        <f>投入係数表!AJ14</f>
        <v>2.3477240119994785E-3</v>
      </c>
      <c r="E14" s="110">
        <f t="shared" si="9"/>
        <v>0.23477240119994786</v>
      </c>
      <c r="F14" s="85">
        <f>分析係数表!C17</f>
        <v>0.18071519795657731</v>
      </c>
      <c r="G14" s="110">
        <f t="shared" si="0"/>
        <v>4.2426940957589566E-2</v>
      </c>
      <c r="H14" s="110">
        <v>7.846564271455575E-2</v>
      </c>
      <c r="I14" s="110">
        <f t="shared" si="1"/>
        <v>7.846564271455575E-2</v>
      </c>
      <c r="J14" s="85">
        <f>分析係数表!G17</f>
        <v>0.21222205415217063</v>
      </c>
      <c r="K14" s="111">
        <f t="shared" si="2"/>
        <v>1.6652139877253322E-2</v>
      </c>
      <c r="L14" s="79"/>
      <c r="M14" s="80"/>
      <c r="N14" s="81">
        <f>分析係数表!H17</f>
        <v>2.9299239672623371E-3</v>
      </c>
      <c r="O14" s="82">
        <f t="shared" si="3"/>
        <v>8.9297713965101957E-2</v>
      </c>
      <c r="P14" s="76">
        <f>分析係数表!C17</f>
        <v>0.18071519795657731</v>
      </c>
      <c r="Q14" s="82">
        <f t="shared" si="4"/>
        <v>1.6137454056273218E-2</v>
      </c>
      <c r="R14" s="83">
        <v>3.5620740868395569E-2</v>
      </c>
      <c r="S14" s="84">
        <f t="shared" si="5"/>
        <v>0.11408638358295131</v>
      </c>
      <c r="T14" s="85">
        <f>分析係数表!F17</f>
        <v>0.32203902586598093</v>
      </c>
      <c r="U14" s="86">
        <f t="shared" si="6"/>
        <v>3.6740267833626279E-2</v>
      </c>
      <c r="V14" s="87">
        <f>分析係数表!D17</f>
        <v>6.156405990016639E-2</v>
      </c>
      <c r="W14" s="167">
        <f t="shared" si="7"/>
        <v>0</v>
      </c>
      <c r="X14" s="76">
        <f>分析係数表!E17</f>
        <v>6.18665859930419E-2</v>
      </c>
      <c r="Y14" s="166">
        <f t="shared" si="8"/>
        <v>0</v>
      </c>
    </row>
    <row r="15" spans="1:25" x14ac:dyDescent="0.2">
      <c r="A15" s="6" t="s">
        <v>3</v>
      </c>
      <c r="B15" s="5" t="s">
        <v>31</v>
      </c>
      <c r="C15" s="90"/>
      <c r="D15" s="107">
        <f>投入係数表!AJ15</f>
        <v>7.8257467066649279E-4</v>
      </c>
      <c r="E15" s="110">
        <f t="shared" si="9"/>
        <v>7.8257467066649281E-2</v>
      </c>
      <c r="F15" s="85">
        <f>分析係数表!C18</f>
        <v>9.139072847682117E-2</v>
      </c>
      <c r="G15" s="110">
        <f t="shared" si="0"/>
        <v>7.1520069239719196E-3</v>
      </c>
      <c r="H15" s="110">
        <v>1.2195766562364966E-2</v>
      </c>
      <c r="I15" s="110">
        <f t="shared" si="1"/>
        <v>1.2195766562364966E-2</v>
      </c>
      <c r="J15" s="85">
        <f>分析係数表!G18</f>
        <v>0.21513002364066194</v>
      </c>
      <c r="K15" s="111">
        <f t="shared" si="2"/>
        <v>2.6236755488775695E-3</v>
      </c>
      <c r="L15" s="79"/>
      <c r="M15" s="80"/>
      <c r="N15" s="81">
        <f>分析係数表!H18</f>
        <v>4.3585645793985182E-4</v>
      </c>
      <c r="O15" s="82">
        <f t="shared" si="3"/>
        <v>1.3283957449354011E-2</v>
      </c>
      <c r="P15" s="76">
        <f>分析係数表!C18</f>
        <v>9.139072847682117E-2</v>
      </c>
      <c r="Q15" s="82">
        <f t="shared" si="4"/>
        <v>1.2140305483515584E-3</v>
      </c>
      <c r="R15" s="83">
        <v>2.9952896971084156E-3</v>
      </c>
      <c r="S15" s="84">
        <f t="shared" si="5"/>
        <v>1.5191056259473382E-2</v>
      </c>
      <c r="T15" s="85">
        <f>分析係数表!F18</f>
        <v>0.45390070921985815</v>
      </c>
      <c r="U15" s="86">
        <f t="shared" si="6"/>
        <v>6.8952312099737336E-3</v>
      </c>
      <c r="V15" s="87">
        <f>分析係数表!D18</f>
        <v>6.1465721040189124E-2</v>
      </c>
      <c r="W15" s="167">
        <f t="shared" si="7"/>
        <v>0</v>
      </c>
      <c r="X15" s="76">
        <f>分析係数表!E18</f>
        <v>6.2647754137115833E-2</v>
      </c>
      <c r="Y15" s="166">
        <f t="shared" si="8"/>
        <v>0</v>
      </c>
    </row>
    <row r="16" spans="1:25" x14ac:dyDescent="0.2">
      <c r="A16" s="6" t="s">
        <v>4</v>
      </c>
      <c r="B16" s="5" t="s">
        <v>32</v>
      </c>
      <c r="C16" s="90"/>
      <c r="D16" s="107">
        <f>投入係数表!AJ16</f>
        <v>0</v>
      </c>
      <c r="E16" s="110">
        <f t="shared" si="9"/>
        <v>0</v>
      </c>
      <c r="F16" s="85">
        <f>分析係数表!C19</f>
        <v>0.19965169797238458</v>
      </c>
      <c r="G16" s="110">
        <f t="shared" si="0"/>
        <v>0</v>
      </c>
      <c r="H16" s="110">
        <v>1.3717239463947636E-2</v>
      </c>
      <c r="I16" s="110">
        <f t="shared" si="1"/>
        <v>1.3717239463947636E-2</v>
      </c>
      <c r="J16" s="85">
        <f>分析係数表!G19</f>
        <v>5.7581303674503731E-2</v>
      </c>
      <c r="K16" s="111">
        <f t="shared" si="2"/>
        <v>7.898565311494556E-4</v>
      </c>
      <c r="L16" s="79"/>
      <c r="M16" s="80"/>
      <c r="N16" s="81">
        <f>分析係数表!H19</f>
        <v>-1.210712383166255E-4</v>
      </c>
      <c r="O16" s="82">
        <f t="shared" si="3"/>
        <v>-3.6899881803761142E-3</v>
      </c>
      <c r="P16" s="76">
        <f>分析係数表!C19</f>
        <v>0.19965169797238458</v>
      </c>
      <c r="Q16" s="82">
        <f t="shared" si="4"/>
        <v>-7.3671240571012092E-4</v>
      </c>
      <c r="R16" s="83">
        <v>7.0355030358905668E-3</v>
      </c>
      <c r="S16" s="84">
        <f t="shared" si="5"/>
        <v>2.0752742499838203E-2</v>
      </c>
      <c r="T16" s="85">
        <f>分析係数表!F19</f>
        <v>0.23947627762917079</v>
      </c>
      <c r="U16" s="86">
        <f t="shared" si="6"/>
        <v>4.9697895244579455E-3</v>
      </c>
      <c r="V16" s="87">
        <f>分析係数表!D19</f>
        <v>5.6314233422497537E-3</v>
      </c>
      <c r="W16" s="167">
        <f t="shared" si="7"/>
        <v>0</v>
      </c>
      <c r="X16" s="76">
        <f>分析係数表!E19</f>
        <v>6.0537800929184853E-3</v>
      </c>
      <c r="Y16" s="166">
        <f t="shared" si="8"/>
        <v>0</v>
      </c>
    </row>
    <row r="17" spans="1:25" x14ac:dyDescent="0.2">
      <c r="A17" s="6" t="s">
        <v>5</v>
      </c>
      <c r="B17" s="5" t="s">
        <v>33</v>
      </c>
      <c r="C17" s="90"/>
      <c r="D17" s="107">
        <f>投入係数表!AJ17</f>
        <v>1.6955784531107344E-3</v>
      </c>
      <c r="E17" s="110">
        <f t="shared" si="9"/>
        <v>0.16955784531107343</v>
      </c>
      <c r="F17" s="85">
        <f>分析係数表!C20</f>
        <v>7.086614173228345E-2</v>
      </c>
      <c r="G17" s="110">
        <f t="shared" si="0"/>
        <v>1.2015910297635123E-2</v>
      </c>
      <c r="H17" s="110">
        <v>1.8061098885678407E-2</v>
      </c>
      <c r="I17" s="110">
        <f t="shared" si="1"/>
        <v>1.8061098885678407E-2</v>
      </c>
      <c r="J17" s="85">
        <f>分析係数表!G20</f>
        <v>0.1</v>
      </c>
      <c r="K17" s="111">
        <f t="shared" si="2"/>
        <v>1.8061098885678408E-3</v>
      </c>
      <c r="L17" s="79"/>
      <c r="M17" s="80"/>
      <c r="N17" s="81">
        <f>分析係数表!H20</f>
        <v>5.5692769625647731E-4</v>
      </c>
      <c r="O17" s="82">
        <f t="shared" si="3"/>
        <v>1.6973945629730126E-2</v>
      </c>
      <c r="P17" s="76">
        <f>分析係数表!C20</f>
        <v>7.086614173228345E-2</v>
      </c>
      <c r="Q17" s="82">
        <f t="shared" si="4"/>
        <v>1.2028780367525284E-3</v>
      </c>
      <c r="R17" s="83">
        <v>3.9980000691294763E-3</v>
      </c>
      <c r="S17" s="84">
        <f t="shared" si="5"/>
        <v>2.2059098954807885E-2</v>
      </c>
      <c r="T17" s="85">
        <f>分析係数表!F20</f>
        <v>0.22318840579710145</v>
      </c>
      <c r="U17" s="86">
        <f t="shared" si="6"/>
        <v>4.9233351290440784E-3</v>
      </c>
      <c r="V17" s="87">
        <f>分析係数表!D20</f>
        <v>2.9710144927536233E-2</v>
      </c>
      <c r="W17" s="167">
        <f t="shared" si="7"/>
        <v>0</v>
      </c>
      <c r="X17" s="76">
        <f>分析係数表!E20</f>
        <v>3.1884057971014491E-2</v>
      </c>
      <c r="Y17" s="166">
        <f t="shared" si="8"/>
        <v>0</v>
      </c>
    </row>
    <row r="18" spans="1:25" x14ac:dyDescent="0.2">
      <c r="A18" s="6" t="s">
        <v>6</v>
      </c>
      <c r="B18" s="5" t="s">
        <v>34</v>
      </c>
      <c r="C18" s="90"/>
      <c r="D18" s="107">
        <f>投入係数表!AJ18</f>
        <v>2.6085822355549756E-4</v>
      </c>
      <c r="E18" s="110">
        <f t="shared" si="9"/>
        <v>2.6085822355549758E-2</v>
      </c>
      <c r="F18" s="85">
        <f>分析係数表!C21</f>
        <v>0.37411764705882355</v>
      </c>
      <c r="G18" s="110">
        <f t="shared" si="0"/>
        <v>9.7591664812527335E-3</v>
      </c>
      <c r="H18" s="110">
        <v>5.2683380960077027E-2</v>
      </c>
      <c r="I18" s="110">
        <f t="shared" si="1"/>
        <v>5.2683380960077027E-2</v>
      </c>
      <c r="J18" s="85">
        <f>分析係数表!G21</f>
        <v>0.28505771697306542</v>
      </c>
      <c r="K18" s="111">
        <f t="shared" si="2"/>
        <v>1.5017804298901821E-2</v>
      </c>
      <c r="L18" s="79"/>
      <c r="M18" s="80"/>
      <c r="N18" s="81">
        <f>分析係数表!H21</f>
        <v>9.2014141120635377E-4</v>
      </c>
      <c r="O18" s="82">
        <f t="shared" si="3"/>
        <v>2.8043910170858468E-2</v>
      </c>
      <c r="P18" s="76">
        <f>分析係数表!C21</f>
        <v>0.37411764705882355</v>
      </c>
      <c r="Q18" s="82">
        <f t="shared" si="4"/>
        <v>1.049172168745058E-2</v>
      </c>
      <c r="R18" s="83">
        <v>2.8321860273354791E-2</v>
      </c>
      <c r="S18" s="84">
        <f t="shared" si="5"/>
        <v>8.1005241233431821E-2</v>
      </c>
      <c r="T18" s="85">
        <f>分析係数表!F21</f>
        <v>0.42400598546387347</v>
      </c>
      <c r="U18" s="86">
        <f t="shared" si="6"/>
        <v>3.4346707136920056E-2</v>
      </c>
      <c r="V18" s="87">
        <f>分析係数表!D21</f>
        <v>5.8251389482684907E-2</v>
      </c>
      <c r="W18" s="167">
        <f t="shared" si="7"/>
        <v>0</v>
      </c>
      <c r="X18" s="76">
        <f>分析係数表!E21</f>
        <v>5.2159042325780246E-2</v>
      </c>
      <c r="Y18" s="166">
        <f t="shared" si="8"/>
        <v>0</v>
      </c>
    </row>
    <row r="19" spans="1:25" x14ac:dyDescent="0.2">
      <c r="A19" s="6" t="s">
        <v>7</v>
      </c>
      <c r="B19" s="5" t="s">
        <v>268</v>
      </c>
      <c r="C19" s="90"/>
      <c r="D19" s="107">
        <f>投入係数表!AJ19</f>
        <v>0</v>
      </c>
      <c r="E19" s="110">
        <f t="shared" si="9"/>
        <v>0</v>
      </c>
      <c r="F19" s="85">
        <f>分析係数表!C22</f>
        <v>3.7067545304777627E-2</v>
      </c>
      <c r="G19" s="110">
        <f t="shared" si="0"/>
        <v>0</v>
      </c>
      <c r="H19" s="110">
        <v>1.6651739178869846E-3</v>
      </c>
      <c r="I19" s="110">
        <f t="shared" si="1"/>
        <v>1.6651739178869846E-3</v>
      </c>
      <c r="J19" s="85">
        <f>分析係数表!G22</f>
        <v>0.19478402607986961</v>
      </c>
      <c r="K19" s="111">
        <f t="shared" si="2"/>
        <v>3.2434927984921708E-4</v>
      </c>
      <c r="L19" s="79"/>
      <c r="M19" s="80"/>
      <c r="N19" s="81">
        <f>分析係数表!H22</f>
        <v>4.8428495326650198E-5</v>
      </c>
      <c r="O19" s="82">
        <f t="shared" si="3"/>
        <v>1.4759952721504455E-3</v>
      </c>
      <c r="P19" s="76">
        <f>分析係数表!C22</f>
        <v>3.7067545304777627E-2</v>
      </c>
      <c r="Q19" s="82">
        <f t="shared" si="4"/>
        <v>5.471152162007422E-5</v>
      </c>
      <c r="R19" s="83">
        <v>5.753254511580043E-4</v>
      </c>
      <c r="S19" s="84">
        <f t="shared" si="5"/>
        <v>2.240499369044989E-3</v>
      </c>
      <c r="T19" s="85">
        <f>分析係数表!F22</f>
        <v>0.40994295028524858</v>
      </c>
      <c r="U19" s="86">
        <f t="shared" si="6"/>
        <v>9.1847692145854076E-4</v>
      </c>
      <c r="V19" s="87">
        <f>分析係数表!D22</f>
        <v>4.2379788101059496E-2</v>
      </c>
      <c r="W19" s="167">
        <f t="shared" si="7"/>
        <v>0</v>
      </c>
      <c r="X19" s="76">
        <f>分析係数表!E22</f>
        <v>3.5859820700896494E-2</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0.21557719054242003</v>
      </c>
      <c r="K20" s="111">
        <f t="shared" si="2"/>
        <v>0</v>
      </c>
      <c r="L20" s="79"/>
      <c r="M20" s="80"/>
      <c r="N20" s="81">
        <f>分析係数表!H23</f>
        <v>2.4214247663325099E-5</v>
      </c>
      <c r="O20" s="82">
        <f t="shared" si="3"/>
        <v>7.3799763607522277E-4</v>
      </c>
      <c r="P20" s="76">
        <f>分析係数表!C23</f>
        <v>0</v>
      </c>
      <c r="Q20" s="82">
        <f t="shared" si="4"/>
        <v>0</v>
      </c>
      <c r="R20" s="83">
        <v>0</v>
      </c>
      <c r="S20" s="84">
        <f t="shared" si="5"/>
        <v>0</v>
      </c>
      <c r="T20" s="85">
        <f>分析係数表!F23</f>
        <v>0.43671766342141866</v>
      </c>
      <c r="U20" s="86">
        <f t="shared" si="6"/>
        <v>0</v>
      </c>
      <c r="V20" s="87">
        <f>分析係数表!D23</f>
        <v>6.8613815484469168E-2</v>
      </c>
      <c r="W20" s="167">
        <f t="shared" si="7"/>
        <v>0</v>
      </c>
      <c r="X20" s="76">
        <f>分析係数表!E23</f>
        <v>6.1659712563745944E-2</v>
      </c>
      <c r="Y20" s="166">
        <f t="shared" si="8"/>
        <v>0</v>
      </c>
    </row>
    <row r="21" spans="1:25" x14ac:dyDescent="0.2">
      <c r="A21" s="6" t="s">
        <v>9</v>
      </c>
      <c r="B21" s="5" t="s">
        <v>270</v>
      </c>
      <c r="C21" s="90"/>
      <c r="D21" s="107">
        <f>投入係数表!AJ21</f>
        <v>1.3825485848441373E-2</v>
      </c>
      <c r="E21" s="110">
        <f t="shared" si="9"/>
        <v>1.3825485848441372</v>
      </c>
      <c r="F21" s="85">
        <f>分析係数表!C24</f>
        <v>1</v>
      </c>
      <c r="G21" s="110">
        <f t="shared" si="0"/>
        <v>1.3825485848441372</v>
      </c>
      <c r="H21" s="110">
        <v>1.5960063797494803</v>
      </c>
      <c r="I21" s="110">
        <f t="shared" si="1"/>
        <v>1.5960063797494803</v>
      </c>
      <c r="J21" s="85">
        <f>分析係数表!G24</f>
        <v>0.20825654257279763</v>
      </c>
      <c r="K21" s="111">
        <f t="shared" si="2"/>
        <v>0.33237877057075427</v>
      </c>
      <c r="L21" s="79"/>
      <c r="M21" s="80"/>
      <c r="N21" s="81">
        <f>分析係数表!H24</f>
        <v>3.389994672865514E-4</v>
      </c>
      <c r="O21" s="82">
        <f t="shared" si="3"/>
        <v>1.0331966905053119E-2</v>
      </c>
      <c r="P21" s="76">
        <f>分析係数表!C24</f>
        <v>1</v>
      </c>
      <c r="Q21" s="82">
        <f t="shared" si="4"/>
        <v>1.0331966905053119E-2</v>
      </c>
      <c r="R21" s="83">
        <v>4.6386221659490447E-2</v>
      </c>
      <c r="S21" s="84">
        <f t="shared" si="5"/>
        <v>1.6423926014089707</v>
      </c>
      <c r="T21" s="85">
        <f>分析係数表!F24</f>
        <v>0.38665683744931811</v>
      </c>
      <c r="U21" s="86">
        <f t="shared" si="6"/>
        <v>0.63504232911095115</v>
      </c>
      <c r="V21" s="87">
        <f>分析係数表!D24</f>
        <v>6.4995699717409997E-2</v>
      </c>
      <c r="W21" s="167">
        <f t="shared" si="7"/>
        <v>0</v>
      </c>
      <c r="X21" s="76">
        <f>分析係数表!E24</f>
        <v>6.733013883769505E-2</v>
      </c>
      <c r="Y21" s="166">
        <f t="shared" si="8"/>
        <v>0</v>
      </c>
    </row>
    <row r="22" spans="1:25" x14ac:dyDescent="0.2">
      <c r="A22" s="6" t="s">
        <v>10</v>
      </c>
      <c r="B22" s="5" t="s">
        <v>271</v>
      </c>
      <c r="C22" s="90"/>
      <c r="D22" s="107">
        <f>投入係数表!AJ22</f>
        <v>0</v>
      </c>
      <c r="E22" s="110">
        <f t="shared" si="9"/>
        <v>0</v>
      </c>
      <c r="F22" s="85">
        <f>分析係数表!C25</f>
        <v>9.7637180238234755E-3</v>
      </c>
      <c r="G22" s="110">
        <f t="shared" si="0"/>
        <v>0</v>
      </c>
      <c r="H22" s="110">
        <v>2.5525073569963746E-3</v>
      </c>
      <c r="I22" s="110">
        <f t="shared" si="1"/>
        <v>2.5525073569963746E-3</v>
      </c>
      <c r="J22" s="85">
        <f>分析係数表!G25</f>
        <v>0.19639934533551553</v>
      </c>
      <c r="K22" s="111">
        <f t="shared" si="2"/>
        <v>5.0131077387817501E-4</v>
      </c>
      <c r="L22" s="79"/>
      <c r="M22" s="80"/>
      <c r="N22" s="81">
        <f>分析係数表!H25</f>
        <v>5.0849920092982707E-4</v>
      </c>
      <c r="O22" s="82">
        <f t="shared" si="3"/>
        <v>1.5497950357579679E-2</v>
      </c>
      <c r="P22" s="76">
        <f>分析係数表!C25</f>
        <v>9.7637180238234755E-3</v>
      </c>
      <c r="Q22" s="82">
        <f t="shared" si="4"/>
        <v>1.5131761723862218E-4</v>
      </c>
      <c r="R22" s="83">
        <v>9.7301111126945402E-4</v>
      </c>
      <c r="S22" s="84">
        <f t="shared" si="5"/>
        <v>3.5255184682658285E-3</v>
      </c>
      <c r="T22" s="85">
        <f>分析係数表!F25</f>
        <v>0.34206219312602293</v>
      </c>
      <c r="U22" s="86">
        <f t="shared" si="6"/>
        <v>1.2059465791613064E-3</v>
      </c>
      <c r="V22" s="87">
        <f>分析係数表!D25</f>
        <v>3.2733224222585926E-3</v>
      </c>
      <c r="W22" s="167">
        <f t="shared" si="7"/>
        <v>0</v>
      </c>
      <c r="X22" s="76">
        <f>分析係数表!E25</f>
        <v>1.6366612111292963E-3</v>
      </c>
      <c r="Y22" s="166">
        <f t="shared" si="8"/>
        <v>0</v>
      </c>
    </row>
    <row r="23" spans="1:25" x14ac:dyDescent="0.2">
      <c r="A23" s="6" t="s">
        <v>11</v>
      </c>
      <c r="B23" s="5" t="s">
        <v>35</v>
      </c>
      <c r="C23" s="90"/>
      <c r="D23" s="107">
        <f>投入係数表!AJ23</f>
        <v>1.3042911177774878E-4</v>
      </c>
      <c r="E23" s="110">
        <f t="shared" si="9"/>
        <v>1.3042911177774879E-2</v>
      </c>
      <c r="F23" s="85">
        <f>分析係数表!C26</f>
        <v>0.93036400633054483</v>
      </c>
      <c r="G23" s="110">
        <f t="shared" si="0"/>
        <v>1.2134655097568081E-2</v>
      </c>
      <c r="H23" s="110">
        <v>6.4190088992145886E-2</v>
      </c>
      <c r="I23" s="110">
        <f t="shared" si="1"/>
        <v>6.4190088992145886E-2</v>
      </c>
      <c r="J23" s="85">
        <f>分析係数表!G26</f>
        <v>0.19645328719723185</v>
      </c>
      <c r="K23" s="111">
        <f t="shared" si="2"/>
        <v>1.2610353987989906E-2</v>
      </c>
      <c r="L23" s="79"/>
      <c r="M23" s="80"/>
      <c r="N23" s="81">
        <f>分析係数表!H26</f>
        <v>1.0557411981209745E-2</v>
      </c>
      <c r="O23" s="82">
        <f t="shared" si="3"/>
        <v>0.32176696932879717</v>
      </c>
      <c r="P23" s="76">
        <f>分析係数表!C26</f>
        <v>0.93036400633054483</v>
      </c>
      <c r="Q23" s="82">
        <f t="shared" si="4"/>
        <v>0.29936040668957725</v>
      </c>
      <c r="R23" s="83">
        <v>0.35064381548228618</v>
      </c>
      <c r="S23" s="84">
        <f t="shared" si="5"/>
        <v>0.41483390447443208</v>
      </c>
      <c r="T23" s="85">
        <f>分析係数表!F26</f>
        <v>0.33070934256055362</v>
      </c>
      <c r="U23" s="86">
        <f t="shared" si="6"/>
        <v>0.13718944782056694</v>
      </c>
      <c r="V23" s="87">
        <f>分析係数表!D26</f>
        <v>3.9619377162629761E-2</v>
      </c>
      <c r="W23" s="167">
        <f t="shared" si="7"/>
        <v>0</v>
      </c>
      <c r="X23" s="76">
        <f>分析係数表!E26</f>
        <v>4.3685121107266439E-2</v>
      </c>
      <c r="Y23" s="166">
        <f t="shared" si="8"/>
        <v>0</v>
      </c>
    </row>
    <row r="24" spans="1:25" x14ac:dyDescent="0.2">
      <c r="A24" s="6" t="s">
        <v>12</v>
      </c>
      <c r="B24" s="5" t="s">
        <v>365</v>
      </c>
      <c r="C24" s="90"/>
      <c r="D24" s="107">
        <f>投入係数表!AJ24</f>
        <v>0</v>
      </c>
      <c r="E24" s="110">
        <f t="shared" si="9"/>
        <v>0</v>
      </c>
      <c r="F24" s="85">
        <f>分析係数表!C27</f>
        <v>0.10562310030395139</v>
      </c>
      <c r="G24" s="110">
        <f t="shared" si="0"/>
        <v>0</v>
      </c>
      <c r="H24" s="110">
        <v>3.9402418408465733E-4</v>
      </c>
      <c r="I24" s="110">
        <f t="shared" si="1"/>
        <v>3.9402418408465733E-4</v>
      </c>
      <c r="J24" s="85">
        <f>分析係数表!G27</f>
        <v>0.17127071823204421</v>
      </c>
      <c r="K24" s="111">
        <f t="shared" si="2"/>
        <v>6.7484805008974458E-5</v>
      </c>
      <c r="L24" s="79"/>
      <c r="M24" s="80"/>
      <c r="N24" s="81">
        <f>分析係数表!H27</f>
        <v>1.1162768172792872E-2</v>
      </c>
      <c r="O24" s="82">
        <f t="shared" si="3"/>
        <v>0.34021691023067774</v>
      </c>
      <c r="P24" s="76">
        <f>分析係数表!C27</f>
        <v>0.10562310030395139</v>
      </c>
      <c r="Q24" s="82">
        <f t="shared" si="4"/>
        <v>3.5934764834395297E-2</v>
      </c>
      <c r="R24" s="83">
        <v>3.6373358846609492E-2</v>
      </c>
      <c r="S24" s="84">
        <f t="shared" si="5"/>
        <v>3.6767383030694149E-2</v>
      </c>
      <c r="T24" s="85">
        <f>分析係数表!F27</f>
        <v>0.32320441988950277</v>
      </c>
      <c r="U24" s="86">
        <f t="shared" si="6"/>
        <v>1.188338070329065E-2</v>
      </c>
      <c r="V24" s="87">
        <f>分析係数表!D27</f>
        <v>0.29005524861878451</v>
      </c>
      <c r="W24" s="167">
        <f t="shared" si="7"/>
        <v>0</v>
      </c>
      <c r="X24" s="76">
        <f>分析係数表!E27</f>
        <v>0.34530386740331492</v>
      </c>
      <c r="Y24" s="166">
        <f t="shared" si="8"/>
        <v>0</v>
      </c>
    </row>
    <row r="25" spans="1:25" x14ac:dyDescent="0.2">
      <c r="A25" s="6" t="s">
        <v>13</v>
      </c>
      <c r="B25" s="5" t="s">
        <v>191</v>
      </c>
      <c r="C25" s="90"/>
      <c r="D25" s="107">
        <f>投入係数表!AJ25</f>
        <v>0</v>
      </c>
      <c r="E25" s="110">
        <f t="shared" si="9"/>
        <v>0</v>
      </c>
      <c r="F25" s="85">
        <f>分析係数表!C28</f>
        <v>0.18610473607344047</v>
      </c>
      <c r="G25" s="110">
        <f t="shared" si="0"/>
        <v>0</v>
      </c>
      <c r="H25" s="110">
        <v>1.1627147230552162E-2</v>
      </c>
      <c r="I25" s="110">
        <f t="shared" si="1"/>
        <v>1.1627147230552162E-2</v>
      </c>
      <c r="J25" s="85">
        <f>分析係数表!G28</f>
        <v>0.12463295269168026</v>
      </c>
      <c r="K25" s="111">
        <f t="shared" si="2"/>
        <v>1.4491256907246087E-3</v>
      </c>
      <c r="L25" s="79"/>
      <c r="M25" s="80"/>
      <c r="N25" s="81">
        <f>分析係数表!H28</f>
        <v>2.0436825027846384E-2</v>
      </c>
      <c r="O25" s="82">
        <f t="shared" si="3"/>
        <v>0.622870004847488</v>
      </c>
      <c r="P25" s="76">
        <f>分析係数表!C28</f>
        <v>0.18610473607344047</v>
      </c>
      <c r="Q25" s="82">
        <f t="shared" si="4"/>
        <v>0.11591905786020434</v>
      </c>
      <c r="R25" s="83">
        <v>0.13192628631741446</v>
      </c>
      <c r="S25" s="84">
        <f t="shared" si="5"/>
        <v>0.14355343354796662</v>
      </c>
      <c r="T25" s="85">
        <f>分析係数表!F28</f>
        <v>0.20978792822185971</v>
      </c>
      <c r="U25" s="86">
        <f t="shared" si="6"/>
        <v>3.0115777413162331E-2</v>
      </c>
      <c r="V25" s="87">
        <f>分析係数表!D28</f>
        <v>0.10619902120717781</v>
      </c>
      <c r="W25" s="167">
        <f t="shared" si="7"/>
        <v>0</v>
      </c>
      <c r="X25" s="76">
        <f>分析係数表!E28</f>
        <v>0.11125611745513866</v>
      </c>
      <c r="Y25" s="166">
        <f t="shared" si="8"/>
        <v>0</v>
      </c>
    </row>
    <row r="26" spans="1:25" x14ac:dyDescent="0.2">
      <c r="A26" s="6" t="s">
        <v>14</v>
      </c>
      <c r="B26" s="5" t="s">
        <v>50</v>
      </c>
      <c r="C26" s="90"/>
      <c r="D26" s="107">
        <f>投入係数表!AJ26</f>
        <v>3.3911569062214687E-3</v>
      </c>
      <c r="E26" s="110">
        <f t="shared" si="9"/>
        <v>0.33911569062214686</v>
      </c>
      <c r="F26" s="85">
        <f>分析係数表!C29</f>
        <v>0.55770782889426962</v>
      </c>
      <c r="G26" s="110">
        <f t="shared" si="0"/>
        <v>0.18912747556085835</v>
      </c>
      <c r="H26" s="110">
        <v>0.24878160526475693</v>
      </c>
      <c r="I26" s="110">
        <f t="shared" si="1"/>
        <v>0.24878160526475693</v>
      </c>
      <c r="J26" s="85">
        <f>分析係数表!G29</f>
        <v>0.26290655653071759</v>
      </c>
      <c r="K26" s="111">
        <f t="shared" si="2"/>
        <v>6.5406315168341486E-2</v>
      </c>
      <c r="L26" s="79"/>
      <c r="M26" s="80"/>
      <c r="N26" s="81">
        <f>分析係数表!H29</f>
        <v>1.0048912780279917E-2</v>
      </c>
      <c r="O26" s="82">
        <f t="shared" si="3"/>
        <v>0.3062690189712175</v>
      </c>
      <c r="P26" s="76">
        <f>分析係数表!C29</f>
        <v>0.55770782889426962</v>
      </c>
      <c r="Q26" s="82">
        <f t="shared" si="4"/>
        <v>0.17080862962801557</v>
      </c>
      <c r="R26" s="83">
        <v>0.24633357265960423</v>
      </c>
      <c r="S26" s="84">
        <f t="shared" si="5"/>
        <v>0.49511517792436116</v>
      </c>
      <c r="T26" s="85">
        <f>分析係数表!F29</f>
        <v>0.49535363964894163</v>
      </c>
      <c r="U26" s="86">
        <f t="shared" si="6"/>
        <v>0.24525710543026563</v>
      </c>
      <c r="V26" s="87">
        <f>分析係数表!D29</f>
        <v>7.7826535880227157E-2</v>
      </c>
      <c r="W26" s="167">
        <f t="shared" si="7"/>
        <v>0</v>
      </c>
      <c r="X26" s="76">
        <f>分析係数表!E29</f>
        <v>6.6726897263810009E-2</v>
      </c>
      <c r="Y26" s="166">
        <f t="shared" si="8"/>
        <v>0</v>
      </c>
    </row>
    <row r="27" spans="1:25" x14ac:dyDescent="0.2">
      <c r="A27" s="6" t="s">
        <v>15</v>
      </c>
      <c r="B27" s="5" t="s">
        <v>36</v>
      </c>
      <c r="C27" s="90"/>
      <c r="D27" s="107">
        <f>投入係数表!AJ27</f>
        <v>2.0868657884439805E-3</v>
      </c>
      <c r="E27" s="110">
        <f t="shared" si="9"/>
        <v>0.20868657884439806</v>
      </c>
      <c r="F27" s="85">
        <f>分析係数表!C30</f>
        <v>1</v>
      </c>
      <c r="G27" s="110">
        <f t="shared" si="0"/>
        <v>0.20868657884439806</v>
      </c>
      <c r="H27" s="110">
        <v>0.26399162657693187</v>
      </c>
      <c r="I27" s="110">
        <f t="shared" si="1"/>
        <v>0.26399162657693187</v>
      </c>
      <c r="J27" s="85">
        <f>分析係数表!G30</f>
        <v>0.34435136970794655</v>
      </c>
      <c r="K27" s="111">
        <f t="shared" si="2"/>
        <v>9.0905878203195234E-2</v>
      </c>
      <c r="L27" s="79"/>
      <c r="M27" s="80"/>
      <c r="N27" s="81">
        <f>分析係数表!H30</f>
        <v>0</v>
      </c>
      <c r="O27" s="82">
        <f t="shared" si="3"/>
        <v>0</v>
      </c>
      <c r="P27" s="76">
        <f>分析係数表!C30</f>
        <v>1</v>
      </c>
      <c r="Q27" s="82">
        <f t="shared" si="4"/>
        <v>0</v>
      </c>
      <c r="R27" s="83">
        <v>8.4721391707683003E-2</v>
      </c>
      <c r="S27" s="84">
        <f t="shared" si="5"/>
        <v>0.34871301828461487</v>
      </c>
      <c r="T27" s="85">
        <f>分析係数表!F30</f>
        <v>0.43672175684853975</v>
      </c>
      <c r="U27" s="86">
        <f t="shared" si="6"/>
        <v>0.15229056198121396</v>
      </c>
      <c r="V27" s="87">
        <f>分析係数表!D30</f>
        <v>0.13244283450305638</v>
      </c>
      <c r="W27" s="167">
        <f t="shared" si="7"/>
        <v>0</v>
      </c>
      <c r="X27" s="76">
        <f>分析係数表!E30</f>
        <v>7.6296128594068369E-2</v>
      </c>
      <c r="Y27" s="166">
        <f t="shared" si="8"/>
        <v>0</v>
      </c>
    </row>
    <row r="28" spans="1:25" x14ac:dyDescent="0.2">
      <c r="A28" s="6" t="s">
        <v>16</v>
      </c>
      <c r="B28" s="5" t="s">
        <v>192</v>
      </c>
      <c r="C28" s="90"/>
      <c r="D28" s="107">
        <f>投入係数表!AJ28</f>
        <v>1.082561627755315E-2</v>
      </c>
      <c r="E28" s="110">
        <f t="shared" si="9"/>
        <v>1.0825616277553149</v>
      </c>
      <c r="F28" s="85">
        <f>分析係数表!C31</f>
        <v>0.21403057579654239</v>
      </c>
      <c r="G28" s="110">
        <f t="shared" si="0"/>
        <v>0.23170128852371225</v>
      </c>
      <c r="H28" s="110">
        <v>0.28502236692774718</v>
      </c>
      <c r="I28" s="110">
        <f t="shared" si="1"/>
        <v>0.28502236692774718</v>
      </c>
      <c r="J28" s="85">
        <f>分析係数表!G31</f>
        <v>7.0431893687707636E-2</v>
      </c>
      <c r="K28" s="111">
        <f t="shared" si="2"/>
        <v>2.0074665046073886E-2</v>
      </c>
      <c r="L28" s="79"/>
      <c r="M28" s="80"/>
      <c r="N28" s="81">
        <f>分析係数表!H31</f>
        <v>2.2373964840912391E-2</v>
      </c>
      <c r="O28" s="82">
        <f t="shared" si="3"/>
        <v>0.68190981573350584</v>
      </c>
      <c r="P28" s="76">
        <f>分析係数表!C31</f>
        <v>0.21403057579654239</v>
      </c>
      <c r="Q28" s="82">
        <f t="shared" si="4"/>
        <v>0.14594955050275638</v>
      </c>
      <c r="R28" s="83">
        <v>0.19639152599122733</v>
      </c>
      <c r="S28" s="84">
        <f t="shared" si="5"/>
        <v>0.48141389291897452</v>
      </c>
      <c r="T28" s="85">
        <f>分析係数表!F31</f>
        <v>0.34418604651162793</v>
      </c>
      <c r="U28" s="86">
        <f t="shared" si="6"/>
        <v>0.16569594453955402</v>
      </c>
      <c r="V28" s="87">
        <f>分析係数表!D31</f>
        <v>8.6378737541528243E-3</v>
      </c>
      <c r="W28" s="167">
        <f t="shared" si="7"/>
        <v>0</v>
      </c>
      <c r="X28" s="76">
        <f>分析係数表!E31</f>
        <v>7.3089700996677737E-3</v>
      </c>
      <c r="Y28" s="166">
        <f t="shared" si="8"/>
        <v>0</v>
      </c>
    </row>
    <row r="29" spans="1:25" x14ac:dyDescent="0.2">
      <c r="A29" s="6" t="s">
        <v>17</v>
      </c>
      <c r="B29" s="5" t="s">
        <v>272</v>
      </c>
      <c r="C29" s="90"/>
      <c r="D29" s="107">
        <f>投入係数表!AJ29</f>
        <v>4.565018912221208E-3</v>
      </c>
      <c r="E29" s="110">
        <f t="shared" si="9"/>
        <v>0.45650189122212081</v>
      </c>
      <c r="F29" s="85">
        <f>分析係数表!C32</f>
        <v>0.43391812865497081</v>
      </c>
      <c r="G29" s="110">
        <f t="shared" si="0"/>
        <v>0.1980844463665577</v>
      </c>
      <c r="H29" s="110">
        <v>0.21996739494305437</v>
      </c>
      <c r="I29" s="110">
        <f t="shared" si="1"/>
        <v>0.21996739494305437</v>
      </c>
      <c r="J29" s="85">
        <f>分析係数表!G32</f>
        <v>0.14171122994652408</v>
      </c>
      <c r="K29" s="111">
        <f t="shared" si="2"/>
        <v>3.1171850085513056E-2</v>
      </c>
      <c r="L29" s="79"/>
      <c r="M29" s="80"/>
      <c r="N29" s="81">
        <f>分析係数表!H32</f>
        <v>6.3683471354545017E-3</v>
      </c>
      <c r="O29" s="82">
        <f t="shared" si="3"/>
        <v>0.19409337828778361</v>
      </c>
      <c r="P29" s="76">
        <f>分析係数表!C32</f>
        <v>0.43391812865497081</v>
      </c>
      <c r="Q29" s="82">
        <f t="shared" si="4"/>
        <v>8.4220635490956403E-2</v>
      </c>
      <c r="R29" s="83">
        <v>0.10751794881870204</v>
      </c>
      <c r="S29" s="84">
        <f t="shared" si="5"/>
        <v>0.32748534376175642</v>
      </c>
      <c r="T29" s="85">
        <f>分析係数表!F32</f>
        <v>0.48395721925133689</v>
      </c>
      <c r="U29" s="86">
        <f t="shared" si="6"/>
        <v>0.15848889631250779</v>
      </c>
      <c r="V29" s="87">
        <f>分析係数表!D32</f>
        <v>1.871657754010695E-2</v>
      </c>
      <c r="W29" s="167">
        <f t="shared" si="7"/>
        <v>0</v>
      </c>
      <c r="X29" s="76">
        <f>分析係数表!E32</f>
        <v>2.4064171122994651E-2</v>
      </c>
      <c r="Y29" s="166">
        <f t="shared" si="8"/>
        <v>0</v>
      </c>
    </row>
    <row r="30" spans="1:25" x14ac:dyDescent="0.2">
      <c r="A30" s="6" t="s">
        <v>18</v>
      </c>
      <c r="B30" s="5" t="s">
        <v>273</v>
      </c>
      <c r="C30" s="90"/>
      <c r="D30" s="107">
        <f>投入係数表!AJ30</f>
        <v>3.7824442415547149E-3</v>
      </c>
      <c r="E30" s="110">
        <f t="shared" si="9"/>
        <v>0.37824442415547149</v>
      </c>
      <c r="F30" s="85">
        <f>分析係数表!C33</f>
        <v>0.95657568238213397</v>
      </c>
      <c r="G30" s="110">
        <f t="shared" si="0"/>
        <v>0.36181941814375745</v>
      </c>
      <c r="H30" s="110">
        <v>0.39651726291801087</v>
      </c>
      <c r="I30" s="110">
        <f t="shared" si="1"/>
        <v>0.39651726291801087</v>
      </c>
      <c r="J30" s="85">
        <f>分析係数表!G33</f>
        <v>0.50647668393782386</v>
      </c>
      <c r="K30" s="111">
        <f t="shared" si="2"/>
        <v>0.20082674844681639</v>
      </c>
      <c r="L30" s="79"/>
      <c r="M30" s="80"/>
      <c r="N30" s="81">
        <f>分析係数表!H33</f>
        <v>9.6856990653300401E-4</v>
      </c>
      <c r="O30" s="82">
        <f t="shared" si="3"/>
        <v>2.9519905443008913E-2</v>
      </c>
      <c r="P30" s="76">
        <f>分析係数表!C33</f>
        <v>0.95657568238213397</v>
      </c>
      <c r="Q30" s="82">
        <f t="shared" si="4"/>
        <v>2.8238023693002323E-2</v>
      </c>
      <c r="R30" s="83">
        <v>8.9471622065917106E-2</v>
      </c>
      <c r="S30" s="84">
        <f t="shared" si="5"/>
        <v>0.485988884983928</v>
      </c>
      <c r="T30" s="85">
        <f>分析係数表!F33</f>
        <v>0.6295336787564767</v>
      </c>
      <c r="U30" s="86">
        <f t="shared" si="6"/>
        <v>0.30594637059869045</v>
      </c>
      <c r="V30" s="87">
        <f>分析係数表!D33</f>
        <v>5.181347150259067E-2</v>
      </c>
      <c r="W30" s="167">
        <f t="shared" si="7"/>
        <v>0</v>
      </c>
      <c r="X30" s="76">
        <f>分析係数表!E33</f>
        <v>4.145077720207254E-2</v>
      </c>
      <c r="Y30" s="166">
        <f t="shared" si="8"/>
        <v>0</v>
      </c>
    </row>
    <row r="31" spans="1:25" x14ac:dyDescent="0.2">
      <c r="A31" s="6" t="s">
        <v>19</v>
      </c>
      <c r="B31" s="5" t="s">
        <v>274</v>
      </c>
      <c r="C31" s="90"/>
      <c r="D31" s="107">
        <f>投入係数表!AJ31</f>
        <v>6.2345115429763925E-2</v>
      </c>
      <c r="E31" s="110">
        <f t="shared" si="9"/>
        <v>6.2345115429763922</v>
      </c>
      <c r="F31" s="85">
        <f>分析係数表!C34</f>
        <v>0.33608845585417924</v>
      </c>
      <c r="G31" s="110">
        <f t="shared" si="0"/>
        <v>2.095347357483992</v>
      </c>
      <c r="H31" s="110">
        <v>2.2480039121773645</v>
      </c>
      <c r="I31" s="110">
        <f t="shared" si="1"/>
        <v>2.2480039121773645</v>
      </c>
      <c r="J31" s="85">
        <f>分析係数表!G34</f>
        <v>0.42501734562394688</v>
      </c>
      <c r="K31" s="111">
        <f t="shared" si="2"/>
        <v>0.95544065570587167</v>
      </c>
      <c r="L31" s="79"/>
      <c r="M31" s="80"/>
      <c r="N31" s="81">
        <f>分析係数表!H34</f>
        <v>0.15935396387234249</v>
      </c>
      <c r="O31" s="82">
        <f t="shared" si="3"/>
        <v>4.8567624430110419</v>
      </c>
      <c r="P31" s="76">
        <f>分析係数表!C34</f>
        <v>0.33608845585417924</v>
      </c>
      <c r="Q31" s="82">
        <f t="shared" si="4"/>
        <v>1.6323017899221521</v>
      </c>
      <c r="R31" s="83">
        <v>1.7694897202087163</v>
      </c>
      <c r="S31" s="84">
        <f t="shared" si="5"/>
        <v>4.0174936323860813</v>
      </c>
      <c r="T31" s="85">
        <f>分析係数表!F34</f>
        <v>0.69035583308553872</v>
      </c>
      <c r="U31" s="86">
        <f t="shared" si="6"/>
        <v>2.77350016350174</v>
      </c>
      <c r="V31" s="87">
        <f>分析係数表!D34</f>
        <v>0.20794925166022402</v>
      </c>
      <c r="W31" s="167">
        <f t="shared" si="7"/>
        <v>1</v>
      </c>
      <c r="X31" s="76">
        <f>分析係数表!E34</f>
        <v>0.15720091188423035</v>
      </c>
      <c r="Y31" s="166">
        <f t="shared" si="8"/>
        <v>1</v>
      </c>
    </row>
    <row r="32" spans="1:25" x14ac:dyDescent="0.2">
      <c r="A32" s="6" t="s">
        <v>20</v>
      </c>
      <c r="B32" s="5" t="s">
        <v>37</v>
      </c>
      <c r="C32" s="90"/>
      <c r="D32" s="107">
        <f>投入係数表!AJ32</f>
        <v>7.3040302595539326E-3</v>
      </c>
      <c r="E32" s="110">
        <f t="shared" si="9"/>
        <v>0.7304030259553933</v>
      </c>
      <c r="F32" s="85">
        <f>分析係数表!C35</f>
        <v>1</v>
      </c>
      <c r="G32" s="110">
        <f t="shared" si="0"/>
        <v>0.7304030259553933</v>
      </c>
      <c r="H32" s="110">
        <v>1.0256968832339686</v>
      </c>
      <c r="I32" s="110">
        <f t="shared" si="1"/>
        <v>1.0256968832339686</v>
      </c>
      <c r="J32" s="85">
        <f>分析係数表!G35</f>
        <v>0.31379772270596118</v>
      </c>
      <c r="K32" s="111">
        <f t="shared" si="2"/>
        <v>0.3218613461454215</v>
      </c>
      <c r="L32" s="79"/>
      <c r="M32" s="80"/>
      <c r="N32" s="81">
        <f>分析係数表!H35</f>
        <v>5.9518620756453096E-2</v>
      </c>
      <c r="O32" s="82">
        <f t="shared" si="3"/>
        <v>1.8139981894728978</v>
      </c>
      <c r="P32" s="76">
        <f>分析係数表!C35</f>
        <v>1</v>
      </c>
      <c r="Q32" s="82">
        <f t="shared" si="4"/>
        <v>1.8139981894728978</v>
      </c>
      <c r="R32" s="83">
        <v>2.3662898262633254</v>
      </c>
      <c r="S32" s="84">
        <f t="shared" si="5"/>
        <v>3.391986709497294</v>
      </c>
      <c r="T32" s="85">
        <f>分析係数表!F35</f>
        <v>0.62804197365483372</v>
      </c>
      <c r="U32" s="86">
        <f t="shared" si="6"/>
        <v>2.1303100276436457</v>
      </c>
      <c r="V32" s="87">
        <f>分析係数表!D35</f>
        <v>2.3219468631390936E-2</v>
      </c>
      <c r="W32" s="167">
        <f t="shared" si="7"/>
        <v>0</v>
      </c>
      <c r="X32" s="76">
        <f>分析係数表!E35</f>
        <v>2.0763563295378432E-2</v>
      </c>
      <c r="Y32" s="166">
        <f t="shared" si="8"/>
        <v>0</v>
      </c>
    </row>
    <row r="33" spans="1:25" x14ac:dyDescent="0.2">
      <c r="A33" s="6" t="s">
        <v>21</v>
      </c>
      <c r="B33" s="5" t="s">
        <v>38</v>
      </c>
      <c r="C33" s="90"/>
      <c r="D33" s="107">
        <f>投入係数表!AJ33</f>
        <v>1.9433937654884569E-2</v>
      </c>
      <c r="E33" s="110">
        <f t="shared" si="9"/>
        <v>1.9433937654884568</v>
      </c>
      <c r="F33" s="85">
        <f>分析係数表!C36</f>
        <v>0.74699570815450644</v>
      </c>
      <c r="G33" s="110">
        <f t="shared" si="0"/>
        <v>1.4517068020741026</v>
      </c>
      <c r="H33" s="110">
        <v>1.5868691495891665</v>
      </c>
      <c r="I33" s="110">
        <f t="shared" si="1"/>
        <v>1.5868691495891665</v>
      </c>
      <c r="J33" s="85">
        <f>分析係数表!G36</f>
        <v>2.1798365122615803E-2</v>
      </c>
      <c r="K33" s="111">
        <f t="shared" si="2"/>
        <v>3.4591153124559487E-2</v>
      </c>
      <c r="L33" s="79"/>
      <c r="M33" s="80"/>
      <c r="N33" s="81">
        <f>分析係数表!H36</f>
        <v>0.18814470434403602</v>
      </c>
      <c r="O33" s="82">
        <f t="shared" si="3"/>
        <v>5.7342416323044807</v>
      </c>
      <c r="P33" s="76">
        <f>分析係数表!C36</f>
        <v>0.74699570815450644</v>
      </c>
      <c r="Q33" s="82">
        <f t="shared" si="4"/>
        <v>4.2834538888523381</v>
      </c>
      <c r="R33" s="83">
        <v>4.4703583938714946</v>
      </c>
      <c r="S33" s="84">
        <f t="shared" si="5"/>
        <v>6.0572275434606606</v>
      </c>
      <c r="T33" s="85">
        <f>分析係数表!F36</f>
        <v>0.88068263301305039</v>
      </c>
      <c r="U33" s="86">
        <f t="shared" si="6"/>
        <v>5.334495101734106</v>
      </c>
      <c r="V33" s="87">
        <f>分析係数表!D36</f>
        <v>1.2046464936182418E-2</v>
      </c>
      <c r="W33" s="167">
        <f t="shared" si="7"/>
        <v>0</v>
      </c>
      <c r="X33" s="76">
        <f>分析係数表!E36</f>
        <v>2.5813853434676608E-3</v>
      </c>
      <c r="Y33" s="166">
        <f t="shared" si="8"/>
        <v>0</v>
      </c>
    </row>
    <row r="34" spans="1:25" x14ac:dyDescent="0.2">
      <c r="A34" s="6" t="s">
        <v>22</v>
      </c>
      <c r="B34" s="5" t="s">
        <v>377</v>
      </c>
      <c r="C34" s="90"/>
      <c r="D34" s="107">
        <f>投入係数表!AJ34</f>
        <v>1.1999478283552889E-2</v>
      </c>
      <c r="E34" s="110">
        <f t="shared" si="9"/>
        <v>1.1999478283552889</v>
      </c>
      <c r="F34" s="85">
        <f>分析係数表!C37</f>
        <v>0.40712235846595357</v>
      </c>
      <c r="G34" s="110">
        <f t="shared" si="0"/>
        <v>0.48852558991610445</v>
      </c>
      <c r="H34" s="110">
        <v>0.5956785985883073</v>
      </c>
      <c r="I34" s="110">
        <f t="shared" si="1"/>
        <v>0.5956785985883073</v>
      </c>
      <c r="J34" s="85">
        <f>分析係数表!G37</f>
        <v>0.32196035893896063</v>
      </c>
      <c r="K34" s="111">
        <f t="shared" si="2"/>
        <v>0.19178489541374846</v>
      </c>
      <c r="L34" s="79"/>
      <c r="M34" s="80"/>
      <c r="N34" s="81">
        <f>分析係数表!H37</f>
        <v>4.8815923289263402E-2</v>
      </c>
      <c r="O34" s="82">
        <f t="shared" si="3"/>
        <v>1.4878032343276493</v>
      </c>
      <c r="P34" s="76">
        <f>分析係数表!C37</f>
        <v>0.40712235846595357</v>
      </c>
      <c r="Q34" s="82">
        <f t="shared" si="4"/>
        <v>0.60571796169274639</v>
      </c>
      <c r="R34" s="83">
        <v>0.71722415634359704</v>
      </c>
      <c r="S34" s="84">
        <f t="shared" si="5"/>
        <v>1.3129027549319043</v>
      </c>
      <c r="T34" s="85">
        <f>分析係数表!F37</f>
        <v>0.65447194556749833</v>
      </c>
      <c r="U34" s="86">
        <f t="shared" si="6"/>
        <v>0.8592580203612119</v>
      </c>
      <c r="V34" s="87">
        <f>分析係数表!D37</f>
        <v>9.4369391578739775E-2</v>
      </c>
      <c r="W34" s="167">
        <f t="shared" si="7"/>
        <v>0</v>
      </c>
      <c r="X34" s="76">
        <f>分析係数表!E37</f>
        <v>8.924169214081451E-2</v>
      </c>
      <c r="Y34" s="166">
        <f t="shared" si="8"/>
        <v>0</v>
      </c>
    </row>
    <row r="35" spans="1:25" x14ac:dyDescent="0.2">
      <c r="A35" s="6" t="s">
        <v>23</v>
      </c>
      <c r="B35" s="5" t="s">
        <v>193</v>
      </c>
      <c r="C35" s="90"/>
      <c r="D35" s="107">
        <f>投入係数表!AJ35</f>
        <v>1.1216903612886396E-2</v>
      </c>
      <c r="E35" s="110">
        <f t="shared" si="9"/>
        <v>1.1216903612886397</v>
      </c>
      <c r="F35" s="85">
        <f>分析係数表!C38</f>
        <v>1.4508928571428603E-2</v>
      </c>
      <c r="G35" s="110">
        <f t="shared" si="0"/>
        <v>1.6274525331196818E-2</v>
      </c>
      <c r="H35" s="110">
        <v>2.048328147922264E-2</v>
      </c>
      <c r="I35" s="110">
        <f t="shared" si="1"/>
        <v>2.048328147922264E-2</v>
      </c>
      <c r="J35" s="85">
        <f>分析係数表!G38</f>
        <v>0.30833333333333335</v>
      </c>
      <c r="K35" s="111">
        <f t="shared" si="2"/>
        <v>6.3156784560936471E-3</v>
      </c>
      <c r="L35" s="79"/>
      <c r="M35" s="80"/>
      <c r="N35" s="81">
        <f>分析係数表!H38</f>
        <v>4.2859218364085426E-2</v>
      </c>
      <c r="O35" s="82">
        <f t="shared" si="3"/>
        <v>1.3062558158531443</v>
      </c>
      <c r="P35" s="76">
        <f>分析係数表!C38</f>
        <v>1.4508928571428603E-2</v>
      </c>
      <c r="Q35" s="82">
        <f t="shared" si="4"/>
        <v>1.8952372328226465E-2</v>
      </c>
      <c r="R35" s="83">
        <v>2.4331056864113763E-2</v>
      </c>
      <c r="S35" s="84">
        <f t="shared" si="5"/>
        <v>4.4814338343336403E-2</v>
      </c>
      <c r="T35" s="85">
        <f>分析係数表!F38</f>
        <v>0.5083333333333333</v>
      </c>
      <c r="U35" s="86">
        <f t="shared" si="6"/>
        <v>2.2780621991196005E-2</v>
      </c>
      <c r="V35" s="87">
        <f>分析係数表!D38</f>
        <v>0.11666666666666667</v>
      </c>
      <c r="W35" s="167">
        <f t="shared" si="7"/>
        <v>0</v>
      </c>
      <c r="X35" s="76">
        <f>分析係数表!E38</f>
        <v>0.14166666666666666</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2.3989627553507316E-2</v>
      </c>
      <c r="I36" s="110">
        <f t="shared" si="1"/>
        <v>2.3989627553507316E-2</v>
      </c>
      <c r="J36" s="85">
        <f>分析係数表!G39</f>
        <v>0.34035980374341268</v>
      </c>
      <c r="K36" s="111">
        <f t="shared" si="2"/>
        <v>8.1651049259893159E-3</v>
      </c>
      <c r="L36" s="79"/>
      <c r="M36" s="80"/>
      <c r="N36" s="81">
        <f>分析係数表!H39</f>
        <v>3.825851130805366E-3</v>
      </c>
      <c r="O36" s="82">
        <f t="shared" si="3"/>
        <v>0.11660362649988522</v>
      </c>
      <c r="P36" s="76">
        <f>分析係数表!C39</f>
        <v>1</v>
      </c>
      <c r="Q36" s="82">
        <f t="shared" si="4"/>
        <v>0.11660362649988522</v>
      </c>
      <c r="R36" s="83">
        <v>0.14944322564344761</v>
      </c>
      <c r="S36" s="84">
        <f t="shared" si="5"/>
        <v>0.17343285319695492</v>
      </c>
      <c r="T36" s="85">
        <f>分析係数表!F39</f>
        <v>0.69125931310194444</v>
      </c>
      <c r="U36" s="86">
        <f t="shared" si="6"/>
        <v>0.11988707497023743</v>
      </c>
      <c r="V36" s="87">
        <f>分析係数表!D39</f>
        <v>5.1063056514628384E-2</v>
      </c>
      <c r="W36" s="167">
        <f t="shared" si="7"/>
        <v>0</v>
      </c>
      <c r="X36" s="76">
        <f>分析係数表!E39</f>
        <v>5.9967290568780668E-2</v>
      </c>
      <c r="Y36" s="166">
        <f t="shared" si="8"/>
        <v>0</v>
      </c>
    </row>
    <row r="37" spans="1:25" x14ac:dyDescent="0.2">
      <c r="A37" s="6" t="s">
        <v>25</v>
      </c>
      <c r="B37" s="5" t="s">
        <v>40</v>
      </c>
      <c r="C37" s="90"/>
      <c r="D37" s="107">
        <f>投入係数表!AJ37</f>
        <v>1.3042911177774878E-4</v>
      </c>
      <c r="E37" s="110">
        <f t="shared" si="9"/>
        <v>1.3042911177774879E-2</v>
      </c>
      <c r="F37" s="85">
        <f>分析係数表!C40</f>
        <v>0.85193465176268268</v>
      </c>
      <c r="G37" s="110">
        <f t="shared" si="0"/>
        <v>1.1111707992209244E-2</v>
      </c>
      <c r="H37" s="110">
        <v>1.2529686416861006E-2</v>
      </c>
      <c r="I37" s="110">
        <f t="shared" si="1"/>
        <v>1.2529686416861006E-2</v>
      </c>
      <c r="J37" s="85">
        <f>分析係数表!G40</f>
        <v>0.54260669636442016</v>
      </c>
      <c r="K37" s="111">
        <f t="shared" si="2"/>
        <v>6.7986917531350994E-3</v>
      </c>
      <c r="L37" s="79"/>
      <c r="M37" s="80"/>
      <c r="N37" s="81">
        <f>分析係数表!H40</f>
        <v>3.0340452322146352E-2</v>
      </c>
      <c r="O37" s="82">
        <f t="shared" si="3"/>
        <v>0.92471103800225429</v>
      </c>
      <c r="P37" s="76">
        <f>分析係数表!C40</f>
        <v>0.85193465176268268</v>
      </c>
      <c r="Q37" s="82">
        <f t="shared" si="4"/>
        <v>0.78779337614155931</v>
      </c>
      <c r="R37" s="83">
        <v>0.7893240348292565</v>
      </c>
      <c r="S37" s="84">
        <f t="shared" si="5"/>
        <v>0.80185372124611753</v>
      </c>
      <c r="T37" s="85">
        <f>分析係数表!F40</f>
        <v>0.72424198879149304</v>
      </c>
      <c r="U37" s="86">
        <f t="shared" si="6"/>
        <v>0.58073613379514766</v>
      </c>
      <c r="V37" s="87">
        <f>分析係数表!D40</f>
        <v>8.0615030895243564E-2</v>
      </c>
      <c r="W37" s="167">
        <f t="shared" si="7"/>
        <v>0</v>
      </c>
      <c r="X37" s="76">
        <f>分析係数表!E40</f>
        <v>5.0725678976864495E-2</v>
      </c>
      <c r="Y37" s="166">
        <f t="shared" si="8"/>
        <v>0</v>
      </c>
    </row>
    <row r="38" spans="1:25" x14ac:dyDescent="0.2">
      <c r="A38" s="6" t="s">
        <v>26</v>
      </c>
      <c r="B38" s="5" t="s">
        <v>276</v>
      </c>
      <c r="C38" s="75">
        <f>最終需要_まとめ!C39</f>
        <v>100</v>
      </c>
      <c r="D38" s="107">
        <f>投入係数表!AJ38</f>
        <v>2.0999086996217557E-2</v>
      </c>
      <c r="E38" s="110">
        <f t="shared" si="9"/>
        <v>2.0999086996217557</v>
      </c>
      <c r="F38" s="85">
        <f>分析係数表!C41</f>
        <v>0.80146471371504657</v>
      </c>
      <c r="G38" s="110">
        <f t="shared" si="0"/>
        <v>1.6830027247700863</v>
      </c>
      <c r="H38" s="110">
        <v>1.7140460424284178</v>
      </c>
      <c r="I38" s="110">
        <f t="shared" si="1"/>
        <v>101.71404604242842</v>
      </c>
      <c r="J38" s="85">
        <f>分析係数表!G41</f>
        <v>0.44658927872701187</v>
      </c>
      <c r="K38" s="111">
        <f t="shared" si="2"/>
        <v>45.424402458494185</v>
      </c>
      <c r="L38" s="79"/>
      <c r="M38" s="80"/>
      <c r="N38" s="81">
        <f>分析係数表!H41</f>
        <v>5.2181703714465594E-2</v>
      </c>
      <c r="O38" s="82">
        <f t="shared" si="3"/>
        <v>1.5903849057421053</v>
      </c>
      <c r="P38" s="76">
        <f>分析係数表!C41</f>
        <v>0.80146471371504657</v>
      </c>
      <c r="Q38" s="82">
        <f t="shared" si="4"/>
        <v>1.2746373831773279</v>
      </c>
      <c r="R38" s="83">
        <v>1.2992859876968725</v>
      </c>
      <c r="S38" s="84">
        <f t="shared" si="5"/>
        <v>103.0133320301253</v>
      </c>
      <c r="T38" s="85">
        <f>分析係数表!F41</f>
        <v>0.54349810877787919</v>
      </c>
      <c r="U38" s="86">
        <f t="shared" si="6"/>
        <v>55.987551137280825</v>
      </c>
      <c r="V38" s="87">
        <f>分析係数表!D41</f>
        <v>0.13747228381374724</v>
      </c>
      <c r="W38" s="167">
        <f t="shared" si="7"/>
        <v>14</v>
      </c>
      <c r="X38" s="76">
        <f>分析係数表!E41</f>
        <v>0.12938567888352681</v>
      </c>
      <c r="Y38" s="166">
        <f t="shared" si="8"/>
        <v>13</v>
      </c>
    </row>
    <row r="39" spans="1:25" x14ac:dyDescent="0.2">
      <c r="A39" s="6" t="s">
        <v>51</v>
      </c>
      <c r="B39" s="5" t="s">
        <v>367</v>
      </c>
      <c r="C39" s="90"/>
      <c r="D39" s="107">
        <f>投入係数表!AJ39</f>
        <v>1.0434328942219902E-3</v>
      </c>
      <c r="E39" s="110">
        <f t="shared" si="9"/>
        <v>0.10434328942219903</v>
      </c>
      <c r="F39" s="85">
        <f>分析係数表!C42</f>
        <v>0.73057644110275688</v>
      </c>
      <c r="G39" s="110">
        <f>E39*F39</f>
        <v>7.6230749039025103E-2</v>
      </c>
      <c r="H39" s="110">
        <v>8.9289220834897737E-2</v>
      </c>
      <c r="I39" s="110">
        <f>C39+H39</f>
        <v>8.9289220834897737E-2</v>
      </c>
      <c r="J39" s="85">
        <f>分析係数表!G42</f>
        <v>0.48211243611584326</v>
      </c>
      <c r="K39" s="111">
        <f>I39*J39</f>
        <v>4.3047443775598056E-2</v>
      </c>
      <c r="L39" s="79"/>
      <c r="M39" s="80"/>
      <c r="N39" s="81">
        <f>分析係数表!H42</f>
        <v>1.2567194537265727E-2</v>
      </c>
      <c r="O39" s="82">
        <f t="shared" si="3"/>
        <v>0.38302077312304067</v>
      </c>
      <c r="P39" s="76">
        <f>分析係数表!C42</f>
        <v>0.73057644110275688</v>
      </c>
      <c r="Q39" s="82">
        <f>O39*P39</f>
        <v>0.27982595329665755</v>
      </c>
      <c r="R39" s="83">
        <v>0.29570458321695164</v>
      </c>
      <c r="S39" s="84">
        <f>I39+R39</f>
        <v>0.38499380405184935</v>
      </c>
      <c r="T39" s="85">
        <f>分析係数表!F42</f>
        <v>0.53492333901192501</v>
      </c>
      <c r="U39" s="86">
        <f t="shared" si="6"/>
        <v>0.20594217116231806</v>
      </c>
      <c r="V39" s="87">
        <f>分析係数表!D42</f>
        <v>0.19591141396933562</v>
      </c>
      <c r="W39" s="167">
        <f t="shared" si="7"/>
        <v>0</v>
      </c>
      <c r="X39" s="76">
        <f>分析係数表!E42</f>
        <v>0.16183986371379896</v>
      </c>
      <c r="Y39" s="166">
        <f t="shared" si="8"/>
        <v>0</v>
      </c>
    </row>
    <row r="40" spans="1:25" x14ac:dyDescent="0.2">
      <c r="A40" s="6" t="s">
        <v>194</v>
      </c>
      <c r="B40" s="5" t="s">
        <v>41</v>
      </c>
      <c r="C40" s="90"/>
      <c r="D40" s="107">
        <f>投入係数表!AJ40</f>
        <v>4.6171905569323074E-2</v>
      </c>
      <c r="E40" s="110">
        <f t="shared" si="9"/>
        <v>4.6171905569323073</v>
      </c>
      <c r="F40" s="85">
        <f>分析係数表!C43</f>
        <v>0.26262335230137579</v>
      </c>
      <c r="G40" s="110">
        <f>E40*F40</f>
        <v>1.2125820622758188</v>
      </c>
      <c r="H40" s="110">
        <v>1.4455087772644257</v>
      </c>
      <c r="I40" s="110">
        <f>C40+H40</f>
        <v>1.4455087772644257</v>
      </c>
      <c r="J40" s="85">
        <f>分析係数表!G43</f>
        <v>0.38144329896907214</v>
      </c>
      <c r="K40" s="111">
        <f>I40*J40</f>
        <v>0.55137963668849221</v>
      </c>
      <c r="L40" s="79"/>
      <c r="M40" s="80"/>
      <c r="N40" s="81">
        <f>分析係数表!H43</f>
        <v>3.4626374158554893E-2</v>
      </c>
      <c r="O40" s="82">
        <f t="shared" si="3"/>
        <v>1.0553366195875686</v>
      </c>
      <c r="P40" s="76">
        <f>分析係数表!C43</f>
        <v>0.26262335230137579</v>
      </c>
      <c r="Q40" s="82">
        <f>O40*P40</f>
        <v>0.27715604084248902</v>
      </c>
      <c r="R40" s="83">
        <v>0.52143882126198471</v>
      </c>
      <c r="S40" s="84">
        <f>I40+R40</f>
        <v>1.9669475985264104</v>
      </c>
      <c r="T40" s="85">
        <f>分析係数表!F43</f>
        <v>0.61984536082474229</v>
      </c>
      <c r="U40" s="86">
        <f t="shared" si="6"/>
        <v>1.2192033439319632</v>
      </c>
      <c r="V40" s="87">
        <f>分析係数表!D43</f>
        <v>0.12345360824742269</v>
      </c>
      <c r="W40" s="167">
        <f t="shared" si="7"/>
        <v>0</v>
      </c>
      <c r="X40" s="76">
        <f>分析係数表!E43</f>
        <v>9.510309278350515E-2</v>
      </c>
      <c r="Y40" s="166">
        <f t="shared" si="8"/>
        <v>0</v>
      </c>
    </row>
    <row r="41" spans="1:25" x14ac:dyDescent="0.2">
      <c r="A41" s="6" t="s">
        <v>340</v>
      </c>
      <c r="B41" s="5" t="s">
        <v>42</v>
      </c>
      <c r="C41" s="90"/>
      <c r="D41" s="107">
        <f>投入係数表!AJ41</f>
        <v>1.2651623842441633E-2</v>
      </c>
      <c r="E41" s="110">
        <f t="shared" si="9"/>
        <v>1.2651623842441633</v>
      </c>
      <c r="F41" s="85">
        <f>分析係数表!C44</f>
        <v>0.55951749734888656</v>
      </c>
      <c r="G41" s="110">
        <f>E41*F41</f>
        <v>0.70788049097224459</v>
      </c>
      <c r="H41" s="110">
        <v>0.72997033958554836</v>
      </c>
      <c r="I41" s="110">
        <f>C41+H41</f>
        <v>0.72997033958554836</v>
      </c>
      <c r="J41" s="85">
        <f>分析係数表!G44</f>
        <v>0.2661290322580645</v>
      </c>
      <c r="K41" s="111">
        <f>I41*J41</f>
        <v>0.19426630005099269</v>
      </c>
      <c r="L41" s="79"/>
      <c r="M41" s="80"/>
      <c r="N41" s="81">
        <f>分析係数表!H44</f>
        <v>0.11419439198024117</v>
      </c>
      <c r="O41" s="82">
        <f t="shared" si="3"/>
        <v>3.4803968517307511</v>
      </c>
      <c r="P41" s="76">
        <f>分析係数表!C44</f>
        <v>0.55951749734888656</v>
      </c>
      <c r="Q41" s="82">
        <f>O41*P41</f>
        <v>1.9473429362613337</v>
      </c>
      <c r="R41" s="83">
        <v>1.9805394575213078</v>
      </c>
      <c r="S41" s="84">
        <f>I41+R41</f>
        <v>2.7105097971068561</v>
      </c>
      <c r="T41" s="85">
        <f>分析係数表!F44</f>
        <v>0.54608294930875578</v>
      </c>
      <c r="U41" s="86">
        <f t="shared" si="6"/>
        <v>1.4801631841343892</v>
      </c>
      <c r="V41" s="87">
        <f>分析係数表!D44</f>
        <v>0.18490783410138248</v>
      </c>
      <c r="W41" s="167">
        <f t="shared" si="7"/>
        <v>1</v>
      </c>
      <c r="X41" s="76">
        <f>分析係数表!E44</f>
        <v>0.125</v>
      </c>
      <c r="Y41" s="166">
        <f t="shared" si="8"/>
        <v>0</v>
      </c>
    </row>
    <row r="42" spans="1:25" x14ac:dyDescent="0.2">
      <c r="A42" s="6" t="s">
        <v>341</v>
      </c>
      <c r="B42" s="5" t="s">
        <v>278</v>
      </c>
      <c r="C42" s="90"/>
      <c r="D42" s="107">
        <f>投入係数表!AJ42</f>
        <v>9.3908960479979139E-3</v>
      </c>
      <c r="E42" s="110">
        <f t="shared" si="9"/>
        <v>0.93908960479979142</v>
      </c>
      <c r="F42" s="85">
        <f>分析係数表!C45</f>
        <v>1</v>
      </c>
      <c r="G42" s="110">
        <f>E42*F42</f>
        <v>0.93908960479979142</v>
      </c>
      <c r="H42" s="110">
        <v>1.0526900324264905</v>
      </c>
      <c r="I42" s="110">
        <f>C42+H42</f>
        <v>1.0526900324264905</v>
      </c>
      <c r="J42" s="85">
        <f>分析係数表!G45</f>
        <v>0</v>
      </c>
      <c r="K42" s="111">
        <f>I42*J42</f>
        <v>0</v>
      </c>
      <c r="L42" s="79"/>
      <c r="M42" s="80"/>
      <c r="N42" s="81">
        <f>分析係数表!H45</f>
        <v>0</v>
      </c>
      <c r="O42" s="82">
        <f t="shared" si="3"/>
        <v>0</v>
      </c>
      <c r="P42" s="76">
        <f>分析係数表!C45</f>
        <v>1</v>
      </c>
      <c r="Q42" s="82">
        <f>O42*P42</f>
        <v>0</v>
      </c>
      <c r="R42" s="83">
        <v>0.14524507026703182</v>
      </c>
      <c r="S42" s="84">
        <f>I42+R42</f>
        <v>1.1979351026935223</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4.695448023998957E-3</v>
      </c>
      <c r="E43" s="110">
        <f t="shared" si="9"/>
        <v>0.46954480239989571</v>
      </c>
      <c r="F43" s="85">
        <f>分析係数表!C46</f>
        <v>0.22811405702851428</v>
      </c>
      <c r="G43" s="110">
        <f>E43*F43</f>
        <v>0.10710976983209228</v>
      </c>
      <c r="H43" s="110">
        <v>0.12601448036727406</v>
      </c>
      <c r="I43" s="110">
        <f>C43+H43</f>
        <v>0.12601448036727406</v>
      </c>
      <c r="J43" s="85">
        <f>分析係数表!G46</f>
        <v>8.7527352297592995E-3</v>
      </c>
      <c r="K43" s="111">
        <f>I43*J43</f>
        <v>1.1029713817704513E-3</v>
      </c>
      <c r="L43" s="79"/>
      <c r="M43" s="80"/>
      <c r="N43" s="81">
        <f>分析係数表!H46</f>
        <v>2.1817037144655917E-2</v>
      </c>
      <c r="O43" s="82">
        <f t="shared" si="3"/>
        <v>0.66493587010377586</v>
      </c>
      <c r="P43" s="76">
        <f>分析係数表!C46</f>
        <v>0.22811405702851428</v>
      </c>
      <c r="Q43" s="82">
        <f>O43*P43</f>
        <v>0.15168121899315748</v>
      </c>
      <c r="R43" s="83">
        <v>0.17250226216790837</v>
      </c>
      <c r="S43" s="84">
        <f>I43+R43</f>
        <v>0.29851674253518246</v>
      </c>
      <c r="T43" s="85">
        <f>分析係数表!F46</f>
        <v>0.3172866520787746</v>
      </c>
      <c r="U43" s="86">
        <f t="shared" si="6"/>
        <v>9.4715377828449576E-2</v>
      </c>
      <c r="V43" s="87">
        <f>分析係数表!D46</f>
        <v>4.3763676148796497E-3</v>
      </c>
      <c r="W43" s="167">
        <f t="shared" si="7"/>
        <v>0</v>
      </c>
      <c r="X43" s="76">
        <f>分析係数表!E46</f>
        <v>1.5317286652078774E-2</v>
      </c>
      <c r="Y43" s="166">
        <f t="shared" si="8"/>
        <v>0</v>
      </c>
    </row>
    <row r="44" spans="1:25" x14ac:dyDescent="0.2">
      <c r="A44" s="192">
        <v>40</v>
      </c>
      <c r="B44" s="14" t="s">
        <v>150</v>
      </c>
      <c r="C44" s="197">
        <f>SUM(C5:C43)</f>
        <v>100</v>
      </c>
      <c r="D44" s="108">
        <f>投入係数表!AJ44</f>
        <v>0.44802399895656708</v>
      </c>
      <c r="E44" s="96">
        <f>SUM(E5:E43)</f>
        <v>44.802399895656713</v>
      </c>
      <c r="F44" s="98">
        <f>分析係数表!C47</f>
        <v>0.33433390508862204</v>
      </c>
      <c r="G44" s="96">
        <f>SUM(G5:G43)</f>
        <v>12.375368718552817</v>
      </c>
      <c r="H44" s="96">
        <f>SUM(H5:H43)</f>
        <v>14.463467382018736</v>
      </c>
      <c r="I44" s="96">
        <f>SUM(I5:I43)</f>
        <v>114.46346738201875</v>
      </c>
      <c r="J44" s="98">
        <f>分析係数表!G47</f>
        <v>0.20055399257397419</v>
      </c>
      <c r="K44" s="112">
        <f>SUM(K5:K43)</f>
        <v>48.608973484265633</v>
      </c>
      <c r="L44" s="94">
        <f>最終需要_まとめ!$L$33</f>
        <v>0.627</v>
      </c>
      <c r="M44" s="91">
        <f>K44*L44</f>
        <v>30.477826374634553</v>
      </c>
      <c r="N44" s="95">
        <f>分析係数表!H47</f>
        <v>1</v>
      </c>
      <c r="O44" s="96">
        <f>SUM(O5:O43)</f>
        <v>30.477826374634553</v>
      </c>
      <c r="P44" s="92">
        <f>分析係数表!C47</f>
        <v>0.33433390508862204</v>
      </c>
      <c r="Q44" s="96">
        <f>SUM(Q5:Q43)</f>
        <v>14.440460346992904</v>
      </c>
      <c r="R44" s="91">
        <f>SUM(R5:R43)</f>
        <v>16.52208786227806</v>
      </c>
      <c r="S44" s="97">
        <f>SUM(S5:S43)</f>
        <v>130.98555524429682</v>
      </c>
      <c r="T44" s="98">
        <f>分析係数表!F47</f>
        <v>0.41739236800258844</v>
      </c>
      <c r="U44" s="99">
        <f>SUM(U5:U43)</f>
        <v>73.082826226133108</v>
      </c>
      <c r="V44" s="100">
        <f>分析係数表!D47</f>
        <v>5.2767398089435869E-2</v>
      </c>
      <c r="W44" s="164">
        <f>SUM(W5:W43)</f>
        <v>16</v>
      </c>
      <c r="X44" s="92">
        <f>分析係数表!E47</f>
        <v>4.5266401770882245E-2</v>
      </c>
      <c r="Y44" s="165">
        <f>SUM(Y5:Y43)</f>
        <v>14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1.7035775127768314E-3</v>
      </c>
      <c r="E5" s="110">
        <f>$C$39*D5</f>
        <v>0.17035775127768313</v>
      </c>
      <c r="F5" s="85">
        <f>分析係数表!C8</f>
        <v>0.21389195148842333</v>
      </c>
      <c r="G5" s="110">
        <f t="shared" ref="G5:G38" si="0">E5*F5</f>
        <v>3.6438151871963087E-2</v>
      </c>
      <c r="H5" s="110">
        <f t="array" ref="H5:H43">MMULT(逆行列係数!C5:AO43,'35'!G5:G43)</f>
        <v>3.9054136995939508E-2</v>
      </c>
      <c r="I5" s="110">
        <f t="shared" ref="I5:I38" si="1">C5+H5</f>
        <v>3.9054136995939508E-2</v>
      </c>
      <c r="J5" s="85">
        <f>分析係数表!G8</f>
        <v>0.12113720642768851</v>
      </c>
      <c r="K5" s="111">
        <f t="shared" ref="K5:K38" si="2">I5*J5</f>
        <v>4.7309090551323511E-3</v>
      </c>
      <c r="L5" s="79" t="s">
        <v>177</v>
      </c>
      <c r="M5" s="80" t="s">
        <v>177</v>
      </c>
      <c r="N5" s="81">
        <f>分析係数表!H8</f>
        <v>1.1235410915782847E-2</v>
      </c>
      <c r="O5" s="82">
        <f t="shared" ref="O5:O43" si="3">$M$44*N5</f>
        <v>0.37027544976316318</v>
      </c>
      <c r="P5" s="76">
        <f>分析係数表!C8</f>
        <v>0.21389195148842333</v>
      </c>
      <c r="Q5" s="82">
        <f t="shared" ref="Q5:Q38" si="4">O5*P5</f>
        <v>7.9198938538096633E-2</v>
      </c>
      <c r="R5" s="83">
        <f t="array" ref="R5:R43">MMULT(逆行列係数!C5:AO43,'35'!Q5:Q43)</f>
        <v>9.7251724586827668E-2</v>
      </c>
      <c r="S5" s="84">
        <f t="shared" ref="S5:S38" si="5">I5+R5</f>
        <v>0.13630586158276717</v>
      </c>
      <c r="T5" s="85">
        <f>分析係数表!F8</f>
        <v>0.44993819530284301</v>
      </c>
      <c r="U5" s="86">
        <f t="shared" ref="U5:U38" si="6">S5*T5</f>
        <v>6.1329213369749377E-2</v>
      </c>
      <c r="V5" s="87">
        <f>分析係数表!D8</f>
        <v>0.3868974042027194</v>
      </c>
      <c r="W5" s="167">
        <f t="shared" ref="W5:W38" si="7">ROUND(S5*V5,0)</f>
        <v>0</v>
      </c>
      <c r="X5" s="76">
        <f>分析係数表!E8</f>
        <v>0.15574783683559951</v>
      </c>
      <c r="Y5" s="166">
        <f t="shared" ref="Y5:Y38" si="8">ROUND(S5*X5,0)</f>
        <v>0</v>
      </c>
    </row>
    <row r="6" spans="1:25" x14ac:dyDescent="0.2">
      <c r="A6" s="6" t="s">
        <v>219</v>
      </c>
      <c r="B6" s="5" t="s">
        <v>265</v>
      </c>
      <c r="C6" s="90"/>
      <c r="D6" s="107">
        <f>投入係数表!AK6</f>
        <v>0</v>
      </c>
      <c r="E6" s="110">
        <f t="shared" ref="E6:E43" si="9">$C$39*D6</f>
        <v>0</v>
      </c>
      <c r="F6" s="85">
        <f>分析係数表!C9</f>
        <v>0.54651162790697683</v>
      </c>
      <c r="G6" s="110">
        <f t="shared" si="0"/>
        <v>0</v>
      </c>
      <c r="H6" s="110">
        <v>7.6184860408678209E-4</v>
      </c>
      <c r="I6" s="110">
        <f t="shared" si="1"/>
        <v>7.6184860408678209E-4</v>
      </c>
      <c r="J6" s="85">
        <f>分析係数表!G9</f>
        <v>0.23529411764705882</v>
      </c>
      <c r="K6" s="111">
        <f t="shared" si="2"/>
        <v>1.7925849507924283E-4</v>
      </c>
      <c r="L6" s="79"/>
      <c r="M6" s="80"/>
      <c r="N6" s="81">
        <f>分析係数表!H9</f>
        <v>6.0535619158312755E-4</v>
      </c>
      <c r="O6" s="82">
        <f t="shared" si="3"/>
        <v>1.9950185870860084E-2</v>
      </c>
      <c r="P6" s="76">
        <f>分析係数表!C9</f>
        <v>0.54651162790697683</v>
      </c>
      <c r="Q6" s="82">
        <f t="shared" si="4"/>
        <v>1.0903008557330512E-2</v>
      </c>
      <c r="R6" s="83">
        <v>1.2933403046143606E-2</v>
      </c>
      <c r="S6" s="84">
        <f t="shared" si="5"/>
        <v>1.3695251650230387E-2</v>
      </c>
      <c r="T6" s="85">
        <f>分析係数表!F9</f>
        <v>0.68627450980392157</v>
      </c>
      <c r="U6" s="86">
        <f t="shared" si="6"/>
        <v>9.3987021129032077E-3</v>
      </c>
      <c r="V6" s="87">
        <f>分析係数表!D9</f>
        <v>0.35294117647058826</v>
      </c>
      <c r="W6" s="167">
        <f t="shared" si="7"/>
        <v>0</v>
      </c>
      <c r="X6" s="76">
        <f>分析係数表!E9</f>
        <v>0.27450980392156865</v>
      </c>
      <c r="Y6" s="166">
        <f t="shared" si="8"/>
        <v>0</v>
      </c>
    </row>
    <row r="7" spans="1:25" x14ac:dyDescent="0.2">
      <c r="A7" s="6" t="s">
        <v>220</v>
      </c>
      <c r="B7" s="5" t="s">
        <v>266</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1.1380696401762796E-3</v>
      </c>
      <c r="O7" s="82">
        <f t="shared" si="3"/>
        <v>3.7506349437216951E-2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1.3168724279835398E-2</v>
      </c>
      <c r="G8" s="110">
        <f t="shared" si="0"/>
        <v>0</v>
      </c>
      <c r="H8" s="110">
        <v>1.0852006665259045E-3</v>
      </c>
      <c r="I8" s="110">
        <f t="shared" si="1"/>
        <v>1.0852006665259045E-3</v>
      </c>
      <c r="J8" s="85">
        <f>分析係数表!G11</f>
        <v>0.35416666666666669</v>
      </c>
      <c r="K8" s="111">
        <f t="shared" si="2"/>
        <v>3.8434190272792454E-4</v>
      </c>
      <c r="L8" s="79"/>
      <c r="M8" s="80"/>
      <c r="N8" s="81">
        <f>分析係数表!H11</f>
        <v>-2.4214247663325099E-5</v>
      </c>
      <c r="O8" s="82">
        <f t="shared" si="3"/>
        <v>-7.9800743483440329E-4</v>
      </c>
      <c r="P8" s="76">
        <f>分析係数表!C11</f>
        <v>1.3168724279835398E-2</v>
      </c>
      <c r="Q8" s="82">
        <f t="shared" si="4"/>
        <v>-1.0508739882592971E-5</v>
      </c>
      <c r="R8" s="83">
        <v>1.2202551369057775E-3</v>
      </c>
      <c r="S8" s="84">
        <f t="shared" si="5"/>
        <v>2.305455803431682E-3</v>
      </c>
      <c r="T8" s="85">
        <f>分析係数表!F11</f>
        <v>0.60416666666666663</v>
      </c>
      <c r="U8" s="86">
        <f t="shared" si="6"/>
        <v>1.3928795479066411E-3</v>
      </c>
      <c r="V8" s="87">
        <f>分析係数表!D11</f>
        <v>0</v>
      </c>
      <c r="W8" s="167">
        <f t="shared" si="7"/>
        <v>0</v>
      </c>
      <c r="X8" s="76">
        <f>分析係数表!E11</f>
        <v>0</v>
      </c>
      <c r="Y8" s="166">
        <f t="shared" si="8"/>
        <v>0</v>
      </c>
    </row>
    <row r="9" spans="1:25" x14ac:dyDescent="0.2">
      <c r="A9" s="6" t="s">
        <v>222</v>
      </c>
      <c r="B9" s="5" t="s">
        <v>190</v>
      </c>
      <c r="C9" s="90"/>
      <c r="D9" s="107">
        <f>投入係数表!AK9</f>
        <v>1.7035775127768314E-3</v>
      </c>
      <c r="E9" s="110">
        <f t="shared" si="9"/>
        <v>0.17035775127768313</v>
      </c>
      <c r="F9" s="85">
        <f>分析係数表!C12</f>
        <v>7.2568503462812406E-2</v>
      </c>
      <c r="G9" s="110">
        <f t="shared" si="0"/>
        <v>1.2362607063511482E-2</v>
      </c>
      <c r="H9" s="110">
        <v>1.4807871727630213E-2</v>
      </c>
      <c r="I9" s="110">
        <f t="shared" si="1"/>
        <v>1.4807871727630213E-2</v>
      </c>
      <c r="J9" s="85">
        <f>分析係数表!G12</f>
        <v>0.12569832402234637</v>
      </c>
      <c r="K9" s="111">
        <f t="shared" si="2"/>
        <v>1.8613246585010045E-3</v>
      </c>
      <c r="L9" s="79"/>
      <c r="M9" s="80"/>
      <c r="N9" s="81">
        <f>分析係数表!H12</f>
        <v>9.0779214489805804E-2</v>
      </c>
      <c r="O9" s="82">
        <f t="shared" si="3"/>
        <v>2.9917298731941782</v>
      </c>
      <c r="P9" s="76">
        <f>分析係数表!C12</f>
        <v>7.2568503462812406E-2</v>
      </c>
      <c r="Q9" s="82">
        <f t="shared" si="4"/>
        <v>0.21710535966269104</v>
      </c>
      <c r="R9" s="83">
        <v>0.23883945698598436</v>
      </c>
      <c r="S9" s="84">
        <f t="shared" si="5"/>
        <v>0.25364732871361456</v>
      </c>
      <c r="T9" s="85">
        <f>分析係数表!F12</f>
        <v>0.41017347838870921</v>
      </c>
      <c r="U9" s="86">
        <f t="shared" si="6"/>
        <v>0.1040394071024676</v>
      </c>
      <c r="V9" s="87">
        <f>分析係数表!D12</f>
        <v>2.9697147897677155E-2</v>
      </c>
      <c r="W9" s="167">
        <f t="shared" si="7"/>
        <v>0</v>
      </c>
      <c r="X9" s="76">
        <f>分析係数表!E12</f>
        <v>2.9991179064980888E-2</v>
      </c>
      <c r="Y9" s="166">
        <f t="shared" si="8"/>
        <v>0</v>
      </c>
    </row>
    <row r="10" spans="1:25" x14ac:dyDescent="0.2">
      <c r="A10" s="6" t="s">
        <v>223</v>
      </c>
      <c r="B10" s="5" t="s">
        <v>28</v>
      </c>
      <c r="C10" s="90"/>
      <c r="D10" s="107">
        <f>投入係数表!AK10</f>
        <v>2.7257240204429302E-2</v>
      </c>
      <c r="E10" s="110">
        <f t="shared" si="9"/>
        <v>2.7257240204429301</v>
      </c>
      <c r="F10" s="85">
        <f>分析係数表!C13</f>
        <v>0</v>
      </c>
      <c r="G10" s="110">
        <f t="shared" si="0"/>
        <v>0</v>
      </c>
      <c r="H10" s="110">
        <v>0</v>
      </c>
      <c r="I10" s="110">
        <f t="shared" si="1"/>
        <v>0</v>
      </c>
      <c r="J10" s="85">
        <f>分析係数表!G13</f>
        <v>0.24343675417661098</v>
      </c>
      <c r="K10" s="111">
        <f t="shared" si="2"/>
        <v>0</v>
      </c>
      <c r="L10" s="79"/>
      <c r="M10" s="80"/>
      <c r="N10" s="81">
        <f>分析係数表!H13</f>
        <v>1.4310620369025135E-2</v>
      </c>
      <c r="O10" s="82">
        <f t="shared" si="3"/>
        <v>0.4716223939871324</v>
      </c>
      <c r="P10" s="76">
        <f>分析係数表!C13</f>
        <v>0</v>
      </c>
      <c r="Q10" s="82">
        <f t="shared" si="4"/>
        <v>0</v>
      </c>
      <c r="R10" s="83">
        <v>0</v>
      </c>
      <c r="S10" s="84">
        <f t="shared" si="5"/>
        <v>0</v>
      </c>
      <c r="T10" s="85">
        <f>分析係数表!F13</f>
        <v>0.37231503579952269</v>
      </c>
      <c r="U10" s="86">
        <f t="shared" si="6"/>
        <v>0</v>
      </c>
      <c r="V10" s="87">
        <f>分析係数表!D13</f>
        <v>0.13842482100238662</v>
      </c>
      <c r="W10" s="167">
        <f t="shared" si="7"/>
        <v>0</v>
      </c>
      <c r="X10" s="76">
        <f>分析係数表!E13</f>
        <v>0.11455847255369929</v>
      </c>
      <c r="Y10" s="166">
        <f t="shared" si="8"/>
        <v>0</v>
      </c>
    </row>
    <row r="11" spans="1:25" x14ac:dyDescent="0.2">
      <c r="A11" s="6" t="s">
        <v>224</v>
      </c>
      <c r="B11" s="5" t="s">
        <v>267</v>
      </c>
      <c r="C11" s="90"/>
      <c r="D11" s="107">
        <f>投入係数表!AK11</f>
        <v>2.0442930153321975E-2</v>
      </c>
      <c r="E11" s="110">
        <f t="shared" si="9"/>
        <v>2.0442930153321974</v>
      </c>
      <c r="F11" s="85">
        <f>分析係数表!C14</f>
        <v>0.25830608585592241</v>
      </c>
      <c r="G11" s="110">
        <f t="shared" si="0"/>
        <v>0.52805332713306108</v>
      </c>
      <c r="H11" s="110">
        <v>1.3883728853120603</v>
      </c>
      <c r="I11" s="110">
        <f t="shared" si="1"/>
        <v>1.3883728853120603</v>
      </c>
      <c r="J11" s="85">
        <f>分析係数表!G14</f>
        <v>0.15742383910085772</v>
      </c>
      <c r="K11" s="111">
        <f t="shared" si="2"/>
        <v>0.21856298970935936</v>
      </c>
      <c r="L11" s="79"/>
      <c r="M11" s="80"/>
      <c r="N11" s="81">
        <f>分析係数表!H14</f>
        <v>1.1380696401762796E-3</v>
      </c>
      <c r="O11" s="82">
        <f t="shared" si="3"/>
        <v>3.7506349437216951E-2</v>
      </c>
      <c r="P11" s="76">
        <f>分析係数表!C14</f>
        <v>0.25830608585592241</v>
      </c>
      <c r="Q11" s="82">
        <f t="shared" si="4"/>
        <v>9.6881183178719882E-3</v>
      </c>
      <c r="R11" s="83">
        <v>9.116914959145557E-2</v>
      </c>
      <c r="S11" s="84">
        <f t="shared" si="5"/>
        <v>1.4795420349035158</v>
      </c>
      <c r="T11" s="85">
        <f>分析係数表!F14</f>
        <v>0.28778467908902694</v>
      </c>
      <c r="U11" s="86">
        <f t="shared" si="6"/>
        <v>0.4257895297134342</v>
      </c>
      <c r="V11" s="87">
        <f>分析係数表!D14</f>
        <v>1.7450458444247263E-2</v>
      </c>
      <c r="W11" s="167">
        <f t="shared" si="7"/>
        <v>0</v>
      </c>
      <c r="X11" s="76">
        <f>分析係数表!E14</f>
        <v>1.8041999408459037E-2</v>
      </c>
      <c r="Y11" s="166">
        <f t="shared" si="8"/>
        <v>0</v>
      </c>
    </row>
    <row r="12" spans="1:25" x14ac:dyDescent="0.2">
      <c r="A12" s="6" t="s">
        <v>225</v>
      </c>
      <c r="B12" s="5" t="s">
        <v>29</v>
      </c>
      <c r="C12" s="90"/>
      <c r="D12" s="107">
        <f>投入係数表!AK12</f>
        <v>3.4071550255536627E-3</v>
      </c>
      <c r="E12" s="110">
        <f t="shared" si="9"/>
        <v>0.34071550255536626</v>
      </c>
      <c r="F12" s="85">
        <f>分析係数表!C15</f>
        <v>0</v>
      </c>
      <c r="G12" s="110">
        <f t="shared" si="0"/>
        <v>0</v>
      </c>
      <c r="H12" s="110">
        <v>0</v>
      </c>
      <c r="I12" s="110">
        <f t="shared" si="1"/>
        <v>0</v>
      </c>
      <c r="J12" s="85">
        <f>分析係数表!G15</f>
        <v>9.5600644612788208E-2</v>
      </c>
      <c r="K12" s="111">
        <f t="shared" si="2"/>
        <v>0</v>
      </c>
      <c r="L12" s="79"/>
      <c r="M12" s="80"/>
      <c r="N12" s="81">
        <f>分析係数表!H15</f>
        <v>8.3539154438471604E-3</v>
      </c>
      <c r="O12" s="82">
        <f t="shared" si="3"/>
        <v>0.27531256501786916</v>
      </c>
      <c r="P12" s="76">
        <f>分析係数表!C15</f>
        <v>0</v>
      </c>
      <c r="Q12" s="82">
        <f t="shared" si="4"/>
        <v>0</v>
      </c>
      <c r="R12" s="83">
        <v>0</v>
      </c>
      <c r="S12" s="84">
        <f t="shared" si="5"/>
        <v>0</v>
      </c>
      <c r="T12" s="85">
        <f>分析係数表!F15</f>
        <v>0.30117882929181417</v>
      </c>
      <c r="U12" s="86">
        <f t="shared" si="6"/>
        <v>0</v>
      </c>
      <c r="V12" s="87">
        <f>分析係数表!D15</f>
        <v>8.5398505208928149E-3</v>
      </c>
      <c r="W12" s="167">
        <f t="shared" si="7"/>
        <v>0</v>
      </c>
      <c r="X12" s="76">
        <f>分析係数表!E15</f>
        <v>7.9180783432943776E-3</v>
      </c>
      <c r="Y12" s="166">
        <f t="shared" si="8"/>
        <v>0</v>
      </c>
    </row>
    <row r="13" spans="1:25" x14ac:dyDescent="0.2">
      <c r="A13" s="6" t="s">
        <v>226</v>
      </c>
      <c r="B13" s="5" t="s">
        <v>30</v>
      </c>
      <c r="C13" s="90"/>
      <c r="D13" s="107">
        <f>投入係数表!AK13</f>
        <v>3.4071550255536627E-3</v>
      </c>
      <c r="E13" s="110">
        <f t="shared" si="9"/>
        <v>0.34071550255536626</v>
      </c>
      <c r="F13" s="85">
        <f>分析係数表!C16</f>
        <v>7.6144637788473357E-2</v>
      </c>
      <c r="G13" s="110">
        <f t="shared" si="0"/>
        <v>2.5943658530996033E-2</v>
      </c>
      <c r="H13" s="110">
        <v>3.1298517309266291E-2</v>
      </c>
      <c r="I13" s="110">
        <f t="shared" si="1"/>
        <v>3.1298517309266291E-2</v>
      </c>
      <c r="J13" s="85">
        <f>分析係数表!G16</f>
        <v>3.3088235294117647E-2</v>
      </c>
      <c r="K13" s="111">
        <f t="shared" si="2"/>
        <v>1.0356127050860169E-3</v>
      </c>
      <c r="L13" s="79"/>
      <c r="M13" s="80"/>
      <c r="N13" s="81">
        <f>分析係数表!H16</f>
        <v>1.665940239236767E-2</v>
      </c>
      <c r="O13" s="82">
        <f t="shared" si="3"/>
        <v>0.54902911516606956</v>
      </c>
      <c r="P13" s="76">
        <f>分析係数表!C16</f>
        <v>7.6144637788473357E-2</v>
      </c>
      <c r="Q13" s="82">
        <f t="shared" si="4"/>
        <v>4.1805623109646389E-2</v>
      </c>
      <c r="R13" s="83">
        <v>4.6935460860895735E-2</v>
      </c>
      <c r="S13" s="84">
        <f t="shared" si="5"/>
        <v>7.8233978170162033E-2</v>
      </c>
      <c r="T13" s="85">
        <f>分析係数表!F16</f>
        <v>0.28823529411764703</v>
      </c>
      <c r="U13" s="86">
        <f t="shared" si="6"/>
        <v>2.254979370787023E-2</v>
      </c>
      <c r="V13" s="87">
        <f>分析係数表!D16</f>
        <v>0</v>
      </c>
      <c r="W13" s="167">
        <f t="shared" si="7"/>
        <v>0</v>
      </c>
      <c r="X13" s="76">
        <f>分析係数表!E16</f>
        <v>0</v>
      </c>
      <c r="Y13" s="166">
        <f t="shared" si="8"/>
        <v>0</v>
      </c>
    </row>
    <row r="14" spans="1:25" x14ac:dyDescent="0.2">
      <c r="A14" s="6" t="s">
        <v>2</v>
      </c>
      <c r="B14" s="5" t="s">
        <v>364</v>
      </c>
      <c r="C14" s="90"/>
      <c r="D14" s="107">
        <f>投入係数表!AK14</f>
        <v>8.5178875638841564E-3</v>
      </c>
      <c r="E14" s="110">
        <f t="shared" si="9"/>
        <v>0.85178875638841567</v>
      </c>
      <c r="F14" s="85">
        <f>分析係数表!C17</f>
        <v>0.18071519795657731</v>
      </c>
      <c r="G14" s="110">
        <f t="shared" si="0"/>
        <v>0.15393117372791934</v>
      </c>
      <c r="H14" s="110">
        <v>0.22208077932326112</v>
      </c>
      <c r="I14" s="110">
        <f t="shared" si="1"/>
        <v>0.22208077932326112</v>
      </c>
      <c r="J14" s="85">
        <f>分析係数表!G17</f>
        <v>0.21222205415217063</v>
      </c>
      <c r="K14" s="111">
        <f t="shared" si="2"/>
        <v>4.7130439175697376E-2</v>
      </c>
      <c r="L14" s="79"/>
      <c r="M14" s="80"/>
      <c r="N14" s="81">
        <f>分析係数表!H17</f>
        <v>2.9299239672623371E-3</v>
      </c>
      <c r="O14" s="82">
        <f t="shared" si="3"/>
        <v>9.6558899614962806E-2</v>
      </c>
      <c r="P14" s="76">
        <f>分析係数表!C17</f>
        <v>0.18071519795657731</v>
      </c>
      <c r="Q14" s="82">
        <f t="shared" si="4"/>
        <v>1.7449660658387281E-2</v>
      </c>
      <c r="R14" s="83">
        <v>3.8517218291458016E-2</v>
      </c>
      <c r="S14" s="84">
        <f t="shared" si="5"/>
        <v>0.26059799761471913</v>
      </c>
      <c r="T14" s="85">
        <f>分析係数表!F17</f>
        <v>0.32203902586598093</v>
      </c>
      <c r="U14" s="86">
        <f t="shared" si="6"/>
        <v>8.3922725294469369E-2</v>
      </c>
      <c r="V14" s="87">
        <f>分析係数表!D17</f>
        <v>6.156405990016639E-2</v>
      </c>
      <c r="W14" s="167">
        <f t="shared" si="7"/>
        <v>0</v>
      </c>
      <c r="X14" s="76">
        <f>分析係数表!E17</f>
        <v>6.18665859930419E-2</v>
      </c>
      <c r="Y14" s="166">
        <f t="shared" si="8"/>
        <v>0</v>
      </c>
    </row>
    <row r="15" spans="1:25" x14ac:dyDescent="0.2">
      <c r="A15" s="6" t="s">
        <v>3</v>
      </c>
      <c r="B15" s="5" t="s">
        <v>31</v>
      </c>
      <c r="C15" s="90"/>
      <c r="D15" s="107">
        <f>投入係数表!AK15</f>
        <v>0</v>
      </c>
      <c r="E15" s="110">
        <f t="shared" si="9"/>
        <v>0</v>
      </c>
      <c r="F15" s="85">
        <f>分析係数表!C18</f>
        <v>9.139072847682117E-2</v>
      </c>
      <c r="G15" s="110">
        <f t="shared" si="0"/>
        <v>0</v>
      </c>
      <c r="H15" s="110">
        <v>2.4535212974973585E-3</v>
      </c>
      <c r="I15" s="110">
        <f t="shared" si="1"/>
        <v>2.4535212974973585E-3</v>
      </c>
      <c r="J15" s="85">
        <f>分析係数表!G18</f>
        <v>0.21513002364066194</v>
      </c>
      <c r="K15" s="111">
        <f t="shared" si="2"/>
        <v>5.2782609473347433E-4</v>
      </c>
      <c r="L15" s="79"/>
      <c r="M15" s="80"/>
      <c r="N15" s="81">
        <f>分析係数表!H18</f>
        <v>4.3585645793985182E-4</v>
      </c>
      <c r="O15" s="82">
        <f t="shared" si="3"/>
        <v>1.436413382701926E-2</v>
      </c>
      <c r="P15" s="76">
        <f>分析係数表!C18</f>
        <v>9.139072847682117E-2</v>
      </c>
      <c r="Q15" s="82">
        <f t="shared" si="4"/>
        <v>1.3127486543898393E-3</v>
      </c>
      <c r="R15" s="83">
        <v>3.2388497346511392E-3</v>
      </c>
      <c r="S15" s="84">
        <f t="shared" si="5"/>
        <v>5.6923710321484973E-3</v>
      </c>
      <c r="T15" s="85">
        <f>分析係数表!F18</f>
        <v>0.45390070921985815</v>
      </c>
      <c r="U15" s="86">
        <f t="shared" si="6"/>
        <v>2.5837712486347789E-3</v>
      </c>
      <c r="V15" s="87">
        <f>分析係数表!D18</f>
        <v>6.1465721040189124E-2</v>
      </c>
      <c r="W15" s="167">
        <f t="shared" si="7"/>
        <v>0</v>
      </c>
      <c r="X15" s="76">
        <f>分析係数表!E18</f>
        <v>6.2647754137115833E-2</v>
      </c>
      <c r="Y15" s="166">
        <f t="shared" si="8"/>
        <v>0</v>
      </c>
    </row>
    <row r="16" spans="1:25" x14ac:dyDescent="0.2">
      <c r="A16" s="6" t="s">
        <v>4</v>
      </c>
      <c r="B16" s="5" t="s">
        <v>32</v>
      </c>
      <c r="C16" s="90"/>
      <c r="D16" s="107">
        <f>投入係数表!AK16</f>
        <v>0</v>
      </c>
      <c r="E16" s="110">
        <f t="shared" si="9"/>
        <v>0</v>
      </c>
      <c r="F16" s="85">
        <f>分析係数表!C19</f>
        <v>0.19965169797238458</v>
      </c>
      <c r="G16" s="110">
        <f t="shared" si="0"/>
        <v>0</v>
      </c>
      <c r="H16" s="110">
        <v>1.133703714083904E-2</v>
      </c>
      <c r="I16" s="110">
        <f t="shared" si="1"/>
        <v>1.133703714083904E-2</v>
      </c>
      <c r="J16" s="85">
        <f>分析係数表!G19</f>
        <v>5.7581303674503731E-2</v>
      </c>
      <c r="K16" s="111">
        <f t="shared" si="2"/>
        <v>6.5280137837578031E-4</v>
      </c>
      <c r="L16" s="79"/>
      <c r="M16" s="80"/>
      <c r="N16" s="81">
        <f>分析係数表!H19</f>
        <v>-1.210712383166255E-4</v>
      </c>
      <c r="O16" s="82">
        <f t="shared" si="3"/>
        <v>-3.9900371741720163E-3</v>
      </c>
      <c r="P16" s="76">
        <f>分析係数表!C19</f>
        <v>0.19965169797238458</v>
      </c>
      <c r="Q16" s="82">
        <f t="shared" si="4"/>
        <v>-7.966176967963782E-4</v>
      </c>
      <c r="R16" s="83">
        <v>7.6075903986614181E-3</v>
      </c>
      <c r="S16" s="84">
        <f t="shared" si="5"/>
        <v>1.8944627539500457E-2</v>
      </c>
      <c r="T16" s="85">
        <f>分析係数表!F19</f>
        <v>0.23947627762917079</v>
      </c>
      <c r="U16" s="86">
        <f t="shared" si="6"/>
        <v>4.5367888842306461E-3</v>
      </c>
      <c r="V16" s="87">
        <f>分析係数表!D19</f>
        <v>5.6314233422497537E-3</v>
      </c>
      <c r="W16" s="167">
        <f t="shared" si="7"/>
        <v>0</v>
      </c>
      <c r="X16" s="76">
        <f>分析係数表!E19</f>
        <v>6.0537800929184853E-3</v>
      </c>
      <c r="Y16" s="166">
        <f t="shared" si="8"/>
        <v>0</v>
      </c>
    </row>
    <row r="17" spans="1:25" x14ac:dyDescent="0.2">
      <c r="A17" s="6" t="s">
        <v>5</v>
      </c>
      <c r="B17" s="5" t="s">
        <v>33</v>
      </c>
      <c r="C17" s="90"/>
      <c r="D17" s="107">
        <f>投入係数表!AK17</f>
        <v>0</v>
      </c>
      <c r="E17" s="110">
        <f t="shared" si="9"/>
        <v>0</v>
      </c>
      <c r="F17" s="85">
        <f>分析係数表!C20</f>
        <v>7.086614173228345E-2</v>
      </c>
      <c r="G17" s="110">
        <f t="shared" si="0"/>
        <v>0</v>
      </c>
      <c r="H17" s="110">
        <v>2.3057090954183858E-3</v>
      </c>
      <c r="I17" s="110">
        <f t="shared" si="1"/>
        <v>2.3057090954183858E-3</v>
      </c>
      <c r="J17" s="85">
        <f>分析係数表!G20</f>
        <v>0.1</v>
      </c>
      <c r="K17" s="111">
        <f t="shared" si="2"/>
        <v>2.3057090954183858E-4</v>
      </c>
      <c r="L17" s="79"/>
      <c r="M17" s="80"/>
      <c r="N17" s="81">
        <f>分析係数表!H20</f>
        <v>5.5692769625647731E-4</v>
      </c>
      <c r="O17" s="82">
        <f t="shared" si="3"/>
        <v>1.8354171001191275E-2</v>
      </c>
      <c r="P17" s="76">
        <f>分析係数表!C20</f>
        <v>7.086614173228345E-2</v>
      </c>
      <c r="Q17" s="82">
        <f t="shared" si="4"/>
        <v>1.3006892835489877E-3</v>
      </c>
      <c r="R17" s="83">
        <v>4.323094849735515E-3</v>
      </c>
      <c r="S17" s="84">
        <f t="shared" si="5"/>
        <v>6.6288039451539004E-3</v>
      </c>
      <c r="T17" s="85">
        <f>分析係数表!F20</f>
        <v>0.22318840579710145</v>
      </c>
      <c r="U17" s="86">
        <f t="shared" si="6"/>
        <v>1.4794721848604357E-3</v>
      </c>
      <c r="V17" s="87">
        <f>分析係数表!D20</f>
        <v>2.9710144927536233E-2</v>
      </c>
      <c r="W17" s="167">
        <f t="shared" si="7"/>
        <v>0</v>
      </c>
      <c r="X17" s="76">
        <f>分析係数表!E20</f>
        <v>3.1884057971014491E-2</v>
      </c>
      <c r="Y17" s="166">
        <f t="shared" si="8"/>
        <v>0</v>
      </c>
    </row>
    <row r="18" spans="1:25" x14ac:dyDescent="0.2">
      <c r="A18" s="6" t="s">
        <v>6</v>
      </c>
      <c r="B18" s="5" t="s">
        <v>34</v>
      </c>
      <c r="C18" s="90"/>
      <c r="D18" s="107">
        <f>投入係数表!AK18</f>
        <v>3.4071550255536627E-3</v>
      </c>
      <c r="E18" s="110">
        <f t="shared" si="9"/>
        <v>0.34071550255536626</v>
      </c>
      <c r="F18" s="85">
        <f>分析係数表!C21</f>
        <v>0.37411764705882355</v>
      </c>
      <c r="G18" s="110">
        <f t="shared" si="0"/>
        <v>0.12746768213247822</v>
      </c>
      <c r="H18" s="110">
        <v>0.15127731912162373</v>
      </c>
      <c r="I18" s="110">
        <f t="shared" si="1"/>
        <v>0.15127731912162373</v>
      </c>
      <c r="J18" s="85">
        <f>分析係数表!G21</f>
        <v>0.28505771697306542</v>
      </c>
      <c r="K18" s="111">
        <f t="shared" si="2"/>
        <v>4.3122767218615916E-2</v>
      </c>
      <c r="L18" s="79"/>
      <c r="M18" s="80"/>
      <c r="N18" s="81">
        <f>分析係数表!H21</f>
        <v>9.2014141120635377E-4</v>
      </c>
      <c r="O18" s="82">
        <f t="shared" si="3"/>
        <v>3.0324282523707325E-2</v>
      </c>
      <c r="P18" s="76">
        <f>分析係数表!C21</f>
        <v>0.37411764705882355</v>
      </c>
      <c r="Q18" s="82">
        <f t="shared" si="4"/>
        <v>1.1344849226516388E-2</v>
      </c>
      <c r="R18" s="83">
        <v>3.062483395837674E-2</v>
      </c>
      <c r="S18" s="84">
        <f t="shared" si="5"/>
        <v>0.18190215308000046</v>
      </c>
      <c r="T18" s="85">
        <f>分析係数表!F21</f>
        <v>0.42400598546387347</v>
      </c>
      <c r="U18" s="86">
        <f t="shared" si="6"/>
        <v>7.7127601674685964E-2</v>
      </c>
      <c r="V18" s="87">
        <f>分析係数表!D21</f>
        <v>5.8251389482684907E-2</v>
      </c>
      <c r="W18" s="167">
        <f t="shared" si="7"/>
        <v>0</v>
      </c>
      <c r="X18" s="76">
        <f>分析係数表!E21</f>
        <v>5.2159042325780246E-2</v>
      </c>
      <c r="Y18" s="166">
        <f t="shared" si="8"/>
        <v>0</v>
      </c>
    </row>
    <row r="19" spans="1:25" x14ac:dyDescent="0.2">
      <c r="A19" s="6" t="s">
        <v>7</v>
      </c>
      <c r="B19" s="5" t="s">
        <v>268</v>
      </c>
      <c r="C19" s="90"/>
      <c r="D19" s="107">
        <f>投入係数表!AK19</f>
        <v>0</v>
      </c>
      <c r="E19" s="110">
        <f t="shared" si="9"/>
        <v>0</v>
      </c>
      <c r="F19" s="85">
        <f>分析係数表!C22</f>
        <v>3.7067545304777627E-2</v>
      </c>
      <c r="G19" s="110">
        <f t="shared" si="0"/>
        <v>0</v>
      </c>
      <c r="H19" s="110">
        <v>1.1281839227190438E-3</v>
      </c>
      <c r="I19" s="110">
        <f t="shared" si="1"/>
        <v>1.1281839227190438E-3</v>
      </c>
      <c r="J19" s="85">
        <f>分析係数表!G22</f>
        <v>0.19478402607986961</v>
      </c>
      <c r="K19" s="111">
        <f t="shared" si="2"/>
        <v>2.1975220662579583E-4</v>
      </c>
      <c r="L19" s="79"/>
      <c r="M19" s="80"/>
      <c r="N19" s="81">
        <f>分析係数表!H22</f>
        <v>4.8428495326650198E-5</v>
      </c>
      <c r="O19" s="82">
        <f t="shared" si="3"/>
        <v>1.5960148696688066E-3</v>
      </c>
      <c r="P19" s="76">
        <f>分析係数表!C22</f>
        <v>3.7067545304777627E-2</v>
      </c>
      <c r="Q19" s="82">
        <f t="shared" si="4"/>
        <v>5.9160353488547247E-5</v>
      </c>
      <c r="R19" s="83">
        <v>6.2210766678763183E-4</v>
      </c>
      <c r="S19" s="84">
        <f t="shared" si="5"/>
        <v>1.7502915895066756E-3</v>
      </c>
      <c r="T19" s="85">
        <f>分析係数表!F22</f>
        <v>0.40994295028524858</v>
      </c>
      <c r="U19" s="86">
        <f t="shared" si="6"/>
        <v>7.1751969806182385E-4</v>
      </c>
      <c r="V19" s="87">
        <f>分析係数表!D22</f>
        <v>4.2379788101059496E-2</v>
      </c>
      <c r="W19" s="167">
        <f t="shared" si="7"/>
        <v>0</v>
      </c>
      <c r="X19" s="76">
        <f>分析係数表!E22</f>
        <v>3.5859820700896494E-2</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0.21557719054242003</v>
      </c>
      <c r="K20" s="111">
        <f t="shared" si="2"/>
        <v>0</v>
      </c>
      <c r="L20" s="79"/>
      <c r="M20" s="80"/>
      <c r="N20" s="81">
        <f>分析係数表!H23</f>
        <v>2.4214247663325099E-5</v>
      </c>
      <c r="O20" s="82">
        <f t="shared" si="3"/>
        <v>7.9800743483440329E-4</v>
      </c>
      <c r="P20" s="76">
        <f>分析係数表!C23</f>
        <v>0</v>
      </c>
      <c r="Q20" s="82">
        <f t="shared" si="4"/>
        <v>0</v>
      </c>
      <c r="R20" s="83">
        <v>0</v>
      </c>
      <c r="S20" s="84">
        <f t="shared" si="5"/>
        <v>0</v>
      </c>
      <c r="T20" s="85">
        <f>分析係数表!F23</f>
        <v>0.43671766342141866</v>
      </c>
      <c r="U20" s="86">
        <f t="shared" si="6"/>
        <v>0</v>
      </c>
      <c r="V20" s="87">
        <f>分析係数表!D23</f>
        <v>6.8613815484469168E-2</v>
      </c>
      <c r="W20" s="167">
        <f t="shared" si="7"/>
        <v>0</v>
      </c>
      <c r="X20" s="76">
        <f>分析係数表!E23</f>
        <v>6.1659712563745944E-2</v>
      </c>
      <c r="Y20" s="166">
        <f t="shared" si="8"/>
        <v>0</v>
      </c>
    </row>
    <row r="21" spans="1:25" x14ac:dyDescent="0.2">
      <c r="A21" s="6" t="s">
        <v>9</v>
      </c>
      <c r="B21" s="5" t="s">
        <v>270</v>
      </c>
      <c r="C21" s="90"/>
      <c r="D21" s="107">
        <f>投入係数表!AK21</f>
        <v>0</v>
      </c>
      <c r="E21" s="110">
        <f t="shared" si="9"/>
        <v>0</v>
      </c>
      <c r="F21" s="85">
        <f>分析係数表!C24</f>
        <v>1</v>
      </c>
      <c r="G21" s="110">
        <f t="shared" si="0"/>
        <v>0</v>
      </c>
      <c r="H21" s="110">
        <v>0.11986318500599868</v>
      </c>
      <c r="I21" s="110">
        <f t="shared" si="1"/>
        <v>0.11986318500599868</v>
      </c>
      <c r="J21" s="85">
        <f>分析係数表!G24</f>
        <v>0.20825654257279763</v>
      </c>
      <c r="K21" s="111">
        <f t="shared" si="2"/>
        <v>2.4962292491112884E-2</v>
      </c>
      <c r="L21" s="79"/>
      <c r="M21" s="80"/>
      <c r="N21" s="81">
        <f>分析係数表!H24</f>
        <v>3.389994672865514E-4</v>
      </c>
      <c r="O21" s="82">
        <f t="shared" si="3"/>
        <v>1.1172104087681647E-2</v>
      </c>
      <c r="P21" s="76">
        <f>分析係数表!C24</f>
        <v>1</v>
      </c>
      <c r="Q21" s="82">
        <f t="shared" si="4"/>
        <v>1.1172104087681647E-2</v>
      </c>
      <c r="R21" s="83">
        <v>5.0158087165440429E-2</v>
      </c>
      <c r="S21" s="84">
        <f t="shared" si="5"/>
        <v>0.17002127217143911</v>
      </c>
      <c r="T21" s="85">
        <f>分析係数表!F24</f>
        <v>0.38665683744931811</v>
      </c>
      <c r="U21" s="86">
        <f t="shared" si="6"/>
        <v>6.5739887396918412E-2</v>
      </c>
      <c r="V21" s="87">
        <f>分析係数表!D24</f>
        <v>6.4995699717409997E-2</v>
      </c>
      <c r="W21" s="167">
        <f t="shared" si="7"/>
        <v>0</v>
      </c>
      <c r="X21" s="76">
        <f>分析係数表!E24</f>
        <v>6.733013883769505E-2</v>
      </c>
      <c r="Y21" s="166">
        <f t="shared" si="8"/>
        <v>0</v>
      </c>
    </row>
    <row r="22" spans="1:25" x14ac:dyDescent="0.2">
      <c r="A22" s="6" t="s">
        <v>10</v>
      </c>
      <c r="B22" s="5" t="s">
        <v>271</v>
      </c>
      <c r="C22" s="90"/>
      <c r="D22" s="107">
        <f>投入係数表!AK22</f>
        <v>0</v>
      </c>
      <c r="E22" s="110">
        <f t="shared" si="9"/>
        <v>0</v>
      </c>
      <c r="F22" s="85">
        <f>分析係数表!C25</f>
        <v>9.7637180238234755E-3</v>
      </c>
      <c r="G22" s="110">
        <f t="shared" si="0"/>
        <v>0</v>
      </c>
      <c r="H22" s="110">
        <v>7.0596145591968705E-4</v>
      </c>
      <c r="I22" s="110">
        <f t="shared" si="1"/>
        <v>7.0596145591968705E-4</v>
      </c>
      <c r="J22" s="85">
        <f>分析係数表!G25</f>
        <v>0.19639934533551553</v>
      </c>
      <c r="K22" s="111">
        <f t="shared" si="2"/>
        <v>1.3865036777473393E-4</v>
      </c>
      <c r="L22" s="79"/>
      <c r="M22" s="80"/>
      <c r="N22" s="81">
        <f>分析係数表!H25</f>
        <v>5.0849920092982707E-4</v>
      </c>
      <c r="O22" s="82">
        <f t="shared" si="3"/>
        <v>1.675815613152247E-2</v>
      </c>
      <c r="P22" s="76">
        <f>分析係数表!C25</f>
        <v>9.7637180238234755E-3</v>
      </c>
      <c r="Q22" s="82">
        <f t="shared" si="4"/>
        <v>1.6362191106739383E-4</v>
      </c>
      <c r="R22" s="83">
        <v>1.0521308782218985E-3</v>
      </c>
      <c r="S22" s="84">
        <f t="shared" si="5"/>
        <v>1.7580923341415857E-3</v>
      </c>
      <c r="T22" s="85">
        <f>分析係数表!F25</f>
        <v>0.34206219312602293</v>
      </c>
      <c r="U22" s="86">
        <f t="shared" si="6"/>
        <v>6.0137691953451953E-4</v>
      </c>
      <c r="V22" s="87">
        <f>分析係数表!D25</f>
        <v>3.2733224222585926E-3</v>
      </c>
      <c r="W22" s="167">
        <f t="shared" si="7"/>
        <v>0</v>
      </c>
      <c r="X22" s="76">
        <f>分析係数表!E25</f>
        <v>1.6366612111292963E-3</v>
      </c>
      <c r="Y22" s="166">
        <f t="shared" si="8"/>
        <v>0</v>
      </c>
    </row>
    <row r="23" spans="1:25" x14ac:dyDescent="0.2">
      <c r="A23" s="6" t="s">
        <v>11</v>
      </c>
      <c r="B23" s="5" t="s">
        <v>35</v>
      </c>
      <c r="C23" s="90"/>
      <c r="D23" s="107">
        <f>投入係数表!AK23</f>
        <v>0</v>
      </c>
      <c r="E23" s="110">
        <f t="shared" si="9"/>
        <v>0</v>
      </c>
      <c r="F23" s="85">
        <f>分析係数表!C26</f>
        <v>0.93036400633054483</v>
      </c>
      <c r="G23" s="110">
        <f t="shared" si="0"/>
        <v>0</v>
      </c>
      <c r="H23" s="110">
        <v>2.8338183189175851E-2</v>
      </c>
      <c r="I23" s="110">
        <f t="shared" si="1"/>
        <v>2.8338183189175851E-2</v>
      </c>
      <c r="J23" s="85">
        <f>分析係数表!G26</f>
        <v>0.19645328719723185</v>
      </c>
      <c r="K23" s="111">
        <f t="shared" si="2"/>
        <v>5.5671292407109309E-3</v>
      </c>
      <c r="L23" s="79"/>
      <c r="M23" s="80"/>
      <c r="N23" s="81">
        <f>分析係数表!H26</f>
        <v>1.0557411981209745E-2</v>
      </c>
      <c r="O23" s="82">
        <f t="shared" si="3"/>
        <v>0.34793124158779987</v>
      </c>
      <c r="P23" s="76">
        <f>分析係数表!C26</f>
        <v>0.93036400633054483</v>
      </c>
      <c r="Q23" s="82">
        <f t="shared" si="4"/>
        <v>0.32370270385118616</v>
      </c>
      <c r="R23" s="83">
        <v>0.3791561897429247</v>
      </c>
      <c r="S23" s="84">
        <f t="shared" si="5"/>
        <v>0.40749437293210056</v>
      </c>
      <c r="T23" s="85">
        <f>分析係数表!F26</f>
        <v>0.33070934256055362</v>
      </c>
      <c r="U23" s="86">
        <f t="shared" si="6"/>
        <v>0.13476219616950003</v>
      </c>
      <c r="V23" s="87">
        <f>分析係数表!D26</f>
        <v>3.9619377162629761E-2</v>
      </c>
      <c r="W23" s="167">
        <f t="shared" si="7"/>
        <v>0</v>
      </c>
      <c r="X23" s="76">
        <f>分析係数表!E26</f>
        <v>4.3685121107266439E-2</v>
      </c>
      <c r="Y23" s="166">
        <f t="shared" si="8"/>
        <v>0</v>
      </c>
    </row>
    <row r="24" spans="1:25" x14ac:dyDescent="0.2">
      <c r="A24" s="6" t="s">
        <v>12</v>
      </c>
      <c r="B24" s="5" t="s">
        <v>365</v>
      </c>
      <c r="C24" s="90"/>
      <c r="D24" s="107">
        <f>投入係数表!AK24</f>
        <v>0</v>
      </c>
      <c r="E24" s="110">
        <f t="shared" si="9"/>
        <v>0</v>
      </c>
      <c r="F24" s="85">
        <f>分析係数表!C27</f>
        <v>0.10562310030395139</v>
      </c>
      <c r="G24" s="110">
        <f t="shared" si="0"/>
        <v>0</v>
      </c>
      <c r="H24" s="110">
        <v>5.4527808068144477E-4</v>
      </c>
      <c r="I24" s="110">
        <f t="shared" si="1"/>
        <v>5.4527808068144477E-4</v>
      </c>
      <c r="J24" s="85">
        <f>分析係数表!G27</f>
        <v>0.17127071823204421</v>
      </c>
      <c r="K24" s="111">
        <f t="shared" si="2"/>
        <v>9.33901685145016E-5</v>
      </c>
      <c r="L24" s="79"/>
      <c r="M24" s="80"/>
      <c r="N24" s="81">
        <f>分析係数表!H27</f>
        <v>1.1162768172792872E-2</v>
      </c>
      <c r="O24" s="82">
        <f t="shared" si="3"/>
        <v>0.36788142745865998</v>
      </c>
      <c r="P24" s="76">
        <f>分析係数表!C27</f>
        <v>0.10562310030395139</v>
      </c>
      <c r="Q24" s="82">
        <f t="shared" si="4"/>
        <v>3.8856776912426859E-2</v>
      </c>
      <c r="R24" s="83">
        <v>3.9331034912062378E-2</v>
      </c>
      <c r="S24" s="84">
        <f t="shared" si="5"/>
        <v>3.9876312992743822E-2</v>
      </c>
      <c r="T24" s="85">
        <f>分析係数表!F27</f>
        <v>0.32320441988950277</v>
      </c>
      <c r="U24" s="86">
        <f t="shared" si="6"/>
        <v>1.2888200608152009E-2</v>
      </c>
      <c r="V24" s="87">
        <f>分析係数表!D27</f>
        <v>0.29005524861878451</v>
      </c>
      <c r="W24" s="167">
        <f t="shared" si="7"/>
        <v>0</v>
      </c>
      <c r="X24" s="76">
        <f>分析係数表!E27</f>
        <v>0.34530386740331492</v>
      </c>
      <c r="Y24" s="166">
        <f t="shared" si="8"/>
        <v>0</v>
      </c>
    </row>
    <row r="25" spans="1:25" x14ac:dyDescent="0.2">
      <c r="A25" s="6" t="s">
        <v>13</v>
      </c>
      <c r="B25" s="5" t="s">
        <v>191</v>
      </c>
      <c r="C25" s="90"/>
      <c r="D25" s="107">
        <f>投入係数表!AK25</f>
        <v>0</v>
      </c>
      <c r="E25" s="110">
        <f t="shared" si="9"/>
        <v>0</v>
      </c>
      <c r="F25" s="85">
        <f>分析係数表!C28</f>
        <v>0.18610473607344047</v>
      </c>
      <c r="G25" s="110">
        <f t="shared" si="0"/>
        <v>0</v>
      </c>
      <c r="H25" s="110">
        <v>1.9534121360667917E-2</v>
      </c>
      <c r="I25" s="110">
        <f t="shared" si="1"/>
        <v>1.9534121360667917E-2</v>
      </c>
      <c r="J25" s="85">
        <f>分析係数表!G28</f>
        <v>0.12463295269168026</v>
      </c>
      <c r="K25" s="111">
        <f t="shared" si="2"/>
        <v>2.4345952234176653E-3</v>
      </c>
      <c r="L25" s="79"/>
      <c r="M25" s="80"/>
      <c r="N25" s="81">
        <f>分析係数表!H28</f>
        <v>2.0436825027846384E-2</v>
      </c>
      <c r="O25" s="82">
        <f t="shared" si="3"/>
        <v>0.67351827500023642</v>
      </c>
      <c r="P25" s="76">
        <f>分析係数表!C28</f>
        <v>0.18610473607344047</v>
      </c>
      <c r="Q25" s="82">
        <f t="shared" si="4"/>
        <v>0.12534494080955791</v>
      </c>
      <c r="R25" s="83">
        <v>0.14265378665882086</v>
      </c>
      <c r="S25" s="84">
        <f t="shared" si="5"/>
        <v>0.16218790801948879</v>
      </c>
      <c r="T25" s="85">
        <f>分析係数表!F28</f>
        <v>0.20978792822185971</v>
      </c>
      <c r="U25" s="86">
        <f t="shared" si="6"/>
        <v>3.4025065206046097E-2</v>
      </c>
      <c r="V25" s="87">
        <f>分析係数表!D28</f>
        <v>0.10619902120717781</v>
      </c>
      <c r="W25" s="167">
        <f t="shared" si="7"/>
        <v>0</v>
      </c>
      <c r="X25" s="76">
        <f>分析係数表!E28</f>
        <v>0.11125611745513866</v>
      </c>
      <c r="Y25" s="166">
        <f t="shared" si="8"/>
        <v>0</v>
      </c>
    </row>
    <row r="26" spans="1:25" x14ac:dyDescent="0.2">
      <c r="A26" s="6" t="s">
        <v>14</v>
      </c>
      <c r="B26" s="5" t="s">
        <v>50</v>
      </c>
      <c r="C26" s="90"/>
      <c r="D26" s="107">
        <f>投入係数表!AK26</f>
        <v>4.9403747870528106E-2</v>
      </c>
      <c r="E26" s="110">
        <f t="shared" si="9"/>
        <v>4.9403747870528107</v>
      </c>
      <c r="F26" s="85">
        <f>分析係数表!C29</f>
        <v>0.55770782889426962</v>
      </c>
      <c r="G26" s="110">
        <f t="shared" si="0"/>
        <v>2.7552856964112129</v>
      </c>
      <c r="H26" s="110">
        <v>2.9155075301595534</v>
      </c>
      <c r="I26" s="110">
        <f t="shared" si="1"/>
        <v>2.9155075301595534</v>
      </c>
      <c r="J26" s="85">
        <f>分析係数表!G29</f>
        <v>0.26290655653071759</v>
      </c>
      <c r="K26" s="111">
        <f t="shared" si="2"/>
        <v>0.76650604529362543</v>
      </c>
      <c r="L26" s="79"/>
      <c r="M26" s="80"/>
      <c r="N26" s="81">
        <f>分析係数表!H29</f>
        <v>1.0048912780279917E-2</v>
      </c>
      <c r="O26" s="82">
        <f t="shared" si="3"/>
        <v>0.33117308545627738</v>
      </c>
      <c r="P26" s="76">
        <f>分析係数表!C29</f>
        <v>0.55770782889426962</v>
      </c>
      <c r="Q26" s="82">
        <f t="shared" si="4"/>
        <v>0.18469782247803687</v>
      </c>
      <c r="R26" s="83">
        <v>0.2663640272306349</v>
      </c>
      <c r="S26" s="84">
        <f t="shared" si="5"/>
        <v>3.1818715573901883</v>
      </c>
      <c r="T26" s="85">
        <f>分析係数表!F29</f>
        <v>0.49535363964894163</v>
      </c>
      <c r="U26" s="86">
        <f t="shared" si="6"/>
        <v>1.576151656848676</v>
      </c>
      <c r="V26" s="87">
        <f>分析係数表!D29</f>
        <v>7.7826535880227157E-2</v>
      </c>
      <c r="W26" s="167">
        <f t="shared" si="7"/>
        <v>0</v>
      </c>
      <c r="X26" s="76">
        <f>分析係数表!E29</f>
        <v>6.6726897263810009E-2</v>
      </c>
      <c r="Y26" s="166">
        <f t="shared" si="8"/>
        <v>0</v>
      </c>
    </row>
    <row r="27" spans="1:25" x14ac:dyDescent="0.2">
      <c r="A27" s="6" t="s">
        <v>15</v>
      </c>
      <c r="B27" s="5" t="s">
        <v>36</v>
      </c>
      <c r="C27" s="90"/>
      <c r="D27" s="107">
        <f>投入係数表!AK27</f>
        <v>1.7035775127768314E-3</v>
      </c>
      <c r="E27" s="110">
        <f t="shared" si="9"/>
        <v>0.17035775127768313</v>
      </c>
      <c r="F27" s="85">
        <f>分析係数表!C30</f>
        <v>1</v>
      </c>
      <c r="G27" s="110">
        <f t="shared" si="0"/>
        <v>0.17035775127768313</v>
      </c>
      <c r="H27" s="110">
        <v>0.23115236109011897</v>
      </c>
      <c r="I27" s="110">
        <f t="shared" si="1"/>
        <v>0.23115236109011897</v>
      </c>
      <c r="J27" s="85">
        <f>分析係数表!G30</f>
        <v>0.34435136970794655</v>
      </c>
      <c r="K27" s="111">
        <f t="shared" si="2"/>
        <v>7.9597632152608316E-2</v>
      </c>
      <c r="L27" s="79"/>
      <c r="M27" s="80"/>
      <c r="N27" s="81">
        <f>分析係数表!H30</f>
        <v>0</v>
      </c>
      <c r="O27" s="82">
        <f t="shared" si="3"/>
        <v>0</v>
      </c>
      <c r="P27" s="76">
        <f>分析係数表!C30</f>
        <v>1</v>
      </c>
      <c r="Q27" s="82">
        <f t="shared" si="4"/>
        <v>0</v>
      </c>
      <c r="R27" s="83">
        <v>9.1610456683573455E-2</v>
      </c>
      <c r="S27" s="84">
        <f t="shared" si="5"/>
        <v>0.32276281777369242</v>
      </c>
      <c r="T27" s="85">
        <f>分析係数表!F30</f>
        <v>0.43672175684853975</v>
      </c>
      <c r="U27" s="86">
        <f t="shared" si="6"/>
        <v>0.14095754482351205</v>
      </c>
      <c r="V27" s="87">
        <f>分析係数表!D30</f>
        <v>0.13244283450305638</v>
      </c>
      <c r="W27" s="167">
        <f t="shared" si="7"/>
        <v>0</v>
      </c>
      <c r="X27" s="76">
        <f>分析係数表!E30</f>
        <v>7.6296128594068369E-2</v>
      </c>
      <c r="Y27" s="166">
        <f t="shared" si="8"/>
        <v>0</v>
      </c>
    </row>
    <row r="28" spans="1:25" x14ac:dyDescent="0.2">
      <c r="A28" s="6" t="s">
        <v>16</v>
      </c>
      <c r="B28" s="5" t="s">
        <v>192</v>
      </c>
      <c r="C28" s="90"/>
      <c r="D28" s="107">
        <f>投入係数表!AK28</f>
        <v>5.1107325383304937E-3</v>
      </c>
      <c r="E28" s="110">
        <f t="shared" si="9"/>
        <v>0.51107325383304936</v>
      </c>
      <c r="F28" s="85">
        <f>分析係数表!C31</f>
        <v>0.21403057579654239</v>
      </c>
      <c r="G28" s="110">
        <f t="shared" si="0"/>
        <v>0.10938530279210001</v>
      </c>
      <c r="H28" s="110">
        <v>0.17255554603452472</v>
      </c>
      <c r="I28" s="110">
        <f t="shared" si="1"/>
        <v>0.17255554603452472</v>
      </c>
      <c r="J28" s="85">
        <f>分析係数表!G31</f>
        <v>7.0431893687707636E-2</v>
      </c>
      <c r="K28" s="111">
        <f t="shared" si="2"/>
        <v>1.2153413873527986E-2</v>
      </c>
      <c r="L28" s="79"/>
      <c r="M28" s="80"/>
      <c r="N28" s="81">
        <f>分析係数表!H31</f>
        <v>2.2373964840912391E-2</v>
      </c>
      <c r="O28" s="82">
        <f t="shared" si="3"/>
        <v>0.73735886978698861</v>
      </c>
      <c r="P28" s="76">
        <f>分析係数表!C31</f>
        <v>0.21403057579654239</v>
      </c>
      <c r="Q28" s="82">
        <f t="shared" si="4"/>
        <v>0.1578173434691969</v>
      </c>
      <c r="R28" s="83">
        <v>0.21236097545371943</v>
      </c>
      <c r="S28" s="84">
        <f t="shared" si="5"/>
        <v>0.38491652148824418</v>
      </c>
      <c r="T28" s="85">
        <f>分析係数表!F31</f>
        <v>0.34418604651162793</v>
      </c>
      <c r="U28" s="86">
        <f t="shared" si="6"/>
        <v>0.13248289576804684</v>
      </c>
      <c r="V28" s="87">
        <f>分析係数表!D31</f>
        <v>8.6378737541528243E-3</v>
      </c>
      <c r="W28" s="167">
        <f t="shared" si="7"/>
        <v>0</v>
      </c>
      <c r="X28" s="76">
        <f>分析係数表!E31</f>
        <v>7.3089700996677737E-3</v>
      </c>
      <c r="Y28" s="166">
        <f t="shared" si="8"/>
        <v>0</v>
      </c>
    </row>
    <row r="29" spans="1:25" x14ac:dyDescent="0.2">
      <c r="A29" s="6" t="s">
        <v>17</v>
      </c>
      <c r="B29" s="5" t="s">
        <v>272</v>
      </c>
      <c r="C29" s="90"/>
      <c r="D29" s="107">
        <f>投入係数表!AK29</f>
        <v>3.4071550255536627E-3</v>
      </c>
      <c r="E29" s="110">
        <f t="shared" si="9"/>
        <v>0.34071550255536626</v>
      </c>
      <c r="F29" s="85">
        <f>分析係数表!C32</f>
        <v>0.43391812865497081</v>
      </c>
      <c r="G29" s="110">
        <f t="shared" si="0"/>
        <v>0.14784263327256245</v>
      </c>
      <c r="H29" s="110">
        <v>0.16366347167926645</v>
      </c>
      <c r="I29" s="110">
        <f t="shared" si="1"/>
        <v>0.16366347167926645</v>
      </c>
      <c r="J29" s="85">
        <f>分析係数表!G32</f>
        <v>0.14171122994652408</v>
      </c>
      <c r="K29" s="111">
        <f t="shared" si="2"/>
        <v>2.3192951868986959E-2</v>
      </c>
      <c r="L29" s="79"/>
      <c r="M29" s="80"/>
      <c r="N29" s="81">
        <f>分析係数表!H32</f>
        <v>6.3683471354545017E-3</v>
      </c>
      <c r="O29" s="82">
        <f t="shared" si="3"/>
        <v>0.2098759553614481</v>
      </c>
      <c r="P29" s="76">
        <f>分析係数表!C32</f>
        <v>0.43391812865497081</v>
      </c>
      <c r="Q29" s="82">
        <f t="shared" si="4"/>
        <v>9.1068981800113746E-2</v>
      </c>
      <c r="R29" s="83">
        <v>0.11626070103932372</v>
      </c>
      <c r="S29" s="84">
        <f t="shared" si="5"/>
        <v>0.27992417271859016</v>
      </c>
      <c r="T29" s="85">
        <f>分析係数表!F32</f>
        <v>0.48395721925133689</v>
      </c>
      <c r="U29" s="86">
        <f t="shared" si="6"/>
        <v>0.13547132423011984</v>
      </c>
      <c r="V29" s="87">
        <f>分析係数表!D32</f>
        <v>1.871657754010695E-2</v>
      </c>
      <c r="W29" s="167">
        <f t="shared" si="7"/>
        <v>0</v>
      </c>
      <c r="X29" s="76">
        <f>分析係数表!E32</f>
        <v>2.4064171122994651E-2</v>
      </c>
      <c r="Y29" s="166">
        <f t="shared" si="8"/>
        <v>0</v>
      </c>
    </row>
    <row r="30" spans="1:25" x14ac:dyDescent="0.2">
      <c r="A30" s="6" t="s">
        <v>18</v>
      </c>
      <c r="B30" s="5" t="s">
        <v>273</v>
      </c>
      <c r="C30" s="90"/>
      <c r="D30" s="107">
        <f>投入係数表!AK30</f>
        <v>0</v>
      </c>
      <c r="E30" s="110">
        <f t="shared" si="9"/>
        <v>0</v>
      </c>
      <c r="F30" s="85">
        <f>分析係数表!C33</f>
        <v>0.95657568238213397</v>
      </c>
      <c r="G30" s="110">
        <f t="shared" si="0"/>
        <v>0</v>
      </c>
      <c r="H30" s="110">
        <v>3.1875315375020995E-2</v>
      </c>
      <c r="I30" s="110">
        <f t="shared" si="1"/>
        <v>3.1875315375020995E-2</v>
      </c>
      <c r="J30" s="85">
        <f>分析係数表!G33</f>
        <v>0.50647668393782386</v>
      </c>
      <c r="K30" s="111">
        <f t="shared" si="2"/>
        <v>1.6144104030612966E-2</v>
      </c>
      <c r="L30" s="79"/>
      <c r="M30" s="80"/>
      <c r="N30" s="81">
        <f>分析係数表!H33</f>
        <v>9.6856990653300401E-4</v>
      </c>
      <c r="O30" s="82">
        <f t="shared" si="3"/>
        <v>3.1920297393376131E-2</v>
      </c>
      <c r="P30" s="76">
        <f>分析係数表!C33</f>
        <v>0.95657568238213397</v>
      </c>
      <c r="Q30" s="82">
        <f t="shared" si="4"/>
        <v>3.0534180260909424E-2</v>
      </c>
      <c r="R30" s="83">
        <v>9.6746948940115735E-2</v>
      </c>
      <c r="S30" s="84">
        <f t="shared" si="5"/>
        <v>0.12862226431513674</v>
      </c>
      <c r="T30" s="85">
        <f>分析係数表!F33</f>
        <v>0.6295336787564767</v>
      </c>
      <c r="U30" s="86">
        <f t="shared" si="6"/>
        <v>8.097204722429592E-2</v>
      </c>
      <c r="V30" s="87">
        <f>分析係数表!D33</f>
        <v>5.181347150259067E-2</v>
      </c>
      <c r="W30" s="167">
        <f t="shared" si="7"/>
        <v>0</v>
      </c>
      <c r="X30" s="76">
        <f>分析係数表!E33</f>
        <v>4.145077720207254E-2</v>
      </c>
      <c r="Y30" s="166">
        <f t="shared" si="8"/>
        <v>0</v>
      </c>
    </row>
    <row r="31" spans="1:25" x14ac:dyDescent="0.2">
      <c r="A31" s="6" t="s">
        <v>19</v>
      </c>
      <c r="B31" s="5" t="s">
        <v>274</v>
      </c>
      <c r="C31" s="90"/>
      <c r="D31" s="107">
        <f>投入係数表!AK31</f>
        <v>4.0885860306643949E-2</v>
      </c>
      <c r="E31" s="110">
        <f t="shared" si="9"/>
        <v>4.0885860306643949</v>
      </c>
      <c r="F31" s="85">
        <f>分析係数表!C34</f>
        <v>0.33608845585417924</v>
      </c>
      <c r="G31" s="110">
        <f t="shared" si="0"/>
        <v>1.3741265656729644</v>
      </c>
      <c r="H31" s="110">
        <v>1.576474636024457</v>
      </c>
      <c r="I31" s="110">
        <f t="shared" si="1"/>
        <v>1.576474636024457</v>
      </c>
      <c r="J31" s="85">
        <f>分析係数表!G34</f>
        <v>0.42501734562394688</v>
      </c>
      <c r="K31" s="111">
        <f t="shared" si="2"/>
        <v>0.67002906524659256</v>
      </c>
      <c r="L31" s="79"/>
      <c r="M31" s="80"/>
      <c r="N31" s="81">
        <f>分析係数表!H34</f>
        <v>0.15935396387234249</v>
      </c>
      <c r="O31" s="82">
        <f t="shared" si="3"/>
        <v>5.2516869286452081</v>
      </c>
      <c r="P31" s="76">
        <f>分析係数表!C34</f>
        <v>0.33608845585417924</v>
      </c>
      <c r="Q31" s="82">
        <f t="shared" si="4"/>
        <v>1.7650313504779451</v>
      </c>
      <c r="R31" s="83">
        <v>1.9133746282700477</v>
      </c>
      <c r="S31" s="84">
        <f t="shared" si="5"/>
        <v>3.4898492642945049</v>
      </c>
      <c r="T31" s="85">
        <f>分析係数表!F34</f>
        <v>0.69035583308553872</v>
      </c>
      <c r="U31" s="86">
        <f t="shared" si="6"/>
        <v>2.4092377961949873</v>
      </c>
      <c r="V31" s="87">
        <f>分析係数表!D34</f>
        <v>0.20794925166022402</v>
      </c>
      <c r="W31" s="167">
        <f t="shared" si="7"/>
        <v>1</v>
      </c>
      <c r="X31" s="76">
        <f>分析係数表!E34</f>
        <v>0.15720091188423035</v>
      </c>
      <c r="Y31" s="166">
        <f t="shared" si="8"/>
        <v>1</v>
      </c>
    </row>
    <row r="32" spans="1:25" x14ac:dyDescent="0.2">
      <c r="A32" s="6" t="s">
        <v>20</v>
      </c>
      <c r="B32" s="5" t="s">
        <v>37</v>
      </c>
      <c r="C32" s="90"/>
      <c r="D32" s="107">
        <f>投入係数表!AK32</f>
        <v>2.7257240204429302E-2</v>
      </c>
      <c r="E32" s="110">
        <f t="shared" si="9"/>
        <v>2.7257240204429301</v>
      </c>
      <c r="F32" s="85">
        <f>分析係数表!C35</f>
        <v>1</v>
      </c>
      <c r="G32" s="110">
        <f t="shared" si="0"/>
        <v>2.7257240204429301</v>
      </c>
      <c r="H32" s="110">
        <v>3.0880709252544865</v>
      </c>
      <c r="I32" s="110">
        <f t="shared" si="1"/>
        <v>3.0880709252544865</v>
      </c>
      <c r="J32" s="85">
        <f>分析係数表!G35</f>
        <v>0.31379772270596118</v>
      </c>
      <c r="K32" s="111">
        <f t="shared" si="2"/>
        <v>0.96902962389934832</v>
      </c>
      <c r="L32" s="79"/>
      <c r="M32" s="80"/>
      <c r="N32" s="81">
        <f>分析係数表!H35</f>
        <v>5.9518620756453096E-2</v>
      </c>
      <c r="O32" s="82">
        <f t="shared" si="3"/>
        <v>1.9615022748229634</v>
      </c>
      <c r="P32" s="76">
        <f>分析係数表!C35</f>
        <v>1</v>
      </c>
      <c r="Q32" s="82">
        <f t="shared" si="4"/>
        <v>1.9615022748229634</v>
      </c>
      <c r="R32" s="83">
        <v>2.5587031475784703</v>
      </c>
      <c r="S32" s="84">
        <f t="shared" si="5"/>
        <v>5.6467740728329563</v>
      </c>
      <c r="T32" s="85">
        <f>分析係数表!F35</f>
        <v>0.62804197365483372</v>
      </c>
      <c r="U32" s="86">
        <f t="shared" si="6"/>
        <v>3.5464111334849537</v>
      </c>
      <c r="V32" s="87">
        <f>分析係数表!D35</f>
        <v>2.3219468631390936E-2</v>
      </c>
      <c r="W32" s="167">
        <f t="shared" si="7"/>
        <v>0</v>
      </c>
      <c r="X32" s="76">
        <f>分析係数表!E35</f>
        <v>2.0763563295378432E-2</v>
      </c>
      <c r="Y32" s="166">
        <f t="shared" si="8"/>
        <v>0</v>
      </c>
    </row>
    <row r="33" spans="1:25" x14ac:dyDescent="0.2">
      <c r="A33" s="6" t="s">
        <v>21</v>
      </c>
      <c r="B33" s="5" t="s">
        <v>38</v>
      </c>
      <c r="C33" s="90"/>
      <c r="D33" s="107">
        <f>投入係数表!AK33</f>
        <v>1.5332197614991482E-2</v>
      </c>
      <c r="E33" s="110">
        <f t="shared" si="9"/>
        <v>1.5332197614991483</v>
      </c>
      <c r="F33" s="85">
        <f>分析係数表!C36</f>
        <v>0.74699570815450644</v>
      </c>
      <c r="G33" s="110">
        <f t="shared" si="0"/>
        <v>1.1453085814975397</v>
      </c>
      <c r="H33" s="110">
        <v>1.2786311766484295</v>
      </c>
      <c r="I33" s="110">
        <f t="shared" si="1"/>
        <v>1.2786311766484295</v>
      </c>
      <c r="J33" s="85">
        <f>分析係数表!G36</f>
        <v>2.1798365122615803E-2</v>
      </c>
      <c r="K33" s="111">
        <f t="shared" si="2"/>
        <v>2.7872069245742332E-2</v>
      </c>
      <c r="L33" s="79"/>
      <c r="M33" s="80"/>
      <c r="N33" s="81">
        <f>分析係数表!H36</f>
        <v>0.18814470434403602</v>
      </c>
      <c r="O33" s="82">
        <f t="shared" si="3"/>
        <v>6.2005177686633139</v>
      </c>
      <c r="P33" s="76">
        <f>分析係数表!C36</f>
        <v>0.74699570815450644</v>
      </c>
      <c r="Q33" s="82">
        <f t="shared" si="4"/>
        <v>4.6317601615272528</v>
      </c>
      <c r="R33" s="83">
        <v>4.833862685056376</v>
      </c>
      <c r="S33" s="84">
        <f t="shared" si="5"/>
        <v>6.1124938617048059</v>
      </c>
      <c r="T33" s="85">
        <f>分析係数表!F36</f>
        <v>0.88068263301305039</v>
      </c>
      <c r="U33" s="86">
        <f t="shared" si="6"/>
        <v>5.3831671884022967</v>
      </c>
      <c r="V33" s="87">
        <f>分析係数表!D36</f>
        <v>1.2046464936182418E-2</v>
      </c>
      <c r="W33" s="167">
        <f t="shared" si="7"/>
        <v>0</v>
      </c>
      <c r="X33" s="76">
        <f>分析係数表!E36</f>
        <v>2.5813853434676608E-3</v>
      </c>
      <c r="Y33" s="166">
        <f t="shared" si="8"/>
        <v>0</v>
      </c>
    </row>
    <row r="34" spans="1:25" x14ac:dyDescent="0.2">
      <c r="A34" s="6" t="s">
        <v>22</v>
      </c>
      <c r="B34" s="5" t="s">
        <v>377</v>
      </c>
      <c r="C34" s="90"/>
      <c r="D34" s="107">
        <f>投入係数表!AK34</f>
        <v>2.7257240204429302E-2</v>
      </c>
      <c r="E34" s="110">
        <f t="shared" si="9"/>
        <v>2.7257240204429301</v>
      </c>
      <c r="F34" s="85">
        <f>分析係数表!C37</f>
        <v>0.40712235846595357</v>
      </c>
      <c r="G34" s="110">
        <f t="shared" si="0"/>
        <v>1.1097031917300266</v>
      </c>
      <c r="H34" s="110">
        <v>1.2763525629558299</v>
      </c>
      <c r="I34" s="110">
        <f t="shared" si="1"/>
        <v>1.2763525629558299</v>
      </c>
      <c r="J34" s="85">
        <f>分析係数表!G37</f>
        <v>0.32196035893896063</v>
      </c>
      <c r="K34" s="111">
        <f t="shared" si="2"/>
        <v>0.41093492930192133</v>
      </c>
      <c r="L34" s="79"/>
      <c r="M34" s="80"/>
      <c r="N34" s="81">
        <f>分析係数表!H37</f>
        <v>4.8815923289263402E-2</v>
      </c>
      <c r="O34" s="82">
        <f t="shared" si="3"/>
        <v>1.6087829886261571</v>
      </c>
      <c r="P34" s="76">
        <f>分析係数表!C37</f>
        <v>0.40712235846595357</v>
      </c>
      <c r="Q34" s="82">
        <f t="shared" si="4"/>
        <v>0.65497152458938646</v>
      </c>
      <c r="R34" s="83">
        <v>0.77554477308201597</v>
      </c>
      <c r="S34" s="84">
        <f t="shared" si="5"/>
        <v>2.0518973360378459</v>
      </c>
      <c r="T34" s="85">
        <f>分析係数表!F37</f>
        <v>0.65447194556749833</v>
      </c>
      <c r="U34" s="86">
        <f t="shared" si="6"/>
        <v>1.3429092416214559</v>
      </c>
      <c r="V34" s="87">
        <f>分析係数表!D37</f>
        <v>9.4369391578739775E-2</v>
      </c>
      <c r="W34" s="167">
        <f t="shared" si="7"/>
        <v>0</v>
      </c>
      <c r="X34" s="76">
        <f>分析係数表!E37</f>
        <v>8.924169214081451E-2</v>
      </c>
      <c r="Y34" s="166">
        <f t="shared" si="8"/>
        <v>0</v>
      </c>
    </row>
    <row r="35" spans="1:25" x14ac:dyDescent="0.2">
      <c r="A35" s="6" t="s">
        <v>23</v>
      </c>
      <c r="B35" s="5" t="s">
        <v>193</v>
      </c>
      <c r="C35" s="90"/>
      <c r="D35" s="107">
        <f>投入係数表!AK35</f>
        <v>6.9846678023850084E-2</v>
      </c>
      <c r="E35" s="110">
        <f t="shared" si="9"/>
        <v>6.9846678023850082</v>
      </c>
      <c r="F35" s="85">
        <f>分析係数表!C38</f>
        <v>1.4508928571428603E-2</v>
      </c>
      <c r="G35" s="110">
        <f t="shared" si="0"/>
        <v>0.10134004623996128</v>
      </c>
      <c r="H35" s="110">
        <v>0.10734492727555517</v>
      </c>
      <c r="I35" s="110">
        <f t="shared" si="1"/>
        <v>0.10734492727555517</v>
      </c>
      <c r="J35" s="85">
        <f>分析係数表!G38</f>
        <v>0.30833333333333335</v>
      </c>
      <c r="K35" s="111">
        <f t="shared" si="2"/>
        <v>3.3098019243296181E-2</v>
      </c>
      <c r="L35" s="79"/>
      <c r="M35" s="80"/>
      <c r="N35" s="81">
        <f>分析係数表!H38</f>
        <v>4.2859218364085426E-2</v>
      </c>
      <c r="O35" s="82">
        <f t="shared" si="3"/>
        <v>1.4124731596568938</v>
      </c>
      <c r="P35" s="76">
        <f>分析係数表!C38</f>
        <v>1.4508928571428603E-2</v>
      </c>
      <c r="Q35" s="82">
        <f t="shared" si="4"/>
        <v>2.0493472182521941E-2</v>
      </c>
      <c r="R35" s="83">
        <v>2.6309520960257314E-2</v>
      </c>
      <c r="S35" s="84">
        <f t="shared" si="5"/>
        <v>0.13365444823581249</v>
      </c>
      <c r="T35" s="85">
        <f>分析係数表!F38</f>
        <v>0.5083333333333333</v>
      </c>
      <c r="U35" s="86">
        <f t="shared" si="6"/>
        <v>6.7941011186538017E-2</v>
      </c>
      <c r="V35" s="87">
        <f>分析係数表!D38</f>
        <v>0.11666666666666667</v>
      </c>
      <c r="W35" s="167">
        <f t="shared" si="7"/>
        <v>0</v>
      </c>
      <c r="X35" s="76">
        <f>分析係数表!E38</f>
        <v>0.14166666666666666</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4.8285523445832167E-2</v>
      </c>
      <c r="I36" s="110">
        <f t="shared" si="1"/>
        <v>4.8285523445832167E-2</v>
      </c>
      <c r="J36" s="85">
        <f>分析係数表!G39</f>
        <v>0.34035980374341268</v>
      </c>
      <c r="K36" s="111">
        <f t="shared" si="2"/>
        <v>1.6434451283671388E-2</v>
      </c>
      <c r="L36" s="79"/>
      <c r="M36" s="80"/>
      <c r="N36" s="81">
        <f>分析係数表!H39</f>
        <v>3.825851130805366E-3</v>
      </c>
      <c r="O36" s="82">
        <f t="shared" si="3"/>
        <v>0.12608517470383573</v>
      </c>
      <c r="P36" s="76">
        <f>分析係数表!C39</f>
        <v>1</v>
      </c>
      <c r="Q36" s="82">
        <f t="shared" si="4"/>
        <v>0.12608517470383573</v>
      </c>
      <c r="R36" s="83">
        <v>0.16159510453628462</v>
      </c>
      <c r="S36" s="84">
        <f t="shared" si="5"/>
        <v>0.20988062798211679</v>
      </c>
      <c r="T36" s="85">
        <f>分析係数表!F39</f>
        <v>0.69125931310194444</v>
      </c>
      <c r="U36" s="86">
        <f t="shared" si="6"/>
        <v>0.14508193873232278</v>
      </c>
      <c r="V36" s="87">
        <f>分析係数表!D39</f>
        <v>5.1063056514628384E-2</v>
      </c>
      <c r="W36" s="167">
        <f t="shared" si="7"/>
        <v>0</v>
      </c>
      <c r="X36" s="76">
        <f>分析係数表!E39</f>
        <v>5.9967290568780668E-2</v>
      </c>
      <c r="Y36" s="166">
        <f t="shared" si="8"/>
        <v>0</v>
      </c>
    </row>
    <row r="37" spans="1:25" x14ac:dyDescent="0.2">
      <c r="A37" s="6" t="s">
        <v>25</v>
      </c>
      <c r="B37" s="5" t="s">
        <v>40</v>
      </c>
      <c r="C37" s="90"/>
      <c r="D37" s="107">
        <f>投入係数表!AK37</f>
        <v>0</v>
      </c>
      <c r="E37" s="110">
        <f t="shared" si="9"/>
        <v>0</v>
      </c>
      <c r="F37" s="85">
        <f>分析係数表!C40</f>
        <v>0.85193465176268268</v>
      </c>
      <c r="G37" s="110">
        <f t="shared" si="0"/>
        <v>0</v>
      </c>
      <c r="H37" s="110">
        <v>1.942843032013925E-3</v>
      </c>
      <c r="I37" s="110">
        <f t="shared" si="1"/>
        <v>1.942843032013925E-3</v>
      </c>
      <c r="J37" s="85">
        <f>分析係数表!G40</f>
        <v>0.54260669636442016</v>
      </c>
      <c r="K37" s="111">
        <f t="shared" si="2"/>
        <v>1.0541996391557093E-3</v>
      </c>
      <c r="L37" s="79"/>
      <c r="M37" s="80"/>
      <c r="N37" s="81">
        <f>分析係数表!H40</f>
        <v>3.0340452322146352E-2</v>
      </c>
      <c r="O37" s="82">
        <f t="shared" si="3"/>
        <v>0.99990331584750747</v>
      </c>
      <c r="P37" s="76">
        <f>分析係数表!C40</f>
        <v>0.85193465176268268</v>
      </c>
      <c r="Q37" s="82">
        <f t="shared" si="4"/>
        <v>0.85185228318289796</v>
      </c>
      <c r="R37" s="83">
        <v>0.85350740638826783</v>
      </c>
      <c r="S37" s="84">
        <f t="shared" si="5"/>
        <v>0.85545024942028181</v>
      </c>
      <c r="T37" s="85">
        <f>分析係数表!F40</f>
        <v>0.72424198879149304</v>
      </c>
      <c r="U37" s="86">
        <f t="shared" si="6"/>
        <v>0.61955298995232366</v>
      </c>
      <c r="V37" s="87">
        <f>分析係数表!D40</f>
        <v>8.0615030895243564E-2</v>
      </c>
      <c r="W37" s="167">
        <f t="shared" si="7"/>
        <v>0</v>
      </c>
      <c r="X37" s="76">
        <f>分析係数表!E40</f>
        <v>5.0725678976864495E-2</v>
      </c>
      <c r="Y37" s="166">
        <f t="shared" si="8"/>
        <v>0</v>
      </c>
    </row>
    <row r="38" spans="1:25" x14ac:dyDescent="0.2">
      <c r="A38" s="6" t="s">
        <v>26</v>
      </c>
      <c r="B38" s="5" t="s">
        <v>276</v>
      </c>
      <c r="C38" s="90"/>
      <c r="D38" s="107">
        <f>投入係数表!AK38</f>
        <v>0</v>
      </c>
      <c r="E38" s="110">
        <f t="shared" si="9"/>
        <v>0</v>
      </c>
      <c r="F38" s="85">
        <f>分析係数表!C41</f>
        <v>0.80146471371504657</v>
      </c>
      <c r="G38" s="110">
        <f t="shared" si="0"/>
        <v>0</v>
      </c>
      <c r="H38" s="110">
        <v>4.8374328493164202E-3</v>
      </c>
      <c r="I38" s="110">
        <f t="shared" si="1"/>
        <v>4.8374328493164202E-3</v>
      </c>
      <c r="J38" s="85">
        <f>分析係数表!G41</f>
        <v>0.44658927872701187</v>
      </c>
      <c r="K38" s="111">
        <f t="shared" si="2"/>
        <v>2.1603456470665741E-3</v>
      </c>
      <c r="L38" s="79"/>
      <c r="M38" s="80"/>
      <c r="N38" s="81">
        <f>分析係数表!H41</f>
        <v>5.2181703714465594E-2</v>
      </c>
      <c r="O38" s="82">
        <f t="shared" si="3"/>
        <v>1.7197060220681393</v>
      </c>
      <c r="P38" s="76">
        <f>分析係数表!C41</f>
        <v>0.80146471371504657</v>
      </c>
      <c r="Q38" s="82">
        <f t="shared" si="4"/>
        <v>1.3782836946508827</v>
      </c>
      <c r="R38" s="83">
        <v>1.404936584448059</v>
      </c>
      <c r="S38" s="84">
        <f t="shared" si="5"/>
        <v>1.4097740172973754</v>
      </c>
      <c r="T38" s="85">
        <f>分析係数表!F41</f>
        <v>0.54349810877787919</v>
      </c>
      <c r="U38" s="86">
        <f t="shared" si="6"/>
        <v>0.76620951220531663</v>
      </c>
      <c r="V38" s="87">
        <f>分析係数表!D41</f>
        <v>0.13747228381374724</v>
      </c>
      <c r="W38" s="167">
        <f t="shared" si="7"/>
        <v>0</v>
      </c>
      <c r="X38" s="76">
        <f>分析係数表!E41</f>
        <v>0.12938567888352681</v>
      </c>
      <c r="Y38" s="166">
        <f t="shared" si="8"/>
        <v>0</v>
      </c>
    </row>
    <row r="39" spans="1:25" x14ac:dyDescent="0.2">
      <c r="A39" s="6" t="s">
        <v>51</v>
      </c>
      <c r="B39" s="5" t="s">
        <v>367</v>
      </c>
      <c r="C39" s="75">
        <f>最終需要_まとめ!C40</f>
        <v>100</v>
      </c>
      <c r="D39" s="107">
        <f>投入係数表!AK39</f>
        <v>0</v>
      </c>
      <c r="E39" s="110">
        <f t="shared" si="9"/>
        <v>0</v>
      </c>
      <c r="F39" s="85">
        <f>分析係数表!C42</f>
        <v>0.73057644110275688</v>
      </c>
      <c r="G39" s="110">
        <f>E39*F39</f>
        <v>0</v>
      </c>
      <c r="H39" s="110">
        <v>1.5648179323515192E-2</v>
      </c>
      <c r="I39" s="110">
        <f>C39+H39</f>
        <v>100.01564817932352</v>
      </c>
      <c r="J39" s="85">
        <f>分析係数表!G42</f>
        <v>0.48211243611584326</v>
      </c>
      <c r="K39" s="111">
        <f>I39*J39</f>
        <v>48.218787793438764</v>
      </c>
      <c r="L39" s="79"/>
      <c r="M39" s="80"/>
      <c r="N39" s="81">
        <f>分析係数表!H42</f>
        <v>1.2567194537265727E-2</v>
      </c>
      <c r="O39" s="82">
        <f t="shared" si="3"/>
        <v>0.41416585867905531</v>
      </c>
      <c r="P39" s="76">
        <f>分析係数表!C42</f>
        <v>0.73057644110275688</v>
      </c>
      <c r="Q39" s="82">
        <f>O39*P39</f>
        <v>0.30257981906001158</v>
      </c>
      <c r="R39" s="83">
        <v>0.31974960946579967</v>
      </c>
      <c r="S39" s="84">
        <f>I39+R39</f>
        <v>100.33539778878932</v>
      </c>
      <c r="T39" s="85">
        <f>分析係数表!F42</f>
        <v>0.53492333901192501</v>
      </c>
      <c r="U39" s="86">
        <f>S39*T39</f>
        <v>53.671746006268904</v>
      </c>
      <c r="V39" s="87">
        <f>分析係数表!D42</f>
        <v>0.19591141396933562</v>
      </c>
      <c r="W39" s="167">
        <f>ROUND(S39*V39,0)</f>
        <v>20</v>
      </c>
      <c r="X39" s="76">
        <f>分析係数表!E42</f>
        <v>0.16183986371379896</v>
      </c>
      <c r="Y39" s="166">
        <f>ROUND(S39*X39,0)</f>
        <v>16</v>
      </c>
    </row>
    <row r="40" spans="1:25" x14ac:dyDescent="0.2">
      <c r="A40" s="6" t="s">
        <v>194</v>
      </c>
      <c r="B40" s="5" t="s">
        <v>41</v>
      </c>
      <c r="C40" s="90"/>
      <c r="D40" s="107">
        <f>投入係数表!AK40</f>
        <v>7.8364565587734247E-2</v>
      </c>
      <c r="E40" s="110">
        <f t="shared" si="9"/>
        <v>7.836456558773425</v>
      </c>
      <c r="F40" s="85">
        <f>分析係数表!C43</f>
        <v>0.26262335230137579</v>
      </c>
      <c r="G40" s="110">
        <f>E40*F40</f>
        <v>2.05803649162918</v>
      </c>
      <c r="H40" s="110">
        <v>2.3816224345947328</v>
      </c>
      <c r="I40" s="110">
        <f>C40+H40</f>
        <v>2.3816224345947328</v>
      </c>
      <c r="J40" s="85">
        <f>分析係数表!G43</f>
        <v>0.38144329896907214</v>
      </c>
      <c r="K40" s="111">
        <f>I40*J40</f>
        <v>0.9084539183505681</v>
      </c>
      <c r="L40" s="79"/>
      <c r="M40" s="80"/>
      <c r="N40" s="81">
        <f>分析係数表!H43</f>
        <v>3.4626374158554893E-2</v>
      </c>
      <c r="O40" s="82">
        <f t="shared" si="3"/>
        <v>1.1411506318131968</v>
      </c>
      <c r="P40" s="76">
        <f>分析係数表!C43</f>
        <v>0.26262335230137579</v>
      </c>
      <c r="Q40" s="82">
        <f>O40*P40</f>
        <v>0.29969280440761475</v>
      </c>
      <c r="R40" s="83">
        <v>0.56383928055826149</v>
      </c>
      <c r="S40" s="84">
        <f>I40+R40</f>
        <v>2.9454617151529945</v>
      </c>
      <c r="T40" s="85">
        <f>分析係数表!F43</f>
        <v>0.61984536082474229</v>
      </c>
      <c r="U40" s="86">
        <f>S40*T40</f>
        <v>1.8257307796244722</v>
      </c>
      <c r="V40" s="87">
        <f>分析係数表!D43</f>
        <v>0.12345360824742269</v>
      </c>
      <c r="W40" s="167">
        <f>ROUND(S40*V40,0)</f>
        <v>0</v>
      </c>
      <c r="X40" s="76">
        <f>分析係数表!E43</f>
        <v>9.510309278350515E-2</v>
      </c>
      <c r="Y40" s="166">
        <f>ROUND(S40*X40,0)</f>
        <v>0</v>
      </c>
    </row>
    <row r="41" spans="1:25" x14ac:dyDescent="0.2">
      <c r="A41" s="6" t="s">
        <v>340</v>
      </c>
      <c r="B41" s="5" t="s">
        <v>42</v>
      </c>
      <c r="C41" s="90"/>
      <c r="D41" s="107">
        <f>投入係数表!AK41</f>
        <v>3.4071550255536627E-3</v>
      </c>
      <c r="E41" s="110">
        <f t="shared" si="9"/>
        <v>0.34071550255536626</v>
      </c>
      <c r="F41" s="85">
        <f>分析係数表!C44</f>
        <v>0.55951749734888656</v>
      </c>
      <c r="G41" s="110">
        <f>E41*F41</f>
        <v>0.1906362852977467</v>
      </c>
      <c r="H41" s="110">
        <v>0.19568468003031891</v>
      </c>
      <c r="I41" s="110">
        <f>C41+H41</f>
        <v>0.19568468003031891</v>
      </c>
      <c r="J41" s="85">
        <f>分析係数表!G44</f>
        <v>0.2661290322580645</v>
      </c>
      <c r="K41" s="111">
        <f>I41*J41</f>
        <v>5.2077374524197771E-2</v>
      </c>
      <c r="L41" s="79"/>
      <c r="M41" s="80"/>
      <c r="N41" s="81">
        <f>分析係数表!H44</f>
        <v>0.11419439198024117</v>
      </c>
      <c r="O41" s="82">
        <f t="shared" si="3"/>
        <v>3.7634030626790462</v>
      </c>
      <c r="P41" s="76">
        <f>分析係数表!C44</f>
        <v>0.55951749734888656</v>
      </c>
      <c r="Q41" s="82">
        <f>O41*P41</f>
        <v>2.1056898631453147</v>
      </c>
      <c r="R41" s="83">
        <v>2.1415857379844008</v>
      </c>
      <c r="S41" s="84">
        <f>I41+R41</f>
        <v>2.3372704180147199</v>
      </c>
      <c r="T41" s="85">
        <f>分析係数表!F44</f>
        <v>0.54608294930875578</v>
      </c>
      <c r="U41" s="86">
        <f>S41*T41</f>
        <v>1.2763435232015867</v>
      </c>
      <c r="V41" s="87">
        <f>分析係数表!D44</f>
        <v>0.18490783410138248</v>
      </c>
      <c r="W41" s="167">
        <f>ROUND(S41*V41,0)</f>
        <v>0</v>
      </c>
      <c r="X41" s="76">
        <f>分析係数表!E44</f>
        <v>0.125</v>
      </c>
      <c r="Y41" s="166">
        <f>ROUND(S41*X41,0)</f>
        <v>0</v>
      </c>
    </row>
    <row r="42" spans="1:25" x14ac:dyDescent="0.2">
      <c r="A42" s="6" t="s">
        <v>341</v>
      </c>
      <c r="B42" s="5" t="s">
        <v>278</v>
      </c>
      <c r="C42" s="90"/>
      <c r="D42" s="107">
        <f>投入係数表!AK42</f>
        <v>2.5553662691652469E-2</v>
      </c>
      <c r="E42" s="110">
        <f t="shared" si="9"/>
        <v>2.5553662691652468</v>
      </c>
      <c r="F42" s="85">
        <f>分析係数表!C45</f>
        <v>1</v>
      </c>
      <c r="G42" s="110">
        <f>E42*F42</f>
        <v>2.5553662691652468</v>
      </c>
      <c r="H42" s="110">
        <v>2.6908696815362889</v>
      </c>
      <c r="I42" s="110">
        <f>C42+H42</f>
        <v>2.6908696815362889</v>
      </c>
      <c r="J42" s="85">
        <f>分析係数表!G45</f>
        <v>0</v>
      </c>
      <c r="K42" s="111">
        <f>I42*J42</f>
        <v>0</v>
      </c>
      <c r="L42" s="79"/>
      <c r="M42" s="80"/>
      <c r="N42" s="81">
        <f>分析係数表!H45</f>
        <v>0</v>
      </c>
      <c r="O42" s="82">
        <f t="shared" si="3"/>
        <v>0</v>
      </c>
      <c r="P42" s="76">
        <f>分析係数表!C45</f>
        <v>1</v>
      </c>
      <c r="Q42" s="82">
        <f>O42*P42</f>
        <v>0</v>
      </c>
      <c r="R42" s="83">
        <v>0.15705557888036728</v>
      </c>
      <c r="S42" s="84">
        <f>I42+R42</f>
        <v>2.8479252604166563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1.0221465076660987E-2</v>
      </c>
      <c r="E43" s="110">
        <f t="shared" si="9"/>
        <v>1.0221465076660987</v>
      </c>
      <c r="F43" s="85">
        <f>分析係数表!C46</f>
        <v>0.22811405702851428</v>
      </c>
      <c r="G43" s="110">
        <f>E43*F43</f>
        <v>0.23316598674124114</v>
      </c>
      <c r="H43" s="110">
        <v>0.25363774959477359</v>
      </c>
      <c r="I43" s="110">
        <f>C43+H43</f>
        <v>0.25363774959477359</v>
      </c>
      <c r="J43" s="85">
        <f>分析係数表!G46</f>
        <v>8.7527352297592995E-3</v>
      </c>
      <c r="K43" s="111">
        <f>I43*J43</f>
        <v>2.2200240664750422E-3</v>
      </c>
      <c r="L43" s="79"/>
      <c r="M43" s="80"/>
      <c r="N43" s="81">
        <f>分析係数表!H46</f>
        <v>2.1817037144655917E-2</v>
      </c>
      <c r="O43" s="82">
        <f t="shared" si="3"/>
        <v>0.71900469878579742</v>
      </c>
      <c r="P43" s="76">
        <f>分析係数表!C46</f>
        <v>0.22811405702851428</v>
      </c>
      <c r="Q43" s="82">
        <f>O43*P43</f>
        <v>0.16401507886259312</v>
      </c>
      <c r="R43" s="83">
        <v>0.18652917164861085</v>
      </c>
      <c r="S43" s="84">
        <f>I43+R43</f>
        <v>0.44016692124338441</v>
      </c>
      <c r="T43" s="85">
        <f>分析係数表!F46</f>
        <v>0.3172866520787746</v>
      </c>
      <c r="U43" s="86">
        <f>S43*T43</f>
        <v>0.13965908879713509</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108">
        <f>投入係数表!AK44</f>
        <v>0.42759795570698467</v>
      </c>
      <c r="E44" s="96">
        <f>SUM(E5:E43)</f>
        <v>42.759795570698465</v>
      </c>
      <c r="F44" s="98">
        <f>分析係数表!C47</f>
        <v>0.33433390508862204</v>
      </c>
      <c r="G44" s="96">
        <f>SUM(G5:G43)</f>
        <v>15.560475422630326</v>
      </c>
      <c r="H44" s="96">
        <f>SUM(H5:H43)</f>
        <v>18.469106716513345</v>
      </c>
      <c r="I44" s="96">
        <f>SUM(I5:I43)</f>
        <v>118.46910671651335</v>
      </c>
      <c r="J44" s="98">
        <f>分析係数表!G47</f>
        <v>0.20055399257397419</v>
      </c>
      <c r="K44" s="112">
        <f>SUM(K5:K43)</f>
        <v>52.561580612107164</v>
      </c>
      <c r="L44" s="94">
        <f>最終需要_まとめ!$L$33</f>
        <v>0.627</v>
      </c>
      <c r="M44" s="91">
        <f>K44*L44</f>
        <v>32.956111043791189</v>
      </c>
      <c r="N44" s="95">
        <f>分析係数表!H47</f>
        <v>1</v>
      </c>
      <c r="O44" s="96">
        <f>SUM(O5:O43)</f>
        <v>32.956111043791189</v>
      </c>
      <c r="P44" s="92">
        <f>分析係数表!C47</f>
        <v>0.33433390508862204</v>
      </c>
      <c r="Q44" s="96">
        <f>SUM(Q5:Q43)</f>
        <v>15.614677007118686</v>
      </c>
      <c r="R44" s="91">
        <f>SUM(R5:R43)</f>
        <v>17.865570712669939</v>
      </c>
      <c r="S44" s="97">
        <f>SUM(S5:S43)</f>
        <v>136.3346774291833</v>
      </c>
      <c r="T44" s="98">
        <f>分析係数表!F47</f>
        <v>0.41739236800258844</v>
      </c>
      <c r="U44" s="99">
        <f>SUM(U5:U43)</f>
        <v>74.302909809406373</v>
      </c>
      <c r="V44" s="100">
        <f>分析係数表!D47</f>
        <v>5.2767398089435869E-2</v>
      </c>
      <c r="W44" s="164">
        <f>SUM(W5:W43)</f>
        <v>21</v>
      </c>
      <c r="X44" s="92">
        <f>分析係数表!E47</f>
        <v>4.5266401770882245E-2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6" activePane="bottomRight" state="frozen"/>
      <selection pane="topRight" activeCell="C1" sqref="C1"/>
      <selection pane="bottomLeft" activeCell="A6" sqref="A6"/>
      <selection pane="bottomRight" activeCell="L13" sqref="L13"/>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108.99060194097876</v>
      </c>
      <c r="D6" s="193">
        <f>'1'!U5+'2'!U5+'3'!U5+'4'!U5+'5'!U5+'6'!U5+'7'!U5+'8'!U5+'9'!U5+'10'!U5+'11'!U5+'12'!U5+'13'!U5+'14'!U5+'15'!U5+'16'!U5+'17'!U5+'18'!U5+'19'!U5+'20'!U5+'21'!U5+'22'!U5+'23'!U5+'24'!U5+'25'!U5+'26'!U5+'27'!U5+'28'!U5+'29'!U5+'30'!U5+'31'!U5+'32'!U5+'33'!U5+'34'!U5+'35'!U5+'36'!U5+'37'!U5+'38'!U5+'39'!U5</f>
        <v>49.039034742294511</v>
      </c>
      <c r="E6" s="120">
        <f>'1'!W5+'2'!W5+'3'!W5+'4'!W5+'5'!W5+'6'!W5+'7'!W5+'8'!W5+'9'!W5+'10'!W5+'11'!W5+'12'!W5+'13'!W5+'14'!W5+'15'!W5+'16'!W5+'17'!W5+'18'!W5+'19'!W5+'20'!W5+'21'!W5+'22'!W5+'23'!W5+'24'!W5+'25'!W5+'26'!W5+'27'!W5+'28'!W5+'29'!W5+'30'!W5+'31'!W5+'32'!W5+'33'!W5+'34'!W5+'35'!W5+'36'!W5+'37'!W5+'38'!W5+'39'!W5</f>
        <v>41</v>
      </c>
      <c r="F6" s="172">
        <f>'1'!Y5+'2'!Y5+'3'!Y5+'4'!Y5+'5'!Y5+'6'!Y5+'7'!Y5+'8'!Y5+'9'!Y5+'10'!Y5+'11'!Y5+'12'!Y5+'13'!Y5+'14'!Y5+'15'!Y5+'16'!Y5+'17'!Y5+'18'!Y5+'19'!Y5+'20'!Y5+'21'!Y5+'22'!Y5+'23'!Y5+'24'!Y5+'25'!Y5+'26'!Y5+'27'!Y5+'28'!Y5+'29'!Y5+'30'!Y5+'31'!Y5+'32'!Y5+'33'!Y5+'34'!Y5+'35'!Y5+'36'!Y5+'37'!Y5+'38'!Y5+'39'!Y5</f>
        <v>16</v>
      </c>
      <c r="G6" s="116">
        <v>1</v>
      </c>
      <c r="I6" s="144" t="s">
        <v>256</v>
      </c>
      <c r="J6" s="145">
        <f>C45</f>
        <v>4861.7038263681725</v>
      </c>
      <c r="K6" s="145">
        <f>D45</f>
        <v>2248.8905293346616</v>
      </c>
      <c r="L6" s="146">
        <f>E45</f>
        <v>363</v>
      </c>
      <c r="M6" s="147">
        <f>F45</f>
        <v>291</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109.78064724213419</v>
      </c>
      <c r="D7" s="193">
        <f>'1'!U6+'2'!U6+'3'!U6+'4'!U6+'5'!U6+'6'!U6+'7'!U6+'8'!U6+'9'!U6+'10'!U6+'11'!U6+'12'!U6+'13'!U6+'14'!U6+'15'!U6+'16'!U6+'17'!U6+'18'!U6+'19'!U6+'20'!U6+'21'!U6+'22'!U6+'23'!U6+'24'!U6+'25'!U6+'26'!U6+'27'!U6+'28'!U6+'29'!U6+'30'!U6+'31'!U6+'32'!U6+'33'!U6+'34'!U6+'35'!U6+'36'!U6+'37'!U6+'38'!U6+'39'!U6</f>
        <v>75.339659872052906</v>
      </c>
      <c r="E7" s="120">
        <f>'1'!W6+'2'!W6+'3'!W6+'4'!W6+'5'!W6+'6'!W6+'7'!W6+'8'!W6+'9'!W6+'10'!W6+'11'!W6+'12'!W6+'13'!W6+'14'!W6+'15'!W6+'16'!W6+'17'!W6+'18'!W6+'19'!W6+'20'!W6+'21'!W6+'22'!W6+'23'!W6+'24'!W6+'25'!W6+'26'!W6+'27'!W6+'28'!W6+'29'!W6+'30'!W6+'31'!W6+'32'!W6+'33'!W6+'34'!W6+'35'!W6+'36'!W6+'37'!W6+'38'!W6+'39'!W6</f>
        <v>39</v>
      </c>
      <c r="F7" s="172">
        <f>'1'!Y6+'2'!Y6+'3'!Y6+'4'!Y6+'5'!Y6+'6'!Y6+'7'!Y6+'8'!Y6+'9'!Y6+'10'!Y6+'11'!Y6+'12'!Y6+'13'!Y6+'14'!Y6+'15'!Y6+'16'!Y6+'17'!Y6+'18'!Y6+'19'!Y6+'20'!Y6+'21'!Y6+'22'!Y6+'23'!Y6+'24'!Y6+'25'!Y6+'26'!Y6+'27'!Y6+'28'!Y6+'29'!Y6+'30'!Y6+'31'!Y6+'32'!Y6+'33'!Y6+'34'!Y6+'35'!Y6+'36'!Y6+'37'!Y6+'38'!Y6+'39'!Y6</f>
        <v>30</v>
      </c>
      <c r="G7" s="117">
        <v>2</v>
      </c>
      <c r="I7" s="144" t="s">
        <v>257</v>
      </c>
      <c r="J7" s="145">
        <f>最終需要_まとめ!C45</f>
        <v>3900</v>
      </c>
      <c r="K7" s="383">
        <f>Q45</f>
        <v>183066</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259</v>
      </c>
      <c r="J8" s="441">
        <f>J6/J7</f>
        <v>1.2465907247097878</v>
      </c>
      <c r="K8" s="150">
        <f>K6/K7*100</f>
        <v>1.2284588778553425</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101.72710866917681</v>
      </c>
      <c r="D9" s="193">
        <f>'1'!U8+'2'!U8+'3'!U8+'4'!U8+'5'!U8+'6'!U8+'7'!U8+'8'!U8+'9'!U8+'10'!U8+'11'!U8+'12'!U8+'13'!U8+'14'!U8+'15'!U8+'16'!U8+'17'!U8+'18'!U8+'19'!U8+'20'!U8+'21'!U8+'22'!U8+'23'!U8+'24'!U8+'25'!U8+'26'!U8+'27'!U8+'28'!U8+'29'!U8+'30'!U8+'31'!U8+'32'!U8+'33'!U8+'34'!U8+'35'!U8+'36'!U8+'37'!U8+'38'!U8+'39'!U8</f>
        <v>61.46012815429431</v>
      </c>
      <c r="E9" s="120">
        <f>'1'!W8+'2'!W8+'3'!W8+'4'!W8+'5'!W8+'6'!W8+'7'!W8+'8'!W8+'9'!W8+'10'!W8+'11'!W8+'12'!W8+'13'!W8+'14'!W8+'15'!W8+'16'!W8+'17'!W8+'18'!W8+'19'!W8+'20'!W8+'21'!W8+'22'!W8+'23'!W8+'24'!W8+'25'!W8+'26'!W8+'27'!W8+'28'!W8+'29'!W8+'30'!W8+'31'!W8+'32'!W8+'33'!W8+'34'!W8+'35'!W8+'36'!W8+'37'!W8+'38'!W8+'39'!W8</f>
        <v>0</v>
      </c>
      <c r="F9" s="172">
        <f>'1'!Y8+'2'!Y8+'3'!Y8+'4'!Y8+'5'!Y8+'6'!Y8+'7'!Y8+'8'!Y8+'9'!Y8+'10'!Y8+'11'!Y8+'12'!Y8+'13'!Y8+'14'!Y8+'15'!Y8+'16'!Y8+'17'!Y8+'18'!Y8+'19'!Y8+'20'!Y8+'21'!Y8+'22'!Y8+'23'!Y8+'24'!Y8+'25'!Y8+'26'!Y8+'27'!Y8+'28'!Y8+'29'!Y8+'30'!Y8+'31'!Y8+'32'!Y8+'33'!Y8+'34'!Y8+'35'!Y8+'36'!Y8+'37'!Y8+'38'!Y8+'39'!Y8</f>
        <v>0</v>
      </c>
      <c r="G9" s="117">
        <v>4</v>
      </c>
      <c r="I9" s="152" t="s">
        <v>125</v>
      </c>
      <c r="J9" s="458" t="s">
        <v>608</v>
      </c>
      <c r="K9" s="459"/>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108.28739391101001</v>
      </c>
      <c r="D10" s="194">
        <f>'1'!U9+'2'!U9+'3'!U9+'4'!U9+'5'!U9+'6'!U9+'7'!U9+'8'!U9+'9'!U9+'10'!U9+'11'!U9+'12'!U9+'13'!U9+'14'!U9+'15'!U9+'16'!U9+'17'!U9+'18'!U9+'19'!U9+'20'!U9+'21'!U9+'22'!U9+'23'!U9+'24'!U9+'25'!U9+'26'!U9+'27'!U9+'28'!U9+'29'!U9+'30'!U9+'31'!U9+'32'!U9+'33'!U9+'34'!U9+'35'!U9+'36'!U9+'37'!U9+'38'!U9+'39'!U9</f>
        <v>44.416617026127319</v>
      </c>
      <c r="E10" s="119">
        <f>'1'!W9+'2'!W9+'3'!W9+'4'!W9+'5'!W9+'6'!W9+'7'!W9+'8'!W9+'9'!W9+'10'!W9+'11'!W9+'12'!W9+'13'!W9+'14'!W9+'15'!W9+'16'!W9+'17'!W9+'18'!W9+'19'!W9+'20'!W9+'21'!W9+'22'!W9+'23'!W9+'24'!W9+'25'!W9+'26'!W9+'27'!W9+'28'!W9+'29'!W9+'30'!W9+'31'!W9+'32'!W9+'33'!W9+'34'!W9+'35'!W9+'36'!W9+'37'!W9+'38'!W9+'39'!W9</f>
        <v>3</v>
      </c>
      <c r="F10" s="171">
        <f>'1'!Y9+'2'!Y9+'3'!Y9+'4'!Y9+'5'!Y9+'6'!Y9+'7'!Y9+'8'!Y9+'9'!Y9+'10'!Y9+'11'!Y9+'12'!Y9+'13'!Y9+'14'!Y9+'15'!Y9+'16'!Y9+'17'!Y9+'18'!Y9+'19'!Y9+'20'!Y9+'21'!Y9+'22'!Y9+'23'!Y9+'24'!Y9+'25'!Y9+'26'!Y9+'27'!Y9+'28'!Y9+'29'!Y9+'30'!Y9+'31'!Y9+'32'!Y9+'33'!Y9+'34'!Y9+'35'!Y9+'36'!Y9+'37'!Y9+'38'!Y9+'39'!Y9</f>
        <v>3</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37.231503579952268</v>
      </c>
      <c r="E11" s="120">
        <f>'1'!W10+'2'!W10+'3'!W10+'4'!W10+'5'!W10+'6'!W10+'7'!W10+'8'!W10+'9'!W10+'10'!W10+'11'!W10+'12'!W10+'13'!W10+'14'!W10+'15'!W10+'16'!W10+'17'!W10+'18'!W10+'19'!W10+'20'!W10+'21'!W10+'22'!W10+'23'!W10+'24'!W10+'25'!W10+'26'!W10+'27'!W10+'28'!W10+'29'!W10+'30'!W10+'31'!W10+'32'!W10+'33'!W10+'34'!W10+'35'!W10+'36'!W10+'37'!W10+'38'!W10+'39'!W10</f>
        <v>14</v>
      </c>
      <c r="F11" s="172">
        <f>'1'!Y10+'2'!Y10+'3'!Y10+'4'!Y10+'5'!Y10+'6'!Y10+'7'!Y10+'8'!Y10+'9'!Y10+'10'!Y10+'11'!Y10+'12'!Y10+'13'!Y10+'14'!Y10+'15'!Y10+'16'!Y10+'17'!Y10+'18'!Y10+'19'!Y10+'20'!Y10+'21'!Y10+'22'!Y10+'23'!Y10+'24'!Y10+'25'!Y10+'26'!Y10+'27'!Y10+'28'!Y10+'29'!Y10+'30'!Y10+'31'!Y10+'32'!Y10+'33'!Y10+'34'!Y10+'35'!Y10+'36'!Y10+'37'!Y10+'38'!Y10+'39'!Y10</f>
        <v>11</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160.16952197019873</v>
      </c>
      <c r="D12" s="193">
        <f>'1'!U11+'2'!U11+'3'!U11+'4'!U11+'5'!U11+'6'!U11+'7'!U11+'8'!U11+'9'!U11+'10'!U11+'11'!U11+'12'!U11+'13'!U11+'14'!U11+'15'!U11+'16'!U11+'17'!U11+'18'!U11+'19'!U11+'20'!U11+'21'!U11+'22'!U11+'23'!U11+'24'!U11+'25'!U11+'26'!U11+'27'!U11+'28'!U11+'29'!U11+'30'!U11+'31'!U11+'32'!U11+'33'!U11+'34'!U11+'35'!U11+'36'!U11+'37'!U11+'38'!U11+'39'!U11</f>
        <v>46.094334480036487</v>
      </c>
      <c r="E12" s="120">
        <f>'1'!W11+'2'!W11+'3'!W11+'4'!W11+'5'!W11+'6'!W11+'7'!W11+'8'!W11+'9'!W11+'10'!W11+'11'!W11+'12'!W11+'13'!W11+'14'!W11+'15'!W11+'16'!W11+'17'!W11+'18'!W11+'19'!W11+'20'!W11+'21'!W11+'22'!W11+'23'!W11+'24'!W11+'25'!W11+'26'!W11+'27'!W11+'28'!W11+'29'!W11+'30'!W11+'31'!W11+'32'!W11+'33'!W11+'34'!W11+'35'!W11+'36'!W11+'37'!W11+'38'!W11+'39'!W11</f>
        <v>2</v>
      </c>
      <c r="F12" s="172">
        <f>'1'!Y11+'2'!Y11+'3'!Y11+'4'!Y11+'5'!Y11+'6'!Y11+'7'!Y11+'8'!Y11+'9'!Y11+'10'!Y11+'11'!Y11+'12'!Y11+'13'!Y11+'14'!Y11+'15'!Y11+'16'!Y11+'17'!Y11+'18'!Y11+'19'!Y11+'20'!Y11+'21'!Y11+'22'!Y11+'23'!Y11+'24'!Y11+'25'!Y11+'26'!Y11+'27'!Y11+'28'!Y11+'29'!Y11+'30'!Y11+'31'!Y11+'32'!Y11+'33'!Y11+'34'!Y11+'35'!Y11+'36'!Y11+'37'!Y11+'38'!Y11+'39'!Y11</f>
        <v>2</v>
      </c>
      <c r="G12" s="117">
        <v>7</v>
      </c>
      <c r="I12" s="26" t="s">
        <v>319</v>
      </c>
      <c r="J12" s="180">
        <f>最終需要_まとめ!C45</f>
        <v>3900</v>
      </c>
      <c r="L12" t="s">
        <v>177</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30.117882929181416</v>
      </c>
      <c r="E13" s="120">
        <f>'1'!W12+'2'!W12+'3'!W12+'4'!W12+'5'!W12+'6'!W12+'7'!W12+'8'!W12+'9'!W12+'10'!W12+'11'!W12+'12'!W12+'13'!W12+'14'!W12+'15'!W12+'16'!W12+'17'!W12+'18'!W12+'19'!W12+'20'!W12+'21'!W12+'22'!W12+'23'!W12+'24'!W12+'25'!W12+'26'!W12+'27'!W12+'28'!W12+'29'!W12+'30'!W12+'31'!W12+'32'!W12+'33'!W12+'34'!W12+'35'!W12+'36'!W12+'37'!W12+'38'!W12+'39'!W12</f>
        <v>1</v>
      </c>
      <c r="F13" s="172">
        <f>'1'!Y12+'2'!Y12+'3'!Y12+'4'!Y12+'5'!Y12+'6'!Y12+'7'!Y12+'8'!Y12+'9'!Y12+'10'!Y12+'11'!Y12+'12'!Y12+'13'!Y12+'14'!Y12+'15'!Y12+'16'!Y12+'17'!Y12+'18'!Y12+'19'!Y12+'20'!Y12+'21'!Y12+'22'!Y12+'23'!Y12+'24'!Y12+'25'!Y12+'26'!Y12+'27'!Y12+'28'!Y12+'29'!Y12+'30'!Y12+'31'!Y12+'32'!Y12+'33'!Y12+'34'!Y12+'35'!Y12+'36'!Y12+'37'!Y12+'38'!Y12+'39'!Y12</f>
        <v>1</v>
      </c>
      <c r="G13" s="117">
        <v>8</v>
      </c>
      <c r="I13" s="177" t="s">
        <v>320</v>
      </c>
      <c r="J13" s="183">
        <f>'1'!H44+'2'!H44+'3'!H44+'4'!H44+'5'!H44+'6'!H44+'7'!H44+'8'!H44+'9'!H44+'10'!H44+'11'!H44+'12'!H44+'13'!H44+'14'!H44+'15'!H44+'16'!H44+'17'!H44+'18'!H44+'19'!H44+'20'!H44+'21'!H44+'22'!H44+'23'!H44+'24'!H44+'25'!H44+'26'!H44+'27'!H44+'28'!H44+'29'!H44+'30'!H44+'31'!H44+'32'!H44+'33'!H44+'34'!H44+'35'!H44+'36'!H44+'37'!H44+'38'!H44+'39'!H44</f>
        <v>613.77343575582438</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104.38513150923671</v>
      </c>
      <c r="D14" s="193">
        <f>'1'!U13+'2'!U13+'3'!U13+'4'!U13+'5'!U13+'6'!U13+'7'!U13+'8'!U13+'9'!U13+'10'!U13+'11'!U13+'12'!U13+'13'!U13+'14'!U13+'15'!U13+'16'!U13+'17'!U13+'18'!U13+'19'!U13+'20'!U13+'21'!U13+'22'!U13+'23'!U13+'24'!U13+'25'!U13+'26'!U13+'27'!U13+'28'!U13+'29'!U13+'30'!U13+'31'!U13+'32'!U13+'33'!U13+'34'!U13+'35'!U13+'36'!U13+'37'!U13+'38'!U13+'39'!U13</f>
        <v>30.087479082074108</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321</v>
      </c>
      <c r="J14" s="184">
        <f>'1'!R44+'2'!R44+'3'!R44+'4'!R44+'5'!R44+'6'!R44+'7'!R44+'8'!R44+'9'!R44+'10'!R44+'11'!R44+'12'!R44+'13'!R44+'14'!R44+'15'!R44+'16'!R44+'17'!R44+'18'!R44+'19'!R44+'20'!R44+'21'!R44+'22'!R44+'23'!R44+'24'!R44+'25'!R44+'26'!R44+'27'!R44+'28'!R44+'29'!R44+'30'!R44+'31'!R44+'32'!R44+'33'!R44+'34'!R44+'35'!R44+'36'!R44+'37'!R44+'38'!R44+'39'!R44</f>
        <v>347.86517159984601</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117.35325173475948</v>
      </c>
      <c r="D15" s="193">
        <f>'1'!U14+'2'!U14+'3'!U14+'4'!U14+'5'!U14+'6'!U14+'7'!U14+'8'!U14+'9'!U14+'10'!U14+'11'!U14+'12'!U14+'13'!U14+'14'!U14+'15'!U14+'16'!U14+'17'!U14+'18'!U14+'19'!U14+'20'!U14+'21'!U14+'22'!U14+'23'!U14+'24'!U14+'25'!U14+'26'!U14+'27'!U14+'28'!U14+'29'!U14+'30'!U14+'31'!U14+'32'!U14+'33'!U14+'34'!U14+'35'!U14+'36'!U14+'37'!U14+'38'!U14+'39'!U14</f>
        <v>37.792326870867171</v>
      </c>
      <c r="E15" s="120">
        <f>'1'!W14+'2'!W14+'3'!W14+'4'!W14+'5'!W14+'6'!W14+'7'!W14+'8'!W14+'9'!W14+'10'!W14+'11'!W14+'12'!W14+'13'!W14+'14'!W14+'15'!W14+'16'!W14+'17'!W14+'18'!W14+'19'!W14+'20'!W14+'21'!W14+'22'!W14+'23'!W14+'24'!W14+'25'!W14+'26'!W14+'27'!W14+'28'!W14+'29'!W14+'30'!W14+'31'!W14+'32'!W14+'33'!W14+'34'!W14+'35'!W14+'36'!W14+'37'!W14+'38'!W14+'39'!W14</f>
        <v>6</v>
      </c>
      <c r="F15" s="172">
        <f>'1'!Y14+'2'!Y14+'3'!Y14+'4'!Y14+'5'!Y14+'6'!Y14+'7'!Y14+'8'!Y14+'9'!Y14+'10'!Y14+'11'!Y14+'12'!Y14+'13'!Y14+'14'!Y14+'15'!Y14+'16'!Y14+'17'!Y14+'18'!Y14+'19'!Y14+'20'!Y14+'21'!Y14+'22'!Y14+'23'!Y14+'24'!Y14+'25'!Y14+'26'!Y14+'27'!Y14+'28'!Y14+'29'!Y14+'30'!Y14+'31'!Y14+'32'!Y14+'33'!Y14+'34'!Y14+'35'!Y14+'36'!Y14+'37'!Y14+'38'!Y14+'39'!Y14</f>
        <v>6</v>
      </c>
      <c r="G15" s="117">
        <v>10</v>
      </c>
      <c r="I15" s="179" t="s">
        <v>322</v>
      </c>
      <c r="J15" s="182">
        <f>J12+J13+J14</f>
        <v>4861.6386073556705</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102.88274080849081</v>
      </c>
      <c r="D16" s="193">
        <f>'1'!U15+'2'!U15+'3'!U15+'4'!U15+'5'!U15+'6'!U15+'7'!U15+'8'!U15+'9'!U15+'10'!U15+'11'!U15+'12'!U15+'13'!U15+'14'!U15+'15'!U15+'16'!U15+'17'!U15+'18'!U15+'19'!U15+'20'!U15+'21'!U15+'22'!U15+'23'!U15+'24'!U15+'25'!U15+'26'!U15+'27'!U15+'28'!U15+'29'!U15+'30'!U15+'31'!U15+'32'!U15+'33'!U15+'34'!U15+'35'!U15+'36'!U15+'37'!U15+'38'!U15+'39'!U15</f>
        <v>46.698549019456834</v>
      </c>
      <c r="E16" s="120">
        <f>'1'!W15+'2'!W15+'3'!W15+'4'!W15+'5'!W15+'6'!W15+'7'!W15+'8'!W15+'9'!W15+'10'!W15+'11'!W15+'12'!W15+'13'!W15+'14'!W15+'15'!W15+'16'!W15+'17'!W15+'18'!W15+'19'!W15+'20'!W15+'21'!W15+'22'!W15+'23'!W15+'24'!W15+'25'!W15+'26'!W15+'27'!W15+'28'!W15+'29'!W15+'30'!W15+'31'!W15+'32'!W15+'33'!W15+'34'!W15+'35'!W15+'36'!W15+'37'!W15+'38'!W15+'39'!W15</f>
        <v>6</v>
      </c>
      <c r="F16" s="172">
        <f>'1'!Y15+'2'!Y15+'3'!Y15+'4'!Y15+'5'!Y15+'6'!Y15+'7'!Y15+'8'!Y15+'9'!Y15+'10'!Y15+'11'!Y15+'12'!Y15+'13'!Y15+'14'!Y15+'15'!Y15+'16'!Y15+'17'!Y15+'18'!Y15+'19'!Y15+'20'!Y15+'21'!Y15+'22'!Y15+'23'!Y15+'24'!Y15+'25'!Y15+'26'!Y15+'27'!Y15+'28'!Y15+'29'!Y15+'30'!Y15+'31'!Y15+'32'!Y15+'33'!Y15+'34'!Y15+'35'!Y15+'36'!Y15+'37'!Y15+'38'!Y15+'39'!Y15</f>
        <v>6</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128.07782705448918</v>
      </c>
      <c r="D17" s="193">
        <f>'1'!U16+'2'!U16+'3'!U16+'4'!U16+'5'!U16+'6'!U16+'7'!U16+'8'!U16+'9'!U16+'10'!U16+'11'!U16+'12'!U16+'13'!U16+'14'!U16+'15'!U16+'16'!U16+'17'!U16+'18'!U16+'19'!U16+'20'!U16+'21'!U16+'22'!U16+'23'!U16+'24'!U16+'25'!U16+'26'!U16+'27'!U16+'28'!U16+'29'!U16+'30'!U16+'31'!U16+'32'!U16+'33'!U16+'34'!U16+'35'!U16+'36'!U16+'37'!U16+'38'!U16+'39'!U16</f>
        <v>30.671601269841776</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106.42041185385827</v>
      </c>
      <c r="D18" s="193">
        <f>'1'!U17+'2'!U17+'3'!U17+'4'!U17+'5'!U17+'6'!U17+'7'!U17+'8'!U17+'9'!U17+'10'!U17+'11'!U17+'12'!U17+'13'!U17+'14'!U17+'15'!U17+'16'!U17+'17'!U17+'18'!U17+'19'!U17+'20'!U17+'21'!U17+'22'!U17+'23'!U17+'24'!U17+'25'!U17+'26'!U17+'27'!U17+'28'!U17+'29'!U17+'30'!U17+'31'!U17+'32'!U17+'33'!U17+'34'!U17+'35'!U17+'36'!U17+'37'!U17+'38'!U17+'39'!U17</f>
        <v>23.751802065933582</v>
      </c>
      <c r="E18" s="120">
        <f>'1'!W17+'2'!W17+'3'!W17+'4'!W17+'5'!W17+'6'!W17+'7'!W17+'8'!W17+'9'!W17+'10'!W17+'11'!W17+'12'!W17+'13'!W17+'14'!W17+'15'!W17+'16'!W17+'17'!W17+'18'!W17+'19'!W17+'20'!W17+'21'!W17+'22'!W17+'23'!W17+'24'!W17+'25'!W17+'26'!W17+'27'!W17+'28'!W17+'29'!W17+'30'!W17+'31'!W17+'32'!W17+'33'!W17+'34'!W17+'35'!W17+'36'!W17+'37'!W17+'38'!W17+'39'!W17</f>
        <v>3</v>
      </c>
      <c r="F18" s="172">
        <f>'1'!Y17+'2'!Y17+'3'!Y17+'4'!Y17+'5'!Y17+'6'!Y17+'7'!Y17+'8'!Y17+'9'!Y17+'10'!Y17+'11'!Y17+'12'!Y17+'13'!Y17+'14'!Y17+'15'!Y17+'16'!Y17+'17'!Y17+'18'!Y17+'19'!Y17+'20'!Y17+'21'!Y17+'22'!Y17+'23'!Y17+'24'!Y17+'25'!Y17+'26'!Y17+'27'!Y17+'28'!Y17+'29'!Y17+'30'!Y17+'31'!Y17+'32'!Y17+'33'!Y17+'34'!Y17+'35'!Y17+'36'!Y17+'37'!Y17+'38'!Y17+'39'!Y17</f>
        <v>3</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120.61942937373601</v>
      </c>
      <c r="D19" s="193">
        <f>'1'!U18+'2'!U18+'3'!U18+'4'!U18+'5'!U18+'6'!U18+'7'!U18+'8'!U18+'9'!U18+'10'!U18+'11'!U18+'12'!U18+'13'!U18+'14'!U18+'15'!U18+'16'!U18+'17'!U18+'18'!U18+'19'!U18+'20'!U18+'21'!U18+'22'!U18+'23'!U18+'24'!U18+'25'!U18+'26'!U18+'27'!U18+'28'!U18+'29'!U18+'30'!U18+'31'!U18+'32'!U18+'33'!U18+'34'!U18+'35'!U18+'36'!U18+'37'!U18+'38'!U18+'39'!U18</f>
        <v>51.143360017701021</v>
      </c>
      <c r="E19" s="120">
        <f>'1'!W18+'2'!W18+'3'!W18+'4'!W18+'5'!W18+'6'!W18+'7'!W18+'8'!W18+'9'!W18+'10'!W18+'11'!W18+'12'!W18+'13'!W18+'14'!W18+'15'!W18+'16'!W18+'17'!W18+'18'!W18+'19'!W18+'20'!W18+'21'!W18+'22'!W18+'23'!W18+'24'!W18+'25'!W18+'26'!W18+'27'!W18+'28'!W18+'29'!W18+'30'!W18+'31'!W18+'32'!W18+'33'!W18+'34'!W18+'35'!W18+'36'!W18+'37'!W18+'38'!W18+'39'!W18</f>
        <v>6</v>
      </c>
      <c r="F19" s="172">
        <f>'1'!Y18+'2'!Y18+'3'!Y18+'4'!Y18+'5'!Y18+'6'!Y18+'7'!Y18+'8'!Y18+'9'!Y18+'10'!Y18+'11'!Y18+'12'!Y18+'13'!Y18+'14'!Y18+'15'!Y18+'16'!Y18+'17'!Y18+'18'!Y18+'19'!Y18+'20'!Y18+'21'!Y18+'22'!Y18+'23'!Y18+'24'!Y18+'25'!Y18+'26'!Y18+'27'!Y18+'28'!Y18+'29'!Y18+'30'!Y18+'31'!Y18+'32'!Y18+'33'!Y18+'34'!Y18+'35'!Y18+'36'!Y18+'37'!Y18+'38'!Y18+'39'!Y18</f>
        <v>5</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101.13579242344046</v>
      </c>
      <c r="D20" s="193">
        <f>'1'!U19+'2'!U19+'3'!U19+'4'!U19+'5'!U19+'6'!U19+'7'!U19+'8'!U19+'9'!U19+'10'!U19+'11'!U19+'12'!U19+'13'!U19+'14'!U19+'15'!U19+'16'!U19+'17'!U19+'18'!U19+'19'!U19+'20'!U19+'21'!U19+'22'!U19+'23'!U19+'24'!U19+'25'!U19+'26'!U19+'27'!U19+'28'!U19+'29'!U19+'30'!U19+'31'!U19+'32'!U19+'33'!U19+'34'!U19+'35'!U19+'36'!U19+'37'!U19+'38'!U19+'39'!U19</f>
        <v>41.45990512550167</v>
      </c>
      <c r="E20" s="120">
        <f>'1'!W19+'2'!W19+'3'!W19+'4'!W19+'5'!W19+'6'!W19+'7'!W19+'8'!W19+'9'!W19+'10'!W19+'11'!W19+'12'!W19+'13'!W19+'14'!W19+'15'!W19+'16'!W19+'17'!W19+'18'!W19+'19'!W19+'20'!W19+'21'!W19+'22'!W19+'23'!W19+'24'!W19+'25'!W19+'26'!W19+'27'!W19+'28'!W19+'29'!W19+'30'!W19+'31'!W19+'32'!W19+'33'!W19+'34'!W19+'35'!W19+'36'!W19+'37'!W19+'38'!W19+'39'!W19</f>
        <v>4</v>
      </c>
      <c r="F20" s="172">
        <f>'1'!Y19+'2'!Y19+'3'!Y19+'4'!Y19+'5'!Y19+'6'!Y19+'7'!Y19+'8'!Y19+'9'!Y19+'10'!Y19+'11'!Y19+'12'!Y19+'13'!Y19+'14'!Y19+'15'!Y19+'16'!Y19+'17'!Y19+'18'!Y19+'19'!Y19+'20'!Y19+'21'!Y19+'22'!Y19+'23'!Y19+'24'!Y19+'25'!Y19+'26'!Y19+'27'!Y19+'28'!Y19+'29'!Y19+'30'!Y19+'31'!Y19+'32'!Y19+'33'!Y19+'34'!Y19+'35'!Y19+'36'!Y19+'37'!Y19+'38'!Y19+'39'!Y19</f>
        <v>4</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43.671766342141865</v>
      </c>
      <c r="E21" s="120">
        <f>'1'!W20+'2'!W20+'3'!W20+'4'!W20+'5'!W20+'6'!W20+'7'!W20+'8'!W20+'9'!W20+'10'!W20+'11'!W20+'12'!W20+'13'!W20+'14'!W20+'15'!W20+'16'!W20+'17'!W20+'18'!W20+'19'!W20+'20'!W20+'21'!W20+'22'!W20+'23'!W20+'24'!W20+'25'!W20+'26'!W20+'27'!W20+'28'!W20+'29'!W20+'30'!W20+'31'!W20+'32'!W20+'33'!W20+'34'!W20+'35'!W20+'36'!W20+'37'!W20+'38'!W20+'39'!W20</f>
        <v>7</v>
      </c>
      <c r="F21" s="172">
        <f>'1'!Y20+'2'!Y20+'3'!Y20+'4'!Y20+'5'!Y20+'6'!Y20+'7'!Y20+'8'!Y20+'9'!Y20+'10'!Y20+'11'!Y20+'12'!Y20+'13'!Y20+'14'!Y20+'15'!Y20+'16'!Y20+'17'!Y20+'18'!Y20+'19'!Y20+'20'!Y20+'21'!Y20+'22'!Y20+'23'!Y20+'24'!Y20+'25'!Y20+'26'!Y20+'27'!Y20+'28'!Y20+'29'!Y20+'30'!Y20+'31'!Y20+'32'!Y20+'33'!Y20+'34'!Y20+'35'!Y20+'36'!Y20+'37'!Y20+'38'!Y20+'39'!Y20</f>
        <v>6</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120.66028146823655</v>
      </c>
      <c r="D22" s="193">
        <f>'1'!U21+'2'!U21+'3'!U21+'4'!U21+'5'!U21+'6'!U21+'7'!U21+'8'!U21+'9'!U21+'10'!U21+'11'!U21+'12'!U21+'13'!U21+'14'!U21+'15'!U21+'16'!U21+'17'!U21+'18'!U21+'19'!U21+'20'!U21+'21'!U21+'22'!U21+'23'!U21+'24'!U21+'25'!U21+'26'!U21+'27'!U21+'28'!U21+'29'!U21+'30'!U21+'31'!U21+'32'!U21+'33'!U21+'34'!U21+'35'!U21+'36'!U21+'37'!U21+'38'!U21+'39'!U21</f>
        <v>46.65412283825291</v>
      </c>
      <c r="E22" s="120">
        <f>'1'!W21+'2'!W21+'3'!W21+'4'!W21+'5'!W21+'6'!W21+'7'!W21+'8'!W21+'9'!W21+'10'!W21+'11'!W21+'12'!W21+'13'!W21+'14'!W21+'15'!W21+'16'!W21+'17'!W21+'18'!W21+'19'!W21+'20'!W21+'21'!W21+'22'!W21+'23'!W21+'24'!W21+'25'!W21+'26'!W21+'27'!W21+'28'!W21+'29'!W21+'30'!W21+'31'!W21+'32'!W21+'33'!W21+'34'!W21+'35'!W21+'36'!W21+'37'!W21+'38'!W21+'39'!W21</f>
        <v>7</v>
      </c>
      <c r="F22" s="172">
        <f>'1'!Y21+'2'!Y21+'3'!Y21+'4'!Y21+'5'!Y21+'6'!Y21+'7'!Y21+'8'!Y21+'9'!Y21+'10'!Y21+'11'!Y21+'12'!Y21+'13'!Y21+'14'!Y21+'15'!Y21+'16'!Y21+'17'!Y21+'18'!Y21+'19'!Y21+'20'!Y21+'21'!Y21+'22'!Y21+'23'!Y21+'24'!Y21+'25'!Y21+'26'!Y21+'27'!Y21+'28'!Y21+'29'!Y21+'30'!Y21+'31'!Y21+'32'!Y21+'33'!Y21+'34'!Y21+'35'!Y21+'36'!Y21+'37'!Y21+'38'!Y21+'39'!Y21</f>
        <v>7</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101.05177570789351</v>
      </c>
      <c r="D23" s="193">
        <f>'1'!U22+'2'!U22+'3'!U22+'4'!U22+'5'!U22+'6'!U22+'7'!U22+'8'!U22+'9'!U22+'10'!U22+'11'!U22+'12'!U22+'13'!U22+'14'!U22+'15'!U22+'16'!U22+'17'!U22+'18'!U22+'19'!U22+'20'!U22+'21'!U22+'22'!U22+'23'!U22+'24'!U22+'25'!U22+'26'!U22+'27'!U22+'28'!U22+'29'!U22+'30'!U22+'31'!U22+'32'!U22+'33'!U22+'34'!U22+'35'!U22+'36'!U22+'37'!U22+'38'!U22+'39'!U22</f>
        <v>34.565992017921019</v>
      </c>
      <c r="E23" s="120">
        <f>'1'!W22+'2'!W22+'3'!W22+'4'!W22+'5'!W22+'6'!W22+'7'!W22+'8'!W22+'9'!W22+'10'!W22+'11'!W22+'12'!W22+'13'!W22+'14'!W22+'15'!W22+'16'!W22+'17'!W22+'18'!W22+'19'!W22+'20'!W22+'21'!W22+'22'!W22+'23'!W22+'24'!W22+'25'!W22+'26'!W22+'27'!W22+'28'!W22+'29'!W22+'30'!W22+'31'!W22+'32'!W22+'33'!W22+'34'!W22+'35'!W22+'36'!W22+'37'!W22+'38'!W22+'39'!W22</f>
        <v>0</v>
      </c>
      <c r="F23" s="172">
        <f>'1'!Y22+'2'!Y22+'3'!Y22+'4'!Y22+'5'!Y22+'6'!Y22+'7'!Y22+'8'!Y22+'9'!Y22+'10'!Y22+'11'!Y22+'12'!Y22+'13'!Y22+'14'!Y22+'15'!Y22+'16'!Y22+'17'!Y22+'18'!Y22+'19'!Y22+'20'!Y22+'21'!Y22+'22'!Y22+'23'!Y22+'24'!Y22+'25'!Y22+'26'!Y22+'27'!Y22+'28'!Y22+'29'!Y22+'30'!Y22+'31'!Y22+'32'!Y22+'33'!Y22+'34'!Y22+'35'!Y22+'36'!Y22+'37'!Y22+'38'!Y22+'39'!Y22</f>
        <v>0</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139.06333739882498</v>
      </c>
      <c r="D24" s="193">
        <f>'1'!U23+'2'!U23+'3'!U23+'4'!U23+'5'!U23+'6'!U23+'7'!U23+'8'!U23+'9'!U23+'10'!U23+'11'!U23+'12'!U23+'13'!U23+'14'!U23+'15'!U23+'16'!U23+'17'!U23+'18'!U23+'19'!U23+'20'!U23+'21'!U23+'22'!U23+'23'!U23+'24'!U23+'25'!U23+'26'!U23+'27'!U23+'28'!U23+'29'!U23+'30'!U23+'31'!U23+'32'!U23+'33'!U23+'34'!U23+'35'!U23+'36'!U23+'37'!U23+'38'!U23+'39'!U23</f>
        <v>45.989544885441866</v>
      </c>
      <c r="E24" s="120">
        <f>'1'!W23+'2'!W23+'3'!W23+'4'!W23+'5'!W23+'6'!W23+'7'!W23+'8'!W23+'9'!W23+'10'!W23+'11'!W23+'12'!W23+'13'!W23+'14'!W23+'15'!W23+'16'!W23+'17'!W23+'18'!W23+'19'!W23+'20'!W23+'21'!W23+'22'!W23+'23'!W23+'24'!W23+'25'!W23+'26'!W23+'27'!W23+'28'!W23+'29'!W23+'30'!W23+'31'!W23+'32'!W23+'33'!W23+'34'!W23+'35'!W23+'36'!W23+'37'!W23+'38'!W23+'39'!W23</f>
        <v>4</v>
      </c>
      <c r="F24" s="172">
        <f>'1'!Y23+'2'!Y23+'3'!Y23+'4'!Y23+'5'!Y23+'6'!Y23+'7'!Y23+'8'!Y23+'9'!Y23+'10'!Y23+'11'!Y23+'12'!Y23+'13'!Y23+'14'!Y23+'15'!Y23+'16'!Y23+'17'!Y23+'18'!Y23+'19'!Y23+'20'!Y23+'21'!Y23+'22'!Y23+'23'!Y23+'24'!Y23+'25'!Y23+'26'!Y23+'27'!Y23+'28'!Y23+'29'!Y23+'30'!Y23+'31'!Y23+'32'!Y23+'33'!Y23+'34'!Y23+'35'!Y23+'36'!Y23+'37'!Y23+'38'!Y23+'39'!Y23</f>
        <v>5</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101.19859686108994</v>
      </c>
      <c r="D25" s="193">
        <f>'1'!U24+'2'!U24+'3'!U24+'4'!U24+'5'!U24+'6'!U24+'7'!U24+'8'!U24+'9'!U24+'10'!U24+'11'!U24+'12'!U24+'13'!U24+'14'!U24+'15'!U24+'16'!U24+'17'!U24+'18'!U24+'19'!U24+'20'!U24+'21'!U24+'22'!U24+'23'!U24+'24'!U24+'25'!U24+'26'!U24+'27'!U24+'28'!U24+'29'!U24+'30'!U24+'31'!U24+'32'!U24+'33'!U24+'34'!U24+'35'!U24+'36'!U24+'37'!U24+'38'!U24+'39'!U24</f>
        <v>32.707833792120212</v>
      </c>
      <c r="E25" s="120">
        <f>'1'!W24+'2'!W24+'3'!W24+'4'!W24+'5'!W24+'6'!W24+'7'!W24+'8'!W24+'9'!W24+'10'!W24+'11'!W24+'12'!W24+'13'!W24+'14'!W24+'15'!W24+'16'!W24+'17'!W24+'18'!W24+'19'!W24+'20'!W24+'21'!W24+'22'!W24+'23'!W24+'24'!W24+'25'!W24+'26'!W24+'27'!W24+'28'!W24+'29'!W24+'30'!W24+'31'!W24+'32'!W24+'33'!W24+'34'!W24+'35'!W24+'36'!W24+'37'!W24+'38'!W24+'39'!W24</f>
        <v>29</v>
      </c>
      <c r="F25" s="172">
        <f>'1'!Y24+'2'!Y24+'3'!Y24+'4'!Y24+'5'!Y24+'6'!Y24+'7'!Y24+'8'!Y24+'9'!Y24+'10'!Y24+'11'!Y24+'12'!Y24+'13'!Y24+'14'!Y24+'15'!Y24+'16'!Y24+'17'!Y24+'18'!Y24+'19'!Y24+'20'!Y24+'21'!Y24+'22'!Y24+'23'!Y24+'24'!Y24+'25'!Y24+'26'!Y24+'27'!Y24+'28'!Y24+'29'!Y24+'30'!Y24+'31'!Y24+'32'!Y24+'33'!Y24+'34'!Y24+'35'!Y24+'36'!Y24+'37'!Y24+'38'!Y24+'39'!Y24</f>
        <v>35</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113.84851213435381</v>
      </c>
      <c r="D26" s="193">
        <f>'1'!U25+'2'!U25+'3'!U25+'4'!U25+'5'!U25+'6'!U25+'7'!U25+'8'!U25+'9'!U25+'10'!U25+'11'!U25+'12'!U25+'13'!U25+'14'!U25+'15'!U25+'16'!U25+'17'!U25+'18'!U25+'19'!U25+'20'!U25+'21'!U25+'22'!U25+'23'!U25+'24'!U25+'25'!U25+'26'!U25+'27'!U25+'28'!U25+'29'!U25+'30'!U25+'31'!U25+'32'!U25+'33'!U25+'34'!U25+'35'!U25+'36'!U25+'37'!U25+'38'!U25+'39'!U25</f>
        <v>23.884043491807347</v>
      </c>
      <c r="E26" s="120">
        <f>'1'!W25+'2'!W25+'3'!W25+'4'!W25+'5'!W25+'6'!W25+'7'!W25+'8'!W25+'9'!W25+'10'!W25+'11'!W25+'12'!W25+'13'!W25+'14'!W25+'15'!W25+'16'!W25+'17'!W25+'18'!W25+'19'!W25+'20'!W25+'21'!W25+'22'!W25+'23'!W25+'24'!W25+'25'!W25+'26'!W25+'27'!W25+'28'!W25+'29'!W25+'30'!W25+'31'!W25+'32'!W25+'33'!W25+'34'!W25+'35'!W25+'36'!W25+'37'!W25+'38'!W25+'39'!W25</f>
        <v>12</v>
      </c>
      <c r="F26" s="172">
        <f>'1'!Y25+'2'!Y25+'3'!Y25+'4'!Y25+'5'!Y25+'6'!Y25+'7'!Y25+'8'!Y25+'9'!Y25+'10'!Y25+'11'!Y25+'12'!Y25+'13'!Y25+'14'!Y25+'15'!Y25+'16'!Y25+'17'!Y25+'18'!Y25+'19'!Y25+'20'!Y25+'21'!Y25+'22'!Y25+'23'!Y25+'24'!Y25+'25'!Y25+'26'!Y25+'27'!Y25+'28'!Y25+'29'!Y25+'30'!Y25+'31'!Y25+'32'!Y25+'33'!Y25+'34'!Y25+'35'!Y25+'36'!Y25+'37'!Y25+'38'!Y25+'39'!Y25</f>
        <v>12</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129.98577693441294</v>
      </c>
      <c r="D27" s="195">
        <f>'1'!U26+'2'!U26+'3'!U26+'4'!U26+'5'!U26+'6'!U26+'7'!U26+'8'!U26+'9'!U26+'10'!U26+'11'!U26+'12'!U26+'13'!U26+'14'!U26+'15'!U26+'16'!U26+'17'!U26+'18'!U26+'19'!U26+'20'!U26+'21'!U26+'22'!U26+'23'!U26+'24'!U26+'25'!U26+'26'!U26+'27'!U26+'28'!U26+'29'!U26+'30'!U26+'31'!U26+'32'!U26+'33'!U26+'34'!U26+'35'!U26+'36'!U26+'37'!U26+'38'!U26+'39'!U26</f>
        <v>64.388927707056865</v>
      </c>
      <c r="E27" s="121">
        <f>'1'!W26+'2'!W26+'3'!W26+'4'!W26+'5'!W26+'6'!W26+'7'!W26+'8'!W26+'9'!W26+'10'!W26+'11'!W26+'12'!W26+'13'!W26+'14'!W26+'15'!W26+'16'!W26+'17'!W26+'18'!W26+'19'!W26+'20'!W26+'21'!W26+'22'!W26+'23'!W26+'24'!W26+'25'!W26+'26'!W26+'27'!W26+'28'!W26+'29'!W26+'30'!W26+'31'!W26+'32'!W26+'33'!W26+'34'!W26+'35'!W26+'36'!W26+'37'!W26+'38'!W26+'39'!W26</f>
        <v>8</v>
      </c>
      <c r="F27" s="173">
        <f>'1'!Y26+'2'!Y26+'3'!Y26+'4'!Y26+'5'!Y26+'6'!Y26+'7'!Y26+'8'!Y26+'9'!Y26+'10'!Y26+'11'!Y26+'12'!Y26+'13'!Y26+'14'!Y26+'15'!Y26+'16'!Y26+'17'!Y26+'18'!Y26+'19'!Y26+'20'!Y26+'21'!Y26+'22'!Y26+'23'!Y26+'24'!Y26+'25'!Y26+'26'!Y26+'27'!Y26+'28'!Y26+'29'!Y26+'30'!Y26+'31'!Y26+'32'!Y26+'33'!Y26+'34'!Y26+'35'!Y26+'36'!Y26+'37'!Y26+'38'!Y26+'39'!Y26</f>
        <v>7</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118.14707390356079</v>
      </c>
      <c r="D28" s="193">
        <f>'1'!U27+'2'!U27+'3'!U27+'4'!U27+'5'!U27+'6'!U27+'7'!U27+'8'!U27+'9'!U27+'10'!U27+'11'!U27+'12'!U27+'13'!U27+'14'!U27+'15'!U27+'16'!U27+'17'!U27+'18'!U27+'19'!U27+'20'!U27+'21'!U27+'22'!U27+'23'!U27+'24'!U27+'25'!U27+'26'!U27+'27'!U27+'28'!U27+'29'!U27+'30'!U27+'31'!U27+'32'!U27+'33'!U27+'34'!U27+'35'!U27+'36'!U27+'37'!U27+'38'!U27+'39'!U27</f>
        <v>51.597397681677336</v>
      </c>
      <c r="E28" s="120">
        <f>'1'!W27+'2'!W27+'3'!W27+'4'!W27+'5'!W27+'6'!W27+'7'!W27+'8'!W27+'9'!W27+'10'!W27+'11'!W27+'12'!W27+'13'!W27+'14'!W27+'15'!W27+'16'!W27+'17'!W27+'18'!W27+'19'!W27+'20'!W27+'21'!W27+'22'!W27+'23'!W27+'24'!W27+'25'!W27+'26'!W27+'27'!W27+'28'!W27+'29'!W27+'30'!W27+'31'!W27+'32'!W27+'33'!W27+'34'!W27+'35'!W27+'36'!W27+'37'!W27+'38'!W27+'39'!W27</f>
        <v>13</v>
      </c>
      <c r="F28" s="172">
        <f>'1'!Y27+'2'!Y27+'3'!Y27+'4'!Y27+'5'!Y27+'6'!Y27+'7'!Y27+'8'!Y27+'9'!Y27+'10'!Y27+'11'!Y27+'12'!Y27+'13'!Y27+'14'!Y27+'15'!Y27+'16'!Y27+'17'!Y27+'18'!Y27+'19'!Y27+'20'!Y27+'21'!Y27+'22'!Y27+'23'!Y27+'24'!Y27+'25'!Y27+'26'!Y27+'27'!Y27+'28'!Y27+'29'!Y27+'30'!Y27+'31'!Y27+'32'!Y27+'33'!Y27+'34'!Y27+'35'!Y27+'36'!Y27+'37'!Y27+'38'!Y27+'39'!Y27</f>
        <v>8</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126.29140779740534</v>
      </c>
      <c r="D29" s="193">
        <f>'1'!U28+'2'!U28+'3'!U28+'4'!U28+'5'!U28+'6'!U28+'7'!U28+'8'!U28+'9'!U28+'10'!U28+'11'!U28+'12'!U28+'13'!U28+'14'!U28+'15'!U28+'16'!U28+'17'!U28+'18'!U28+'19'!U28+'20'!U28+'21'!U28+'22'!U28+'23'!U28+'24'!U28+'25'!U28+'26'!U28+'27'!U28+'28'!U28+'29'!U28+'30'!U28+'31'!U28+'32'!U28+'33'!U28+'34'!U28+'35'!U28+'36'!U28+'37'!U28+'38'!U28+'39'!U28</f>
        <v>43.467740358176734</v>
      </c>
      <c r="E29" s="120">
        <f>'1'!W28+'2'!W28+'3'!W28+'4'!W28+'5'!W28+'6'!W28+'7'!W28+'8'!W28+'9'!W28+'10'!W28+'11'!W28+'12'!W28+'13'!W28+'14'!W28+'15'!W28+'16'!W28+'17'!W28+'18'!W28+'19'!W28+'20'!W28+'21'!W28+'22'!W28+'23'!W28+'24'!W28+'25'!W28+'26'!W28+'27'!W28+'28'!W28+'29'!W28+'30'!W28+'31'!W28+'32'!W28+'33'!W28+'34'!W28+'35'!W28+'36'!W28+'37'!W28+'38'!W28+'39'!W28</f>
        <v>1</v>
      </c>
      <c r="F29" s="172">
        <f>'1'!Y28+'2'!Y28+'3'!Y28+'4'!Y28+'5'!Y28+'6'!Y28+'7'!Y28+'8'!Y28+'9'!Y28+'10'!Y28+'11'!Y28+'12'!Y28+'13'!Y28+'14'!Y28+'15'!Y28+'16'!Y28+'17'!Y28+'18'!Y28+'19'!Y28+'20'!Y28+'21'!Y28+'22'!Y28+'23'!Y28+'24'!Y28+'25'!Y28+'26'!Y28+'27'!Y28+'28'!Y28+'29'!Y28+'30'!Y28+'31'!Y28+'32'!Y28+'33'!Y28+'34'!Y28+'35'!Y28+'36'!Y28+'37'!Y28+'38'!Y28+'39'!Y28</f>
        <v>1</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109.91507329938935</v>
      </c>
      <c r="D30" s="193">
        <f>'1'!U29+'2'!U29+'3'!U29+'4'!U29+'5'!U29+'6'!U29+'7'!U29+'8'!U29+'9'!U29+'10'!U29+'11'!U29+'12'!U29+'13'!U29+'14'!U29+'15'!U29+'16'!U29+'17'!U29+'18'!U29+'19'!U29+'20'!U29+'21'!U29+'22'!U29+'23'!U29+'24'!U29+'25'!U29+'26'!U29+'27'!U29+'28'!U29+'29'!U29+'30'!U29+'31'!U29+'32'!U29+'33'!U29+'34'!U29+'35'!U29+'36'!U29+'37'!U29+'38'!U29+'39'!U29</f>
        <v>53.19419322777933</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3</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113.10601313975737</v>
      </c>
      <c r="D31" s="193">
        <f>'1'!U30+'2'!U30+'3'!U30+'4'!U30+'5'!U30+'6'!U30+'7'!U30+'8'!U30+'9'!U30+'10'!U30+'11'!U30+'12'!U30+'13'!U30+'14'!U30+'15'!U30+'16'!U30+'17'!U30+'18'!U30+'19'!U30+'20'!U30+'21'!U30+'22'!U30+'23'!U30+'24'!U30+'25'!U30+'26'!U30+'27'!U30+'28'!U30+'29'!U30+'30'!U30+'31'!U30+'32'!U30+'33'!U30+'34'!U30+'35'!U30+'36'!U30+'37'!U30+'38'!U30+'39'!U30</f>
        <v>71.204044541349845</v>
      </c>
      <c r="E31" s="120">
        <f>'1'!W30+'2'!W30+'3'!W30+'4'!W30+'5'!W30+'6'!W30+'7'!W30+'8'!W30+'9'!W30+'10'!W30+'11'!W30+'12'!W30+'13'!W30+'14'!W30+'15'!W30+'16'!W30+'17'!W30+'18'!W30+'19'!W30+'20'!W30+'21'!W30+'22'!W30+'23'!W30+'24'!W30+'25'!W30+'26'!W30+'27'!W30+'28'!W30+'29'!W30+'30'!W30+'31'!W30+'32'!W30+'33'!W30+'34'!W30+'35'!W30+'36'!W30+'37'!W30+'38'!W30+'39'!W30</f>
        <v>5</v>
      </c>
      <c r="F31" s="172">
        <f>'1'!Y30+'2'!Y30+'3'!Y30+'4'!Y30+'5'!Y30+'6'!Y30+'7'!Y30+'8'!Y30+'9'!Y30+'10'!Y30+'11'!Y30+'12'!Y30+'13'!Y30+'14'!Y30+'15'!Y30+'16'!Y30+'17'!Y30+'18'!Y30+'19'!Y30+'20'!Y30+'21'!Y30+'22'!Y30+'23'!Y30+'24'!Y30+'25'!Y30+'26'!Y30+'27'!Y30+'28'!Y30+'29'!Y30+'30'!Y30+'31'!Y30+'32'!Y30+'33'!Y30+'34'!Y30+'35'!Y30+'36'!Y30+'37'!Y30+'38'!Y30+'39'!Y30</f>
        <v>4</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193.60590776445756</v>
      </c>
      <c r="D32" s="193">
        <f>'1'!U31+'2'!U31+'3'!U31+'4'!U31+'5'!U31+'6'!U31+'7'!U31+'8'!U31+'9'!U31+'10'!U31+'11'!U31+'12'!U31+'13'!U31+'14'!U31+'15'!U31+'16'!U31+'17'!U31+'18'!U31+'19'!U31+'20'!U31+'21'!U31+'22'!U31+'23'!U31+'24'!U31+'25'!U31+'26'!U31+'27'!U31+'28'!U31+'29'!U31+'30'!U31+'31'!U31+'32'!U31+'33'!U31+'34'!U31+'35'!U31+'36'!U31+'37'!U31+'38'!U31+'39'!U31</f>
        <v>133.65696774501407</v>
      </c>
      <c r="E32" s="120">
        <f>'1'!W31+'2'!W31+'3'!W31+'4'!W31+'5'!W31+'6'!W31+'7'!W31+'8'!W31+'9'!W31+'10'!W31+'11'!W31+'12'!W31+'13'!W31+'14'!W31+'15'!W31+'16'!W31+'17'!W31+'18'!W31+'19'!W31+'20'!W31+'21'!W31+'22'!W31+'23'!W31+'24'!W31+'25'!W31+'26'!W31+'27'!W31+'28'!W31+'29'!W31+'30'!W31+'31'!W31+'32'!W31+'33'!W31+'34'!W31+'35'!W31+'36'!W31+'37'!W31+'38'!W31+'39'!W31</f>
        <v>41</v>
      </c>
      <c r="F32" s="172">
        <f>'1'!Y31+'2'!Y31+'3'!Y31+'4'!Y31+'5'!Y31+'6'!Y31+'7'!Y31+'8'!Y31+'9'!Y31+'10'!Y31+'11'!Y31+'12'!Y31+'13'!Y31+'14'!Y31+'15'!Y31+'16'!Y31+'17'!Y31+'18'!Y31+'19'!Y31+'20'!Y31+'21'!Y31+'22'!Y31+'23'!Y31+'24'!Y31+'25'!Y31+'26'!Y31+'27'!Y31+'28'!Y31+'29'!Y31+'30'!Y31+'31'!Y31+'32'!Y31+'33'!Y31+'34'!Y31+'35'!Y31+'36'!Y31+'37'!Y31+'38'!Y31+'39'!Y31</f>
        <v>23</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211.5909652489249</v>
      </c>
      <c r="D33" s="193">
        <f>'1'!U32+'2'!U32+'3'!U32+'4'!U32+'5'!U32+'6'!U32+'7'!U32+'8'!U32+'9'!U32+'10'!U32+'11'!U32+'12'!U32+'13'!U32+'14'!U32+'15'!U32+'16'!U32+'17'!U32+'18'!U32+'19'!U32+'20'!U32+'21'!U32+'22'!U32+'23'!U32+'24'!U32+'25'!U32+'26'!U32+'27'!U32+'28'!U32+'29'!U32+'30'!U32+'31'!U32+'32'!U32+'33'!U32+'34'!U32+'35'!U32+'36'!U32+'37'!U32+'38'!U32+'39'!U32</f>
        <v>132.88800742246613</v>
      </c>
      <c r="E33" s="120">
        <f>'1'!W32+'2'!W32+'3'!W32+'4'!W32+'5'!W32+'6'!W32+'7'!W32+'8'!W32+'9'!W32+'10'!W32+'11'!W32+'12'!W32+'13'!W32+'14'!W32+'15'!W32+'16'!W32+'17'!W32+'18'!W32+'19'!W32+'20'!W32+'21'!W32+'22'!W32+'23'!W32+'24'!W32+'25'!W32+'26'!W32+'27'!W32+'28'!W32+'29'!W32+'30'!W32+'31'!W32+'32'!W32+'33'!W32+'34'!W32+'35'!W32+'36'!W32+'37'!W32+'38'!W32+'39'!W32</f>
        <v>2</v>
      </c>
      <c r="F33" s="172">
        <f>'1'!Y32+'2'!Y32+'3'!Y32+'4'!Y32+'5'!Y32+'6'!Y32+'7'!Y32+'8'!Y32+'9'!Y32+'10'!Y32+'11'!Y32+'12'!Y32+'13'!Y32+'14'!Y32+'15'!Y32+'16'!Y32+'17'!Y32+'18'!Y32+'19'!Y32+'20'!Y32+'21'!Y32+'22'!Y32+'23'!Y32+'24'!Y32+'25'!Y32+'26'!Y32+'27'!Y32+'28'!Y32+'29'!Y32+'30'!Y32+'31'!Y32+'32'!Y32+'33'!Y32+'34'!Y32+'35'!Y32+'36'!Y32+'37'!Y32+'38'!Y32+'39'!Y32</f>
        <v>2</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215.95036944099002</v>
      </c>
      <c r="D34" s="193">
        <f>'1'!U33+'2'!U33+'3'!U33+'4'!U33+'5'!U33+'6'!U33+'7'!U33+'8'!U33+'9'!U33+'10'!U33+'11'!U33+'12'!U33+'13'!U33+'14'!U33+'15'!U33+'16'!U33+'17'!U33+'18'!U33+'19'!U33+'20'!U33+'21'!U33+'22'!U33+'23'!U33+'24'!U33+'25'!U33+'26'!U33+'27'!U33+'28'!U33+'29'!U33+'30'!U33+'31'!U33+'32'!U33+'33'!U33+'34'!U33+'35'!U33+'36'!U33+'37'!U33+'38'!U33+'39'!U33</f>
        <v>190.18373995943205</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156.45812960992623</v>
      </c>
      <c r="D35" s="193">
        <f>'1'!U34+'2'!U34+'3'!U34+'4'!U34+'5'!U34+'6'!U34+'7'!U34+'8'!U34+'9'!U34+'10'!U34+'11'!U34+'12'!U34+'13'!U34+'14'!U34+'15'!U34+'16'!U34+'17'!U34+'18'!U34+'19'!U34+'20'!U34+'21'!U34+'22'!U34+'23'!U34+'24'!U34+'25'!U34+'26'!U34+'27'!U34+'28'!U34+'29'!U34+'30'!U34+'31'!U34+'32'!U34+'33'!U34+'34'!U34+'35'!U34+'36'!U34+'37'!U34+'38'!U34+'39'!U34</f>
        <v>102.3974564856602</v>
      </c>
      <c r="E35" s="120">
        <f>'1'!W34+'2'!W34+'3'!W34+'4'!W34+'5'!W34+'6'!W34+'7'!W34+'8'!W34+'9'!W34+'10'!W34+'11'!W34+'12'!W34+'13'!W34+'14'!W34+'15'!W34+'16'!W34+'17'!W34+'18'!W34+'19'!W34+'20'!W34+'21'!W34+'22'!W34+'23'!W34+'24'!W34+'25'!W34+'26'!W34+'27'!W34+'28'!W34+'29'!W34+'30'!W34+'31'!W34+'32'!W34+'33'!W34+'34'!W34+'35'!W34+'36'!W34+'37'!W34+'38'!W34+'39'!W34</f>
        <v>10</v>
      </c>
      <c r="F35" s="172">
        <f>'1'!Y34+'2'!Y34+'3'!Y34+'4'!Y34+'5'!Y34+'6'!Y34+'7'!Y34+'8'!Y34+'9'!Y34+'10'!Y34+'11'!Y34+'12'!Y34+'13'!Y34+'14'!Y34+'15'!Y34+'16'!Y34+'17'!Y34+'18'!Y34+'19'!Y34+'20'!Y34+'21'!Y34+'22'!Y34+'23'!Y34+'24'!Y34+'25'!Y34+'26'!Y34+'27'!Y34+'28'!Y34+'29'!Y34+'30'!Y34+'31'!Y34+'32'!Y34+'33'!Y34+'34'!Y34+'35'!Y34+'36'!Y34+'37'!Y34+'38'!Y34+'39'!Y34</f>
        <v>9</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101.68873512703853</v>
      </c>
      <c r="D36" s="193">
        <f>'1'!U35+'2'!U35+'3'!U35+'4'!U35+'5'!U35+'6'!U35+'7'!U35+'8'!U35+'9'!U35+'10'!U35+'11'!U35+'12'!U35+'13'!U35+'14'!U35+'15'!U35+'16'!U35+'17'!U35+'18'!U35+'19'!U35+'20'!U35+'21'!U35+'22'!U35+'23'!U35+'24'!U35+'25'!U35+'26'!U35+'27'!U35+'28'!U35+'29'!U35+'30'!U35+'31'!U35+'32'!U35+'33'!U35+'34'!U35+'35'!U35+'36'!U35+'37'!U35+'38'!U35+'39'!U35</f>
        <v>51.691773689577914</v>
      </c>
      <c r="E36" s="120">
        <f>'1'!W35+'2'!W35+'3'!W35+'4'!W35+'5'!W35+'6'!W35+'7'!W35+'8'!W35+'9'!W35+'10'!W35+'11'!W35+'12'!W35+'13'!W35+'14'!W35+'15'!W35+'16'!W35+'17'!W35+'18'!W35+'19'!W35+'20'!W35+'21'!W35+'22'!W35+'23'!W35+'24'!W35+'25'!W35+'26'!W35+'27'!W35+'28'!W35+'29'!W35+'30'!W35+'31'!W35+'32'!W35+'33'!W35+'34'!W35+'35'!W35+'36'!W35+'37'!W35+'38'!W35+'39'!W35</f>
        <v>12</v>
      </c>
      <c r="F36" s="172">
        <f>'1'!Y35+'2'!Y35+'3'!Y35+'4'!Y35+'5'!Y35+'6'!Y35+'7'!Y35+'8'!Y35+'9'!Y35+'10'!Y35+'11'!Y35+'12'!Y35+'13'!Y35+'14'!Y35+'15'!Y35+'16'!Y35+'17'!Y35+'18'!Y35+'19'!Y35+'20'!Y35+'21'!Y35+'22'!Y35+'23'!Y35+'24'!Y35+'25'!Y35+'26'!Y35+'27'!Y35+'28'!Y35+'29'!Y35+'30'!Y35+'31'!Y35+'32'!Y35+'33'!Y35+'34'!Y35+'35'!Y35+'36'!Y35+'37'!Y35+'38'!Y35+'39'!Y35</f>
        <v>14</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123.30852959907506</v>
      </c>
      <c r="D37" s="193">
        <f>'1'!U36+'2'!U36+'3'!U36+'4'!U36+'5'!U36+'6'!U36+'7'!U36+'8'!U36+'9'!U36+'10'!U36+'11'!U36+'12'!U36+'13'!U36+'14'!U36+'15'!U36+'16'!U36+'17'!U36+'18'!U36+'19'!U36+'20'!U36+'21'!U36+'22'!U36+'23'!U36+'24'!U36+'25'!U36+'26'!U36+'27'!U36+'28'!U36+'29'!U36+'30'!U36+'31'!U36+'32'!U36+'33'!U36+'34'!U36+'35'!U36+'36'!U36+'37'!U36+'38'!U36+'39'!U36</f>
        <v>85.238169470267394</v>
      </c>
      <c r="E37" s="120">
        <f>'1'!W36+'2'!W36+'3'!W36+'4'!W36+'5'!W36+'6'!W36+'7'!W36+'8'!W36+'9'!W36+'10'!W36+'11'!W36+'12'!W36+'13'!W36+'14'!W36+'15'!W36+'16'!W36+'17'!W36+'18'!W36+'19'!W36+'20'!W36+'21'!W36+'22'!W36+'23'!W36+'24'!W36+'25'!W36+'26'!W36+'27'!W36+'28'!W36+'29'!W36+'30'!W36+'31'!W36+'32'!W36+'33'!W36+'34'!W36+'35'!W36+'36'!W36+'37'!W36+'38'!W36+'39'!W36</f>
        <v>6</v>
      </c>
      <c r="F37" s="172">
        <f>'1'!Y36+'2'!Y36+'3'!Y36+'4'!Y36+'5'!Y36+'6'!Y36+'7'!Y36+'8'!Y36+'9'!Y36+'10'!Y36+'11'!Y36+'12'!Y36+'13'!Y36+'14'!Y36+'15'!Y36+'16'!Y36+'17'!Y36+'18'!Y36+'19'!Y36+'20'!Y36+'21'!Y36+'22'!Y36+'23'!Y36+'24'!Y36+'25'!Y36+'26'!Y36+'27'!Y36+'28'!Y36+'29'!Y36+'30'!Y36+'31'!Y36+'32'!Y36+'33'!Y36+'34'!Y36+'35'!Y36+'36'!Y36+'37'!Y36+'38'!Y36+'39'!Y36</f>
        <v>7</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117.15791657994633</v>
      </c>
      <c r="D38" s="193">
        <f>'1'!U37+'2'!U37+'3'!U37+'4'!U37+'5'!U37+'6'!U37+'7'!U37+'8'!U37+'9'!U37+'10'!U37+'11'!U37+'12'!U37+'13'!U37+'14'!U37+'15'!U37+'16'!U37+'17'!U37+'18'!U37+'19'!U37+'20'!U37+'21'!U37+'22'!U37+'23'!U37+'24'!U37+'25'!U37+'26'!U37+'27'!U37+'28'!U37+'29'!U37+'30'!U37+'31'!U37+'32'!U37+'33'!U37+'34'!U37+'35'!U37+'36'!U37+'37'!U37+'38'!U37+'39'!U37</f>
        <v>84.850682506528145</v>
      </c>
      <c r="E38" s="120">
        <f>'1'!W37+'2'!W37+'3'!W37+'4'!W37+'5'!W37+'6'!W37+'7'!W37+'8'!W37+'9'!W37+'10'!W37+'11'!W37+'12'!W37+'13'!W37+'14'!W37+'15'!W37+'16'!W37+'17'!W37+'18'!W37+'19'!W37+'20'!W37+'21'!W37+'22'!W37+'23'!W37+'24'!W37+'25'!W37+'26'!W37+'27'!W37+'28'!W37+'29'!W37+'30'!W37+'31'!W37+'32'!W37+'33'!W37+'34'!W37+'35'!W37+'36'!W37+'37'!W37+'38'!W37+'39'!W37</f>
        <v>8</v>
      </c>
      <c r="F38" s="172">
        <f>'1'!Y37+'2'!Y37+'3'!Y37+'4'!Y37+'5'!Y37+'6'!Y37+'7'!Y37+'8'!Y37+'9'!Y37+'10'!Y37+'11'!Y37+'12'!Y37+'13'!Y37+'14'!Y37+'15'!Y37+'16'!Y37+'17'!Y37+'18'!Y37+'19'!Y37+'20'!Y37+'21'!Y37+'22'!Y37+'23'!Y37+'24'!Y37+'25'!Y37+'26'!Y37+'27'!Y37+'28'!Y37+'29'!Y37+'30'!Y37+'31'!Y37+'32'!Y37+'33'!Y37+'34'!Y37+'35'!Y37+'36'!Y37+'37'!Y37+'38'!Y37+'39'!Y37</f>
        <v>5</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129.73200441897708</v>
      </c>
      <c r="D39" s="193">
        <f>'1'!U38+'2'!U38+'3'!U38+'4'!U38+'5'!U38+'6'!U38+'7'!U38+'8'!U38+'9'!U38+'10'!U38+'11'!U38+'12'!U38+'13'!U38+'14'!U38+'15'!U38+'16'!U38+'17'!U38+'18'!U38+'19'!U38+'20'!U38+'21'!U38+'22'!U38+'23'!U38+'24'!U38+'25'!U38+'26'!U38+'27'!U38+'28'!U38+'29'!U38+'30'!U38+'31'!U38+'32'!U38+'33'!U38+'34'!U38+'35'!U38+'36'!U38+'37'!U38+'38'!U38+'39'!U38</f>
        <v>70.509099049677531</v>
      </c>
      <c r="E39" s="120">
        <f>'1'!W38+'2'!W38+'3'!W38+'4'!W38+'5'!W38+'6'!W38+'7'!W38+'8'!W38+'9'!W38+'10'!W38+'11'!W38+'12'!W38+'13'!W38+'14'!W38+'15'!W38+'16'!W38+'17'!W38+'18'!W38+'19'!W38+'20'!W38+'21'!W38+'22'!W38+'23'!W38+'24'!W38+'25'!W38+'26'!W38+'27'!W38+'28'!W38+'29'!W38+'30'!W38+'31'!W38+'32'!W38+'33'!W38+'34'!W38+'35'!W38+'36'!W38+'37'!W38+'38'!W38+'39'!W38</f>
        <v>14</v>
      </c>
      <c r="F39" s="172">
        <f>'1'!Y38+'2'!Y38+'3'!Y38+'4'!Y38+'5'!Y38+'6'!Y38+'7'!Y38+'8'!Y38+'9'!Y38+'10'!Y38+'11'!Y38+'12'!Y38+'13'!Y38+'14'!Y38+'15'!Y38+'16'!Y38+'17'!Y38+'18'!Y38+'19'!Y38+'20'!Y38+'21'!Y38+'22'!Y38+'23'!Y38+'24'!Y38+'25'!Y38+'26'!Y38+'27'!Y38+'28'!Y38+'29'!Y38+'30'!Y38+'31'!Y38+'32'!Y38+'33'!Y38+'34'!Y38+'35'!Y38+'36'!Y38+'37'!Y38+'38'!Y38+'39'!Y38</f>
        <v>13</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109.58093102798597</v>
      </c>
      <c r="D40" s="193">
        <f>'1'!U39+'2'!U39+'3'!U39+'4'!U39+'5'!U39+'6'!U39+'7'!U39+'8'!U39+'9'!U39+'10'!U39+'11'!U39+'12'!U39+'13'!U39+'14'!U39+'15'!U39+'16'!U39+'17'!U39+'18'!U39+'19'!U39+'20'!U39+'21'!U39+'22'!U39+'23'!U39+'24'!U39+'25'!U39+'26'!U39+'27'!U39+'28'!U39+'29'!U39+'30'!U39+'31'!U39+'32'!U39+'33'!U39+'34'!U39+'35'!U39+'36'!U39+'37'!U39+'38'!U39+'39'!U39</f>
        <v>58.617397517525717</v>
      </c>
      <c r="E40" s="120">
        <f>'1'!W39+'2'!W39+'3'!W39+'4'!W39+'5'!W39+'6'!W39+'7'!W39+'8'!W39+'9'!W39+'10'!W39+'11'!W39+'12'!W39+'13'!W39+'14'!W39+'15'!W39+'16'!W39+'17'!W39+'18'!W39+'19'!W39+'20'!W39+'21'!W39+'22'!W39+'23'!W39+'24'!W39+'25'!W39+'26'!W39+'27'!W39+'28'!W39+'29'!W39+'30'!W39+'31'!W39+'32'!W39+'33'!W39+'34'!W39+'35'!W39+'36'!W39+'37'!W39+'38'!W39+'39'!W39</f>
        <v>20</v>
      </c>
      <c r="F40" s="172">
        <f>'1'!Y39+'2'!Y39+'3'!Y39+'4'!Y39+'5'!Y39+'6'!Y39+'7'!Y39+'8'!Y39+'9'!Y39+'10'!Y39+'11'!Y39+'12'!Y39+'13'!Y39+'14'!Y39+'15'!Y39+'16'!Y39+'17'!Y39+'18'!Y39+'19'!Y39+'20'!Y39+'21'!Y39+'22'!Y39+'23'!Y39+'24'!Y39+'25'!Y39+'26'!Y39+'27'!Y39+'28'!Y39+'29'!Y39+'30'!Y39+'31'!Y39+'32'!Y39+'33'!Y39+'34'!Y39+'35'!Y39+'36'!Y39+'37'!Y39+'38'!Y39+'39'!Y39</f>
        <v>16</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175.45601320844651</v>
      </c>
      <c r="D41" s="193">
        <f>'1'!U40+'2'!U40+'3'!U40+'4'!U40+'5'!U40+'6'!U40+'7'!U40+'8'!U40+'9'!U40+'10'!U40+'11'!U40+'12'!U40+'13'!U40+'14'!U40+'15'!U40+'16'!U40+'17'!U40+'18'!U40+'19'!U40+'20'!U40+'21'!U40+'22'!U40+'23'!U40+'24'!U40+'25'!U40+'26'!U40+'27'!U40+'28'!U40+'29'!U40+'30'!U40+'31'!U40+'32'!U40+'33'!U40+'34'!U40+'35'!U40+'36'!U40+'37'!U40+'38'!U40+'39'!U40</f>
        <v>108.75559581606026</v>
      </c>
      <c r="E41" s="120">
        <f>'1'!W40+'2'!W40+'3'!W40+'4'!W40+'5'!W40+'6'!W40+'7'!W40+'8'!W40+'9'!W40+'10'!W40+'11'!W40+'12'!W40+'13'!W40+'14'!W40+'15'!W40+'16'!W40+'17'!W40+'18'!W40+'19'!W40+'20'!W40+'21'!W40+'22'!W40+'23'!W40+'24'!W40+'25'!W40+'26'!W40+'27'!W40+'28'!W40+'29'!W40+'30'!W40+'31'!W40+'32'!W40+'33'!W40+'34'!W40+'35'!W40+'36'!W40+'37'!W40+'38'!W40+'39'!W40</f>
        <v>15</v>
      </c>
      <c r="F41" s="172">
        <f>'1'!Y40+'2'!Y40+'3'!Y40+'4'!Y40+'5'!Y40+'6'!Y40+'7'!Y40+'8'!Y40+'9'!Y40+'10'!Y40+'11'!Y40+'12'!Y40+'13'!Y40+'14'!Y40+'15'!Y40+'16'!Y40+'17'!Y40+'18'!Y40+'19'!Y40+'20'!Y40+'21'!Y40+'22'!Y40+'23'!Y40+'24'!Y40+'25'!Y40+'26'!Y40+'27'!Y40+'28'!Y40+'29'!Y40+'30'!Y40+'31'!Y40+'32'!Y40+'33'!Y40+'34'!Y40+'35'!Y40+'36'!Y40+'37'!Y40+'38'!Y40+'39'!Y40</f>
        <v>11</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144.14805505631665</v>
      </c>
      <c r="D42" s="193">
        <f>'1'!U41+'2'!U41+'3'!U41+'4'!U41+'5'!U41+'6'!U41+'7'!U41+'8'!U41+'9'!U41+'10'!U41+'11'!U41+'12'!U41+'13'!U41+'14'!U41+'15'!U41+'16'!U41+'17'!U41+'18'!U41+'19'!U41+'20'!U41+'21'!U41+'22'!U41+'23'!U41+'24'!U41+'25'!U41+'26'!U41+'27'!U41+'28'!U41+'29'!U41+'30'!U41+'31'!U41+'32'!U41+'33'!U41+'34'!U41+'35'!U41+'36'!U41+'37'!U41+'38'!U41+'39'!U41</f>
        <v>78.716795042274313</v>
      </c>
      <c r="E42" s="120">
        <f>'1'!W41+'2'!W41+'3'!W41+'4'!W41+'5'!W41+'6'!W41+'7'!W41+'8'!W41+'9'!W41+'10'!W41+'11'!W41+'12'!W41+'13'!W41+'14'!W41+'15'!W41+'16'!W41+'17'!W41+'18'!W41+'19'!W41+'20'!W41+'21'!W41+'22'!W41+'23'!W41+'24'!W41+'25'!W41+'26'!W41+'27'!W41+'28'!W41+'29'!W41+'30'!W41+'31'!W41+'32'!W41+'33'!W41+'34'!W41+'35'!W41+'36'!W41+'37'!W41+'38'!W41+'39'!W41</f>
        <v>20</v>
      </c>
      <c r="F42" s="172">
        <f>'1'!Y41+'2'!Y41+'3'!Y41+'4'!Y41+'5'!Y41+'6'!Y41+'7'!Y41+'8'!Y41+'9'!Y41+'10'!Y41+'11'!Y41+'12'!Y41+'13'!Y41+'14'!Y41+'15'!Y41+'16'!Y41+'17'!Y41+'18'!Y41+'19'!Y41+'20'!Y41+'21'!Y41+'22'!Y41+'23'!Y41+'24'!Y41+'25'!Y41+'26'!Y41+'27'!Y41+'28'!Y41+'29'!Y41+'30'!Y41+'31'!Y41+'32'!Y41+'33'!Y41+'34'!Y41+'35'!Y41+'36'!Y41+'37'!Y41+'38'!Y41+'39'!Y41</f>
        <v>13</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130.39022108352049</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109.53834106613411</v>
      </c>
      <c r="D44" s="193">
        <f>'1'!U43+'2'!U43+'3'!U43+'4'!U43+'5'!U43+'6'!U43+'7'!U43+'8'!U43+'9'!U43+'10'!U43+'11'!U43+'12'!U43+'13'!U43+'14'!U43+'15'!U43+'16'!U43+'17'!U43+'18'!U43+'19'!U43+'20'!U43+'21'!U43+'22'!U43+'23'!U43+'24'!U43+'25'!U43+'26'!U43+'27'!U43+'28'!U43+'29'!U43+'30'!U43+'31'!U43+'32'!U43+'33'!U43+'34'!U43+'35'!U43+'36'!U43+'37'!U43+'38'!U43+'39'!U43</f>
        <v>34.755053511136644</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2</v>
      </c>
      <c r="G44" s="117">
        <v>39</v>
      </c>
      <c r="O44" s="49">
        <v>442</v>
      </c>
      <c r="P44" s="430" t="s">
        <v>590</v>
      </c>
      <c r="Q44" s="429">
        <v>38269</v>
      </c>
      <c r="R44" s="429">
        <v>35368</v>
      </c>
    </row>
    <row r="45" spans="1:18" x14ac:dyDescent="0.2">
      <c r="A45" s="106"/>
      <c r="B45" s="94" t="s">
        <v>83</v>
      </c>
      <c r="C45" s="206">
        <f>SUM(C6:C44)</f>
        <v>4861.7038263681725</v>
      </c>
      <c r="D45" s="207">
        <f>SUM(D6:D44)</f>
        <v>2248.8905293346616</v>
      </c>
      <c r="E45" s="204">
        <f>SUM(E6:E44)</f>
        <v>363</v>
      </c>
      <c r="F45" s="205">
        <f>SUM(F6:F44)</f>
        <v>291</v>
      </c>
      <c r="G45" s="118"/>
      <c r="O45" s="49">
        <v>443</v>
      </c>
      <c r="P45" s="430" t="s">
        <v>591</v>
      </c>
      <c r="Q45" s="429">
        <v>183066</v>
      </c>
      <c r="R45" s="429">
        <v>173284</v>
      </c>
    </row>
    <row r="46" spans="1:18" x14ac:dyDescent="0.2">
      <c r="A46" s="398" t="str">
        <f>取引基本表!$E$1</f>
        <v>2015年福崎町産業連関表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0.21389195148842333</v>
      </c>
      <c r="G5" s="110">
        <f t="shared" ref="G5:G38" si="0">E5*F5</f>
        <v>0</v>
      </c>
      <c r="H5" s="110">
        <f t="array" ref="H5:H43">MMULT(逆行列係数!C5:AO43,'36'!G5:G43)</f>
        <v>3.8752115398065049E-4</v>
      </c>
      <c r="I5" s="110">
        <f t="shared" ref="I5:I38" si="1">C5+H5</f>
        <v>3.8752115398065049E-4</v>
      </c>
      <c r="J5" s="85">
        <f>分析係数表!G8</f>
        <v>0.12113720642768851</v>
      </c>
      <c r="K5" s="111">
        <f t="shared" ref="K5:K38" si="2">I5*J5</f>
        <v>4.6943230024850121E-5</v>
      </c>
      <c r="L5" s="79" t="s">
        <v>177</v>
      </c>
      <c r="M5" s="80" t="s">
        <v>177</v>
      </c>
      <c r="N5" s="81">
        <f>分析係数表!H8</f>
        <v>1.1235410915782847E-2</v>
      </c>
      <c r="O5" s="82">
        <f t="shared" ref="O5:O43" si="3">$M$44*N5</f>
        <v>0.29084995801098379</v>
      </c>
      <c r="P5" s="76">
        <f>分析係数表!C8</f>
        <v>0.21389195148842333</v>
      </c>
      <c r="Q5" s="82">
        <f t="shared" ref="Q5:Q38" si="4">O5*P5</f>
        <v>6.2210465109295308E-2</v>
      </c>
      <c r="R5" s="83">
        <f t="array" ref="R5:R43">MMULT(逆行列係数!C5:AO43,'36'!Q5:Q43)</f>
        <v>7.6390859914333448E-2</v>
      </c>
      <c r="S5" s="84">
        <f t="shared" ref="S5:S38" si="5">I5+R5</f>
        <v>7.6778381068314097E-2</v>
      </c>
      <c r="T5" s="85">
        <f>分析係数表!F8</f>
        <v>0.44993819530284301</v>
      </c>
      <c r="U5" s="86">
        <f t="shared" ref="U5:U38" si="6">S5*T5</f>
        <v>3.4545526216151215E-2</v>
      </c>
      <c r="V5" s="87">
        <f>分析係数表!D8</f>
        <v>0.3868974042027194</v>
      </c>
      <c r="W5" s="167">
        <f t="shared" ref="W5:W38" si="7">ROUND(S5*V5,0)</f>
        <v>0</v>
      </c>
      <c r="X5" s="76">
        <f>分析係数表!E8</f>
        <v>0.15574783683559951</v>
      </c>
      <c r="Y5" s="166">
        <f t="shared" ref="Y5:Y38" si="8">ROUND(S5*X5,0)</f>
        <v>0</v>
      </c>
    </row>
    <row r="6" spans="1:25" x14ac:dyDescent="0.2">
      <c r="A6" s="6" t="s">
        <v>219</v>
      </c>
      <c r="B6" s="5" t="s">
        <v>265</v>
      </c>
      <c r="C6" s="90"/>
      <c r="D6" s="107">
        <f>投入係数表!AL6</f>
        <v>0</v>
      </c>
      <c r="E6" s="110">
        <f t="shared" ref="E6:E43" si="9">$C$40*D6</f>
        <v>0</v>
      </c>
      <c r="F6" s="85">
        <f>分析係数表!C9</f>
        <v>0.54651162790697683</v>
      </c>
      <c r="G6" s="110">
        <f t="shared" si="0"/>
        <v>0</v>
      </c>
      <c r="H6" s="110">
        <v>1.8189917080351639E-4</v>
      </c>
      <c r="I6" s="110">
        <f t="shared" si="1"/>
        <v>1.8189917080351639E-4</v>
      </c>
      <c r="J6" s="85">
        <f>分析係数表!G9</f>
        <v>0.23529411764705882</v>
      </c>
      <c r="K6" s="111">
        <f t="shared" si="2"/>
        <v>4.2799804894945035E-5</v>
      </c>
      <c r="L6" s="79"/>
      <c r="M6" s="80"/>
      <c r="N6" s="81">
        <f>分析係数表!H9</f>
        <v>6.0535619158312755E-4</v>
      </c>
      <c r="O6" s="82">
        <f t="shared" si="3"/>
        <v>1.5670795151453868E-2</v>
      </c>
      <c r="P6" s="76">
        <f>分析係数表!C9</f>
        <v>0.54651162790697683</v>
      </c>
      <c r="Q6" s="82">
        <f t="shared" si="4"/>
        <v>8.5642717688178133E-3</v>
      </c>
      <c r="R6" s="83">
        <v>1.0159138920271531E-2</v>
      </c>
      <c r="S6" s="84">
        <f t="shared" si="5"/>
        <v>1.0341038091075047E-2</v>
      </c>
      <c r="T6" s="85">
        <f>分析係数表!F9</f>
        <v>0.68627450980392157</v>
      </c>
      <c r="U6" s="86">
        <f t="shared" si="6"/>
        <v>7.0967908468162087E-3</v>
      </c>
      <c r="V6" s="87">
        <f>分析係数表!D9</f>
        <v>0.35294117647058826</v>
      </c>
      <c r="W6" s="167">
        <f t="shared" si="7"/>
        <v>0</v>
      </c>
      <c r="X6" s="76">
        <f>分析係数表!E9</f>
        <v>0.27450980392156865</v>
      </c>
      <c r="Y6" s="166">
        <f t="shared" si="8"/>
        <v>0</v>
      </c>
    </row>
    <row r="7" spans="1:25" x14ac:dyDescent="0.2">
      <c r="A7" s="6" t="s">
        <v>220</v>
      </c>
      <c r="B7" s="5" t="s">
        <v>266</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1.1380696401762796E-3</v>
      </c>
      <c r="O7" s="82">
        <f t="shared" si="3"/>
        <v>2.9461094884733269E-2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1.3168724279835398E-2</v>
      </c>
      <c r="G8" s="110">
        <f t="shared" si="0"/>
        <v>0</v>
      </c>
      <c r="H8" s="110">
        <v>8.8531926770615908E-4</v>
      </c>
      <c r="I8" s="110">
        <f t="shared" si="1"/>
        <v>8.8531926770615908E-4</v>
      </c>
      <c r="J8" s="85">
        <f>分析係数表!G11</f>
        <v>0.35416666666666669</v>
      </c>
      <c r="K8" s="111">
        <f t="shared" si="2"/>
        <v>3.1355057397926468E-4</v>
      </c>
      <c r="L8" s="79"/>
      <c r="M8" s="80"/>
      <c r="N8" s="81">
        <f>分析係数表!H11</f>
        <v>-2.4214247663325099E-5</v>
      </c>
      <c r="O8" s="82">
        <f t="shared" si="3"/>
        <v>-6.2683180605815469E-4</v>
      </c>
      <c r="P8" s="76">
        <f>分析係数表!C11</f>
        <v>1.3168724279835398E-2</v>
      </c>
      <c r="Q8" s="82">
        <f t="shared" si="4"/>
        <v>-8.2545752238110943E-6</v>
      </c>
      <c r="R8" s="83">
        <v>9.5850577066003764E-4</v>
      </c>
      <c r="S8" s="84">
        <f t="shared" si="5"/>
        <v>1.8438250383661968E-3</v>
      </c>
      <c r="T8" s="85">
        <f>分析係数表!F11</f>
        <v>0.60416666666666663</v>
      </c>
      <c r="U8" s="86">
        <f t="shared" si="6"/>
        <v>1.1139776273462439E-3</v>
      </c>
      <c r="V8" s="87">
        <f>分析係数表!D11</f>
        <v>0</v>
      </c>
      <c r="W8" s="167">
        <f t="shared" si="7"/>
        <v>0</v>
      </c>
      <c r="X8" s="76">
        <f>分析係数表!E11</f>
        <v>0</v>
      </c>
      <c r="Y8" s="166">
        <f t="shared" si="8"/>
        <v>0</v>
      </c>
    </row>
    <row r="9" spans="1:25" x14ac:dyDescent="0.2">
      <c r="A9" s="6" t="s">
        <v>222</v>
      </c>
      <c r="B9" s="5" t="s">
        <v>190</v>
      </c>
      <c r="C9" s="90"/>
      <c r="D9" s="107">
        <f>投入係数表!AL9</f>
        <v>0</v>
      </c>
      <c r="E9" s="110">
        <f t="shared" si="9"/>
        <v>0</v>
      </c>
      <c r="F9" s="85">
        <f>分析係数表!C12</f>
        <v>7.2568503462812406E-2</v>
      </c>
      <c r="G9" s="110">
        <f t="shared" si="0"/>
        <v>0</v>
      </c>
      <c r="H9" s="110">
        <v>5.0378249942899104E-4</v>
      </c>
      <c r="I9" s="110">
        <f t="shared" si="1"/>
        <v>5.0378249942899104E-4</v>
      </c>
      <c r="J9" s="85">
        <f>分析係数表!G12</f>
        <v>0.12569832402234637</v>
      </c>
      <c r="K9" s="111">
        <f t="shared" si="2"/>
        <v>6.3324615850012837E-5</v>
      </c>
      <c r="L9" s="79"/>
      <c r="M9" s="80"/>
      <c r="N9" s="81">
        <f>分析係数表!H12</f>
        <v>9.0779214489805804E-2</v>
      </c>
      <c r="O9" s="82">
        <f t="shared" si="3"/>
        <v>2.3499924409120223</v>
      </c>
      <c r="P9" s="76">
        <f>分析係数表!C12</f>
        <v>7.2568503462812406E-2</v>
      </c>
      <c r="Q9" s="82">
        <f t="shared" si="4"/>
        <v>0.17053543458590706</v>
      </c>
      <c r="R9" s="83">
        <v>0.18760748540086056</v>
      </c>
      <c r="S9" s="84">
        <f t="shared" si="5"/>
        <v>0.18811126790028954</v>
      </c>
      <c r="T9" s="85">
        <f>分析係数表!F12</f>
        <v>0.41017347838870921</v>
      </c>
      <c r="U9" s="86">
        <f t="shared" si="6"/>
        <v>7.7158253078772096E-2</v>
      </c>
      <c r="V9" s="87">
        <f>分析係数表!D12</f>
        <v>2.9697147897677155E-2</v>
      </c>
      <c r="W9" s="167">
        <f t="shared" si="7"/>
        <v>0</v>
      </c>
      <c r="X9" s="76">
        <f>分析係数表!E12</f>
        <v>2.9991179064980888E-2</v>
      </c>
      <c r="Y9" s="166">
        <f t="shared" si="8"/>
        <v>0</v>
      </c>
    </row>
    <row r="10" spans="1:25" x14ac:dyDescent="0.2">
      <c r="A10" s="6" t="s">
        <v>223</v>
      </c>
      <c r="B10" s="5" t="s">
        <v>28</v>
      </c>
      <c r="C10" s="90"/>
      <c r="D10" s="107">
        <f>投入係数表!AL10</f>
        <v>2.3195876288659794E-3</v>
      </c>
      <c r="E10" s="110">
        <f t="shared" si="9"/>
        <v>0.23195876288659795</v>
      </c>
      <c r="F10" s="85">
        <f>分析係数表!C13</f>
        <v>0</v>
      </c>
      <c r="G10" s="110">
        <f t="shared" si="0"/>
        <v>0</v>
      </c>
      <c r="H10" s="110">
        <v>0</v>
      </c>
      <c r="I10" s="110">
        <f t="shared" si="1"/>
        <v>0</v>
      </c>
      <c r="J10" s="85">
        <f>分析係数表!G13</f>
        <v>0.24343675417661098</v>
      </c>
      <c r="K10" s="111">
        <f t="shared" si="2"/>
        <v>0</v>
      </c>
      <c r="L10" s="79"/>
      <c r="M10" s="80"/>
      <c r="N10" s="81">
        <f>分析係数表!H13</f>
        <v>1.4310620369025135E-2</v>
      </c>
      <c r="O10" s="82">
        <f t="shared" si="3"/>
        <v>0.37045759738036943</v>
      </c>
      <c r="P10" s="76">
        <f>分析係数表!C13</f>
        <v>0</v>
      </c>
      <c r="Q10" s="82">
        <f t="shared" si="4"/>
        <v>0</v>
      </c>
      <c r="R10" s="83">
        <v>0</v>
      </c>
      <c r="S10" s="84">
        <f t="shared" si="5"/>
        <v>0</v>
      </c>
      <c r="T10" s="85">
        <f>分析係数表!F13</f>
        <v>0.37231503579952269</v>
      </c>
      <c r="U10" s="86">
        <f t="shared" si="6"/>
        <v>0</v>
      </c>
      <c r="V10" s="87">
        <f>分析係数表!D13</f>
        <v>0.13842482100238662</v>
      </c>
      <c r="W10" s="167">
        <f t="shared" si="7"/>
        <v>0</v>
      </c>
      <c r="X10" s="76">
        <f>分析係数表!E13</f>
        <v>0.11455847255369929</v>
      </c>
      <c r="Y10" s="166">
        <f t="shared" si="8"/>
        <v>0</v>
      </c>
    </row>
    <row r="11" spans="1:25" x14ac:dyDescent="0.2">
      <c r="A11" s="6" t="s">
        <v>224</v>
      </c>
      <c r="B11" s="5" t="s">
        <v>267</v>
      </c>
      <c r="C11" s="90"/>
      <c r="D11" s="107">
        <f>投入係数表!AL11</f>
        <v>3.8659793814432991E-3</v>
      </c>
      <c r="E11" s="110">
        <f t="shared" si="9"/>
        <v>0.38659793814432991</v>
      </c>
      <c r="F11" s="85">
        <f>分析係数表!C14</f>
        <v>0.25830608585592241</v>
      </c>
      <c r="G11" s="110">
        <f t="shared" si="0"/>
        <v>9.9860600202031857E-2</v>
      </c>
      <c r="H11" s="110">
        <v>0.33266923684982713</v>
      </c>
      <c r="I11" s="110">
        <f t="shared" si="1"/>
        <v>0.33266923684982713</v>
      </c>
      <c r="J11" s="85">
        <f>分析係数表!G14</f>
        <v>0.15742383910085772</v>
      </c>
      <c r="K11" s="111">
        <f t="shared" si="2"/>
        <v>5.2370068415652317E-2</v>
      </c>
      <c r="L11" s="79"/>
      <c r="M11" s="80"/>
      <c r="N11" s="81">
        <f>分析係数表!H14</f>
        <v>1.1380696401762796E-3</v>
      </c>
      <c r="O11" s="82">
        <f t="shared" si="3"/>
        <v>2.9461094884733269E-2</v>
      </c>
      <c r="P11" s="76">
        <f>分析係数表!C14</f>
        <v>0.25830608585592241</v>
      </c>
      <c r="Q11" s="82">
        <f t="shared" si="4"/>
        <v>7.6099801047053882E-3</v>
      </c>
      <c r="R11" s="83">
        <v>7.1613020381266296E-2</v>
      </c>
      <c r="S11" s="84">
        <f t="shared" si="5"/>
        <v>0.40428225723109346</v>
      </c>
      <c r="T11" s="85">
        <f>分析係数表!F14</f>
        <v>0.28778467908902694</v>
      </c>
      <c r="U11" s="86">
        <f t="shared" si="6"/>
        <v>0.11634623965863768</v>
      </c>
      <c r="V11" s="87">
        <f>分析係数表!D14</f>
        <v>1.7450458444247263E-2</v>
      </c>
      <c r="W11" s="167">
        <f t="shared" si="7"/>
        <v>0</v>
      </c>
      <c r="X11" s="76">
        <f>分析係数表!E14</f>
        <v>1.8041999408459037E-2</v>
      </c>
      <c r="Y11" s="166">
        <f t="shared" si="8"/>
        <v>0</v>
      </c>
    </row>
    <row r="12" spans="1:25" x14ac:dyDescent="0.2">
      <c r="A12" s="6" t="s">
        <v>225</v>
      </c>
      <c r="B12" s="5" t="s">
        <v>29</v>
      </c>
      <c r="C12" s="90"/>
      <c r="D12" s="107">
        <f>投入係数表!AL12</f>
        <v>4.6391752577319588E-3</v>
      </c>
      <c r="E12" s="110">
        <f t="shared" si="9"/>
        <v>0.46391752577319589</v>
      </c>
      <c r="F12" s="85">
        <f>分析係数表!C15</f>
        <v>0</v>
      </c>
      <c r="G12" s="110">
        <f t="shared" si="0"/>
        <v>0</v>
      </c>
      <c r="H12" s="110">
        <v>0</v>
      </c>
      <c r="I12" s="110">
        <f t="shared" si="1"/>
        <v>0</v>
      </c>
      <c r="J12" s="85">
        <f>分析係数表!G15</f>
        <v>9.5600644612788208E-2</v>
      </c>
      <c r="K12" s="111">
        <f t="shared" si="2"/>
        <v>0</v>
      </c>
      <c r="L12" s="79"/>
      <c r="M12" s="80"/>
      <c r="N12" s="81">
        <f>分析係数表!H15</f>
        <v>8.3539154438471604E-3</v>
      </c>
      <c r="O12" s="82">
        <f t="shared" si="3"/>
        <v>0.21625697309006339</v>
      </c>
      <c r="P12" s="76">
        <f>分析係数表!C15</f>
        <v>0</v>
      </c>
      <c r="Q12" s="82">
        <f t="shared" si="4"/>
        <v>0</v>
      </c>
      <c r="R12" s="83">
        <v>0</v>
      </c>
      <c r="S12" s="84">
        <f t="shared" si="5"/>
        <v>0</v>
      </c>
      <c r="T12" s="85">
        <f>分析係数表!F15</f>
        <v>0.30117882929181417</v>
      </c>
      <c r="U12" s="86">
        <f t="shared" si="6"/>
        <v>0</v>
      </c>
      <c r="V12" s="87">
        <f>分析係数表!D15</f>
        <v>8.5398505208928149E-3</v>
      </c>
      <c r="W12" s="167">
        <f t="shared" si="7"/>
        <v>0</v>
      </c>
      <c r="X12" s="76">
        <f>分析係数表!E15</f>
        <v>7.9180783432943776E-3</v>
      </c>
      <c r="Y12" s="166">
        <f t="shared" si="8"/>
        <v>0</v>
      </c>
    </row>
    <row r="13" spans="1:25" x14ac:dyDescent="0.2">
      <c r="A13" s="6" t="s">
        <v>226</v>
      </c>
      <c r="B13" s="5" t="s">
        <v>30</v>
      </c>
      <c r="C13" s="90"/>
      <c r="D13" s="107">
        <f>投入係数表!AL13</f>
        <v>2.3195876288659794E-3</v>
      </c>
      <c r="E13" s="110">
        <f t="shared" si="9"/>
        <v>0.23195876288659795</v>
      </c>
      <c r="F13" s="85">
        <f>分析係数表!C16</f>
        <v>7.6144637788473357E-2</v>
      </c>
      <c r="G13" s="110">
        <f t="shared" si="0"/>
        <v>1.7662415981862377E-2</v>
      </c>
      <c r="H13" s="110">
        <v>2.0812451409400533E-2</v>
      </c>
      <c r="I13" s="110">
        <f t="shared" si="1"/>
        <v>2.0812451409400533E-2</v>
      </c>
      <c r="J13" s="85">
        <f>分析係数表!G16</f>
        <v>3.3088235294117647E-2</v>
      </c>
      <c r="K13" s="111">
        <f t="shared" si="2"/>
        <v>6.8864728928163534E-4</v>
      </c>
      <c r="L13" s="79"/>
      <c r="M13" s="80"/>
      <c r="N13" s="81">
        <f>分析係数表!H16</f>
        <v>1.665940239236767E-2</v>
      </c>
      <c r="O13" s="82">
        <f t="shared" si="3"/>
        <v>0.43126028256801047</v>
      </c>
      <c r="P13" s="76">
        <f>分析係数表!C16</f>
        <v>7.6144637788473357E-2</v>
      </c>
      <c r="Q13" s="82">
        <f t="shared" si="4"/>
        <v>3.2838158008695828E-2</v>
      </c>
      <c r="R13" s="83">
        <v>3.6867626058787628E-2</v>
      </c>
      <c r="S13" s="84">
        <f t="shared" si="5"/>
        <v>5.7680077468188165E-2</v>
      </c>
      <c r="T13" s="85">
        <f>分析係数表!F16</f>
        <v>0.28823529411764703</v>
      </c>
      <c r="U13" s="86">
        <f t="shared" si="6"/>
        <v>1.6625434093771881E-2</v>
      </c>
      <c r="V13" s="87">
        <f>分析係数表!D16</f>
        <v>0</v>
      </c>
      <c r="W13" s="167">
        <f t="shared" si="7"/>
        <v>0</v>
      </c>
      <c r="X13" s="76">
        <f>分析係数表!E16</f>
        <v>0</v>
      </c>
      <c r="Y13" s="166">
        <f t="shared" si="8"/>
        <v>0</v>
      </c>
    </row>
    <row r="14" spans="1:25" x14ac:dyDescent="0.2">
      <c r="A14" s="6" t="s">
        <v>2</v>
      </c>
      <c r="B14" s="5" t="s">
        <v>364</v>
      </c>
      <c r="C14" s="90"/>
      <c r="D14" s="107">
        <f>投入係数表!AL14</f>
        <v>1.2628865979381444E-2</v>
      </c>
      <c r="E14" s="110">
        <f t="shared" si="9"/>
        <v>1.2628865979381443</v>
      </c>
      <c r="F14" s="85">
        <f>分析係数表!C17</f>
        <v>0.18071519795657731</v>
      </c>
      <c r="G14" s="110">
        <f t="shared" si="0"/>
        <v>0.22822280154310021</v>
      </c>
      <c r="H14" s="110">
        <v>0.27922375662173682</v>
      </c>
      <c r="I14" s="110">
        <f t="shared" si="1"/>
        <v>0.27922375662173682</v>
      </c>
      <c r="J14" s="85">
        <f>分析係数表!G17</f>
        <v>0.21222205415217063</v>
      </c>
      <c r="K14" s="111">
        <f t="shared" si="2"/>
        <v>5.9257439198350741E-2</v>
      </c>
      <c r="L14" s="79"/>
      <c r="M14" s="80"/>
      <c r="N14" s="81">
        <f>分析係数表!H17</f>
        <v>2.9299239672623371E-3</v>
      </c>
      <c r="O14" s="82">
        <f t="shared" si="3"/>
        <v>7.5846648533036728E-2</v>
      </c>
      <c r="P14" s="76">
        <f>分析係数表!C17</f>
        <v>0.18071519795657731</v>
      </c>
      <c r="Q14" s="82">
        <f t="shared" si="4"/>
        <v>1.3706642103990677E-2</v>
      </c>
      <c r="R14" s="83">
        <v>3.025512852644157E-2</v>
      </c>
      <c r="S14" s="84">
        <f t="shared" si="5"/>
        <v>0.3094788851481784</v>
      </c>
      <c r="T14" s="85">
        <f>分析係数表!F17</f>
        <v>0.32203902586598093</v>
      </c>
      <c r="U14" s="86">
        <f t="shared" si="6"/>
        <v>9.9664278699209158E-2</v>
      </c>
      <c r="V14" s="87">
        <f>分析係数表!D17</f>
        <v>6.156405990016639E-2</v>
      </c>
      <c r="W14" s="167">
        <f t="shared" si="7"/>
        <v>0</v>
      </c>
      <c r="X14" s="76">
        <f>分析係数表!E17</f>
        <v>6.18665859930419E-2</v>
      </c>
      <c r="Y14" s="166">
        <f t="shared" si="8"/>
        <v>0</v>
      </c>
    </row>
    <row r="15" spans="1:25" x14ac:dyDescent="0.2">
      <c r="A15" s="6" t="s">
        <v>3</v>
      </c>
      <c r="B15" s="5" t="s">
        <v>31</v>
      </c>
      <c r="C15" s="90"/>
      <c r="D15" s="107">
        <f>投入係数表!AL15</f>
        <v>7.7319587628865976E-4</v>
      </c>
      <c r="E15" s="110">
        <f t="shared" si="9"/>
        <v>7.7319587628865982E-2</v>
      </c>
      <c r="F15" s="85">
        <f>分析係数表!C18</f>
        <v>9.139072847682117E-2</v>
      </c>
      <c r="G15" s="110">
        <f t="shared" si="0"/>
        <v>7.0662934389294722E-3</v>
      </c>
      <c r="H15" s="110">
        <v>1.0859138840781097E-2</v>
      </c>
      <c r="I15" s="110">
        <f t="shared" si="1"/>
        <v>1.0859138840781097E-2</v>
      </c>
      <c r="J15" s="85">
        <f>分析係数表!G18</f>
        <v>0.21513002364066194</v>
      </c>
      <c r="K15" s="111">
        <f t="shared" si="2"/>
        <v>2.3361267955344677E-3</v>
      </c>
      <c r="L15" s="79"/>
      <c r="M15" s="80"/>
      <c r="N15" s="81">
        <f>分析係数表!H18</f>
        <v>4.3585645793985182E-4</v>
      </c>
      <c r="O15" s="82">
        <f t="shared" si="3"/>
        <v>1.1282972509046786E-2</v>
      </c>
      <c r="P15" s="76">
        <f>分析係数表!C18</f>
        <v>9.139072847682117E-2</v>
      </c>
      <c r="Q15" s="82">
        <f t="shared" si="4"/>
        <v>1.0311590769857325E-3</v>
      </c>
      <c r="R15" s="83">
        <v>2.5441041525429454E-3</v>
      </c>
      <c r="S15" s="84">
        <f t="shared" si="5"/>
        <v>1.3403242993324042E-2</v>
      </c>
      <c r="T15" s="85">
        <f>分析係数表!F18</f>
        <v>0.45390070921985815</v>
      </c>
      <c r="U15" s="86">
        <f t="shared" si="6"/>
        <v>6.0837415005158772E-3</v>
      </c>
      <c r="V15" s="87">
        <f>分析係数表!D18</f>
        <v>6.1465721040189124E-2</v>
      </c>
      <c r="W15" s="167">
        <f t="shared" si="7"/>
        <v>0</v>
      </c>
      <c r="X15" s="76">
        <f>分析係数表!E18</f>
        <v>6.2647754137115833E-2</v>
      </c>
      <c r="Y15" s="166">
        <f t="shared" si="8"/>
        <v>0</v>
      </c>
    </row>
    <row r="16" spans="1:25" x14ac:dyDescent="0.2">
      <c r="A16" s="6" t="s">
        <v>4</v>
      </c>
      <c r="B16" s="5" t="s">
        <v>32</v>
      </c>
      <c r="C16" s="90"/>
      <c r="D16" s="107">
        <f>投入係数表!AL16</f>
        <v>0</v>
      </c>
      <c r="E16" s="110">
        <f t="shared" si="9"/>
        <v>0</v>
      </c>
      <c r="F16" s="85">
        <f>分析係数表!C19</f>
        <v>0.19965169797238458</v>
      </c>
      <c r="G16" s="110">
        <f t="shared" si="0"/>
        <v>0</v>
      </c>
      <c r="H16" s="110">
        <v>2.9991059815622497E-2</v>
      </c>
      <c r="I16" s="110">
        <f t="shared" si="1"/>
        <v>2.9991059815622497E-2</v>
      </c>
      <c r="J16" s="85">
        <f>分析係数表!G19</f>
        <v>5.7581303674503731E-2</v>
      </c>
      <c r="K16" s="111">
        <f t="shared" si="2"/>
        <v>1.7269243227635649E-3</v>
      </c>
      <c r="L16" s="79"/>
      <c r="M16" s="80"/>
      <c r="N16" s="81">
        <f>分析係数表!H19</f>
        <v>-1.210712383166255E-4</v>
      </c>
      <c r="O16" s="82">
        <f t="shared" si="3"/>
        <v>-3.1341590302907734E-3</v>
      </c>
      <c r="P16" s="76">
        <f>分析係数表!C19</f>
        <v>0.19965169797238458</v>
      </c>
      <c r="Q16" s="82">
        <f t="shared" si="4"/>
        <v>-6.2574017211303526E-4</v>
      </c>
      <c r="R16" s="83">
        <v>5.9757333342804961E-3</v>
      </c>
      <c r="S16" s="84">
        <f t="shared" si="5"/>
        <v>3.596679314990299E-2</v>
      </c>
      <c r="T16" s="85">
        <f>分析係数表!F19</f>
        <v>0.23947627762917079</v>
      </c>
      <c r="U16" s="86">
        <f t="shared" si="6"/>
        <v>8.6131937417971271E-3</v>
      </c>
      <c r="V16" s="87">
        <f>分析係数表!D19</f>
        <v>5.6314233422497537E-3</v>
      </c>
      <c r="W16" s="167">
        <f t="shared" si="7"/>
        <v>0</v>
      </c>
      <c r="X16" s="76">
        <f>分析係数表!E19</f>
        <v>6.0537800929184853E-3</v>
      </c>
      <c r="Y16" s="166">
        <f t="shared" si="8"/>
        <v>0</v>
      </c>
    </row>
    <row r="17" spans="1:25" x14ac:dyDescent="0.2">
      <c r="A17" s="6" t="s">
        <v>5</v>
      </c>
      <c r="B17" s="5" t="s">
        <v>33</v>
      </c>
      <c r="C17" s="90"/>
      <c r="D17" s="107">
        <f>投入係数表!AL17</f>
        <v>5.1546391752577321E-4</v>
      </c>
      <c r="E17" s="110">
        <f t="shared" si="9"/>
        <v>5.1546391752577324E-2</v>
      </c>
      <c r="F17" s="85">
        <f>分析係数表!C20</f>
        <v>7.086614173228345E-2</v>
      </c>
      <c r="G17" s="110">
        <f t="shared" si="0"/>
        <v>3.6528939037259512E-3</v>
      </c>
      <c r="H17" s="110">
        <v>1.2789013072153303E-2</v>
      </c>
      <c r="I17" s="110">
        <f t="shared" si="1"/>
        <v>1.2789013072153303E-2</v>
      </c>
      <c r="J17" s="85">
        <f>分析係数表!G20</f>
        <v>0.1</v>
      </c>
      <c r="K17" s="111">
        <f t="shared" si="2"/>
        <v>1.2789013072153303E-3</v>
      </c>
      <c r="L17" s="79"/>
      <c r="M17" s="80"/>
      <c r="N17" s="81">
        <f>分析係数表!H20</f>
        <v>5.5692769625647731E-4</v>
      </c>
      <c r="O17" s="82">
        <f t="shared" si="3"/>
        <v>1.4417131539337559E-2</v>
      </c>
      <c r="P17" s="76">
        <f>分析係数表!C20</f>
        <v>7.086614173228345E-2</v>
      </c>
      <c r="Q17" s="82">
        <f t="shared" si="4"/>
        <v>1.0216864870396694E-3</v>
      </c>
      <c r="R17" s="83">
        <v>3.3957745681689653E-3</v>
      </c>
      <c r="S17" s="84">
        <f t="shared" si="5"/>
        <v>1.6184787640322267E-2</v>
      </c>
      <c r="T17" s="85">
        <f>分析係数表!F20</f>
        <v>0.22318840579710145</v>
      </c>
      <c r="U17" s="86">
        <f t="shared" si="6"/>
        <v>3.612256951608158E-3</v>
      </c>
      <c r="V17" s="87">
        <f>分析係数表!D20</f>
        <v>2.9710144927536233E-2</v>
      </c>
      <c r="W17" s="167">
        <f t="shared" si="7"/>
        <v>0</v>
      </c>
      <c r="X17" s="76">
        <f>分析係数表!E20</f>
        <v>3.1884057971014491E-2</v>
      </c>
      <c r="Y17" s="166">
        <f t="shared" si="8"/>
        <v>0</v>
      </c>
    </row>
    <row r="18" spans="1:25" x14ac:dyDescent="0.2">
      <c r="A18" s="6" t="s">
        <v>6</v>
      </c>
      <c r="B18" s="5" t="s">
        <v>34</v>
      </c>
      <c r="C18" s="90"/>
      <c r="D18" s="107">
        <f>投入係数表!AL18</f>
        <v>1.5463917525773195E-3</v>
      </c>
      <c r="E18" s="110">
        <f t="shared" si="9"/>
        <v>0.15463917525773196</v>
      </c>
      <c r="F18" s="85">
        <f>分析係数表!C21</f>
        <v>0.37411764705882355</v>
      </c>
      <c r="G18" s="110">
        <f t="shared" si="0"/>
        <v>5.7853244390539724E-2</v>
      </c>
      <c r="H18" s="110">
        <v>9.4026791694628076E-2</v>
      </c>
      <c r="I18" s="110">
        <f t="shared" si="1"/>
        <v>9.4026791694628076E-2</v>
      </c>
      <c r="J18" s="85">
        <f>分析係数表!G21</f>
        <v>0.28505771697306542</v>
      </c>
      <c r="K18" s="111">
        <f t="shared" si="2"/>
        <v>2.6803062574772669E-2</v>
      </c>
      <c r="L18" s="79"/>
      <c r="M18" s="80"/>
      <c r="N18" s="81">
        <f>分析係数表!H21</f>
        <v>9.2014141120635377E-4</v>
      </c>
      <c r="O18" s="82">
        <f t="shared" si="3"/>
        <v>2.381960863020988E-2</v>
      </c>
      <c r="P18" s="76">
        <f>分析係数表!C21</f>
        <v>0.37411764705882355</v>
      </c>
      <c r="Q18" s="82">
        <f t="shared" si="4"/>
        <v>8.9113359345961672E-3</v>
      </c>
      <c r="R18" s="83">
        <v>2.4055690639453679E-2</v>
      </c>
      <c r="S18" s="84">
        <f t="shared" si="5"/>
        <v>0.11808248233408175</v>
      </c>
      <c r="T18" s="85">
        <f>分析係数表!F21</f>
        <v>0.42400598546387347</v>
      </c>
      <c r="U18" s="86">
        <f t="shared" si="6"/>
        <v>5.0067679288082763E-2</v>
      </c>
      <c r="V18" s="87">
        <f>分析係数表!D21</f>
        <v>5.8251389482684907E-2</v>
      </c>
      <c r="W18" s="167">
        <f t="shared" si="7"/>
        <v>0</v>
      </c>
      <c r="X18" s="76">
        <f>分析係数表!E21</f>
        <v>5.2159042325780246E-2</v>
      </c>
      <c r="Y18" s="166">
        <f t="shared" si="8"/>
        <v>0</v>
      </c>
    </row>
    <row r="19" spans="1:25" x14ac:dyDescent="0.2">
      <c r="A19" s="6" t="s">
        <v>7</v>
      </c>
      <c r="B19" s="5" t="s">
        <v>268</v>
      </c>
      <c r="C19" s="90"/>
      <c r="D19" s="107">
        <f>投入係数表!AL19</f>
        <v>1.0051546391752578E-2</v>
      </c>
      <c r="E19" s="110">
        <f t="shared" si="9"/>
        <v>1.0051546391752577</v>
      </c>
      <c r="F19" s="85">
        <f>分析係数表!C22</f>
        <v>3.7067545304777627E-2</v>
      </c>
      <c r="G19" s="110">
        <f t="shared" si="0"/>
        <v>3.7258615125936277E-2</v>
      </c>
      <c r="H19" s="110">
        <v>4.0108492995380753E-2</v>
      </c>
      <c r="I19" s="110">
        <f t="shared" si="1"/>
        <v>4.0108492995380753E-2</v>
      </c>
      <c r="J19" s="85">
        <f>分析係数表!G22</f>
        <v>0.19478402607986961</v>
      </c>
      <c r="K19" s="111">
        <f t="shared" si="2"/>
        <v>7.812493745636512E-3</v>
      </c>
      <c r="L19" s="79"/>
      <c r="M19" s="80"/>
      <c r="N19" s="81">
        <f>分析係数表!H22</f>
        <v>4.8428495326650198E-5</v>
      </c>
      <c r="O19" s="82">
        <f t="shared" si="3"/>
        <v>1.2536636121163094E-3</v>
      </c>
      <c r="P19" s="76">
        <f>分析係数表!C22</f>
        <v>3.7067545304777627E-2</v>
      </c>
      <c r="Q19" s="82">
        <f t="shared" si="4"/>
        <v>4.6470232739072461E-5</v>
      </c>
      <c r="R19" s="83">
        <v>4.8866320702392585E-4</v>
      </c>
      <c r="S19" s="84">
        <f t="shared" si="5"/>
        <v>4.0597156202404679E-2</v>
      </c>
      <c r="T19" s="85">
        <f>分析係数表!F22</f>
        <v>0.40994295028524858</v>
      </c>
      <c r="U19" s="86">
        <f t="shared" si="6"/>
        <v>1.6642517986804852E-2</v>
      </c>
      <c r="V19" s="87">
        <f>分析係数表!D22</f>
        <v>4.2379788101059496E-2</v>
      </c>
      <c r="W19" s="167">
        <f t="shared" si="7"/>
        <v>0</v>
      </c>
      <c r="X19" s="76">
        <f>分析係数表!E22</f>
        <v>3.5859820700896494E-2</v>
      </c>
      <c r="Y19" s="166">
        <f t="shared" si="8"/>
        <v>0</v>
      </c>
    </row>
    <row r="20" spans="1:25" x14ac:dyDescent="0.2">
      <c r="A20" s="6" t="s">
        <v>8</v>
      </c>
      <c r="B20" s="5" t="s">
        <v>269</v>
      </c>
      <c r="C20" s="90"/>
      <c r="D20" s="107">
        <f>投入係数表!AL20</f>
        <v>1.4948453608247423E-2</v>
      </c>
      <c r="E20" s="110">
        <f t="shared" si="9"/>
        <v>1.4948453608247423</v>
      </c>
      <c r="F20" s="85">
        <f>分析係数表!C23</f>
        <v>0</v>
      </c>
      <c r="G20" s="110">
        <f t="shared" si="0"/>
        <v>0</v>
      </c>
      <c r="H20" s="110">
        <v>0</v>
      </c>
      <c r="I20" s="110">
        <f t="shared" si="1"/>
        <v>0</v>
      </c>
      <c r="J20" s="85">
        <f>分析係数表!G23</f>
        <v>0.21557719054242003</v>
      </c>
      <c r="K20" s="111">
        <f t="shared" si="2"/>
        <v>0</v>
      </c>
      <c r="L20" s="79"/>
      <c r="M20" s="80"/>
      <c r="N20" s="81">
        <f>分析係数表!H23</f>
        <v>2.4214247663325099E-5</v>
      </c>
      <c r="O20" s="82">
        <f t="shared" si="3"/>
        <v>6.2683180605815469E-4</v>
      </c>
      <c r="P20" s="76">
        <f>分析係数表!C23</f>
        <v>0</v>
      </c>
      <c r="Q20" s="82">
        <f t="shared" si="4"/>
        <v>0</v>
      </c>
      <c r="R20" s="83">
        <v>0</v>
      </c>
      <c r="S20" s="84">
        <f t="shared" si="5"/>
        <v>0</v>
      </c>
      <c r="T20" s="85">
        <f>分析係数表!F23</f>
        <v>0.43671766342141866</v>
      </c>
      <c r="U20" s="86">
        <f t="shared" si="6"/>
        <v>0</v>
      </c>
      <c r="V20" s="87">
        <f>分析係数表!D23</f>
        <v>6.8613815484469168E-2</v>
      </c>
      <c r="W20" s="167">
        <f t="shared" si="7"/>
        <v>0</v>
      </c>
      <c r="X20" s="76">
        <f>分析係数表!E23</f>
        <v>6.1659712563745944E-2</v>
      </c>
      <c r="Y20" s="166">
        <f t="shared" si="8"/>
        <v>0</v>
      </c>
    </row>
    <row r="21" spans="1:25" x14ac:dyDescent="0.2">
      <c r="A21" s="6" t="s">
        <v>9</v>
      </c>
      <c r="B21" s="5" t="s">
        <v>270</v>
      </c>
      <c r="C21" s="90"/>
      <c r="D21" s="107">
        <f>投入係数表!AL21</f>
        <v>5.1546391752577319E-3</v>
      </c>
      <c r="E21" s="110">
        <f t="shared" si="9"/>
        <v>0.51546391752577314</v>
      </c>
      <c r="F21" s="85">
        <f>分析係数表!C24</f>
        <v>1</v>
      </c>
      <c r="G21" s="110">
        <f t="shared" si="0"/>
        <v>0.51546391752577314</v>
      </c>
      <c r="H21" s="110">
        <v>0.61976815686209219</v>
      </c>
      <c r="I21" s="110">
        <f t="shared" si="1"/>
        <v>0.61976815686209219</v>
      </c>
      <c r="J21" s="85">
        <f>分析係数表!G24</f>
        <v>0.20825654257279763</v>
      </c>
      <c r="K21" s="111">
        <f t="shared" si="2"/>
        <v>0.12907077354481461</v>
      </c>
      <c r="L21" s="79"/>
      <c r="M21" s="80"/>
      <c r="N21" s="81">
        <f>分析係数表!H24</f>
        <v>3.389994672865514E-4</v>
      </c>
      <c r="O21" s="82">
        <f t="shared" si="3"/>
        <v>8.7756452848141656E-3</v>
      </c>
      <c r="P21" s="76">
        <f>分析係数表!C24</f>
        <v>1</v>
      </c>
      <c r="Q21" s="82">
        <f t="shared" si="4"/>
        <v>8.7756452848141656E-3</v>
      </c>
      <c r="R21" s="83">
        <v>3.9398986768663012E-2</v>
      </c>
      <c r="S21" s="84">
        <f t="shared" si="5"/>
        <v>0.65916714363075524</v>
      </c>
      <c r="T21" s="85">
        <f>分析係数表!F24</f>
        <v>0.38665683744931811</v>
      </c>
      <c r="U21" s="86">
        <f t="shared" si="6"/>
        <v>0.25487148310676827</v>
      </c>
      <c r="V21" s="87">
        <f>分析係数表!D24</f>
        <v>6.4995699717409997E-2</v>
      </c>
      <c r="W21" s="167">
        <f t="shared" si="7"/>
        <v>0</v>
      </c>
      <c r="X21" s="76">
        <f>分析係数表!E24</f>
        <v>6.733013883769505E-2</v>
      </c>
      <c r="Y21" s="166">
        <f t="shared" si="8"/>
        <v>0</v>
      </c>
    </row>
    <row r="22" spans="1:25" x14ac:dyDescent="0.2">
      <c r="A22" s="6" t="s">
        <v>10</v>
      </c>
      <c r="B22" s="5" t="s">
        <v>271</v>
      </c>
      <c r="C22" s="90"/>
      <c r="D22" s="107">
        <f>投入係数表!AL22</f>
        <v>1.4948453608247423E-2</v>
      </c>
      <c r="E22" s="110">
        <f t="shared" si="9"/>
        <v>1.4948453608247423</v>
      </c>
      <c r="F22" s="85">
        <f>分析係数表!C25</f>
        <v>9.7637180238234755E-3</v>
      </c>
      <c r="G22" s="110">
        <f t="shared" si="0"/>
        <v>1.4595248592313443E-2</v>
      </c>
      <c r="H22" s="110">
        <v>1.7672776933626927E-2</v>
      </c>
      <c r="I22" s="110">
        <f t="shared" si="1"/>
        <v>1.7672776933626927E-2</v>
      </c>
      <c r="J22" s="85">
        <f>分析係数表!G25</f>
        <v>0.19639934533551553</v>
      </c>
      <c r="K22" s="111">
        <f t="shared" si="2"/>
        <v>3.4709218200249282E-3</v>
      </c>
      <c r="L22" s="79"/>
      <c r="M22" s="80"/>
      <c r="N22" s="81">
        <f>分析係数表!H25</f>
        <v>5.0849920092982707E-4</v>
      </c>
      <c r="O22" s="82">
        <f t="shared" si="3"/>
        <v>1.3163467927221248E-2</v>
      </c>
      <c r="P22" s="76">
        <f>分析係数表!C25</f>
        <v>9.7637180238234755E-3</v>
      </c>
      <c r="Q22" s="82">
        <f t="shared" si="4"/>
        <v>1.2852438905703234E-4</v>
      </c>
      <c r="R22" s="83">
        <v>8.2644480466806869E-4</v>
      </c>
      <c r="S22" s="84">
        <f t="shared" si="5"/>
        <v>1.8499221738294994E-2</v>
      </c>
      <c r="T22" s="85">
        <f>分析係数表!F25</f>
        <v>0.34206219312602293</v>
      </c>
      <c r="U22" s="86">
        <f t="shared" si="6"/>
        <v>6.3278843589257838E-3</v>
      </c>
      <c r="V22" s="87">
        <f>分析係数表!D25</f>
        <v>3.2733224222585926E-3</v>
      </c>
      <c r="W22" s="167">
        <f t="shared" si="7"/>
        <v>0</v>
      </c>
      <c r="X22" s="76">
        <f>分析係数表!E25</f>
        <v>1.6366612111292963E-3</v>
      </c>
      <c r="Y22" s="166">
        <f t="shared" si="8"/>
        <v>0</v>
      </c>
    </row>
    <row r="23" spans="1:25" x14ac:dyDescent="0.2">
      <c r="A23" s="6" t="s">
        <v>11</v>
      </c>
      <c r="B23" s="5" t="s">
        <v>35</v>
      </c>
      <c r="C23" s="90"/>
      <c r="D23" s="107">
        <f>投入係数表!AL23</f>
        <v>8.505154639175257E-3</v>
      </c>
      <c r="E23" s="110">
        <f t="shared" si="9"/>
        <v>0.85051546391752575</v>
      </c>
      <c r="F23" s="85">
        <f>分析係数表!C26</f>
        <v>0.93036400633054483</v>
      </c>
      <c r="G23" s="110">
        <f t="shared" si="0"/>
        <v>0.79128897445639124</v>
      </c>
      <c r="H23" s="110">
        <v>0.96838769911544709</v>
      </c>
      <c r="I23" s="110">
        <f t="shared" si="1"/>
        <v>0.96838769911544709</v>
      </c>
      <c r="J23" s="85">
        <f>分析係数表!G26</f>
        <v>0.19645328719723185</v>
      </c>
      <c r="K23" s="111">
        <f t="shared" si="2"/>
        <v>0.19024294677259346</v>
      </c>
      <c r="L23" s="79"/>
      <c r="M23" s="80"/>
      <c r="N23" s="81">
        <f>分析係数表!H26</f>
        <v>1.0557411981209745E-2</v>
      </c>
      <c r="O23" s="82">
        <f t="shared" si="3"/>
        <v>0.2732986674413555</v>
      </c>
      <c r="P23" s="76">
        <f>分析係数表!C26</f>
        <v>0.93036400633054483</v>
      </c>
      <c r="Q23" s="82">
        <f t="shared" si="4"/>
        <v>0.25426724316553873</v>
      </c>
      <c r="R23" s="83">
        <v>0.29782574550073571</v>
      </c>
      <c r="S23" s="84">
        <f t="shared" si="5"/>
        <v>1.2662134446161828</v>
      </c>
      <c r="T23" s="85">
        <f>分析係数表!F26</f>
        <v>0.33070934256055362</v>
      </c>
      <c r="U23" s="86">
        <f t="shared" si="6"/>
        <v>0.41874861581035178</v>
      </c>
      <c r="V23" s="87">
        <f>分析係数表!D26</f>
        <v>3.9619377162629761E-2</v>
      </c>
      <c r="W23" s="167">
        <f t="shared" si="7"/>
        <v>0</v>
      </c>
      <c r="X23" s="76">
        <f>分析係数表!E26</f>
        <v>4.3685121107266439E-2</v>
      </c>
      <c r="Y23" s="166">
        <f t="shared" si="8"/>
        <v>0</v>
      </c>
    </row>
    <row r="24" spans="1:25" x14ac:dyDescent="0.2">
      <c r="A24" s="6" t="s">
        <v>12</v>
      </c>
      <c r="B24" s="5" t="s">
        <v>365</v>
      </c>
      <c r="C24" s="90"/>
      <c r="D24" s="107">
        <f>投入係数表!AL24</f>
        <v>1.5463917525773195E-3</v>
      </c>
      <c r="E24" s="110">
        <f t="shared" si="9"/>
        <v>0.15463917525773196</v>
      </c>
      <c r="F24" s="85">
        <f>分析係数表!C27</f>
        <v>0.10562310030395139</v>
      </c>
      <c r="G24" s="110">
        <f t="shared" si="0"/>
        <v>1.6333469119167741E-2</v>
      </c>
      <c r="H24" s="110">
        <v>1.7620220865727752E-2</v>
      </c>
      <c r="I24" s="110">
        <f t="shared" si="1"/>
        <v>1.7620220865727752E-2</v>
      </c>
      <c r="J24" s="85">
        <f>分析係数表!G27</f>
        <v>0.17127071823204421</v>
      </c>
      <c r="K24" s="111">
        <f t="shared" si="2"/>
        <v>3.0178278830804437E-3</v>
      </c>
      <c r="L24" s="79"/>
      <c r="M24" s="80"/>
      <c r="N24" s="81">
        <f>分析係数表!H27</f>
        <v>1.1162768172792872E-2</v>
      </c>
      <c r="O24" s="82">
        <f t="shared" si="3"/>
        <v>0.28896946259280937</v>
      </c>
      <c r="P24" s="76">
        <f>分析係数表!C27</f>
        <v>0.10562310030395139</v>
      </c>
      <c r="Q24" s="82">
        <f t="shared" si="4"/>
        <v>3.0521850532219234E-2</v>
      </c>
      <c r="R24" s="83">
        <v>3.0894378387815901E-2</v>
      </c>
      <c r="S24" s="84">
        <f t="shared" si="5"/>
        <v>4.851459925354365E-2</v>
      </c>
      <c r="T24" s="85">
        <f>分析係数表!F27</f>
        <v>0.32320441988950277</v>
      </c>
      <c r="U24" s="86">
        <f t="shared" si="6"/>
        <v>1.5680132907913279E-2</v>
      </c>
      <c r="V24" s="87">
        <f>分析係数表!D27</f>
        <v>0.29005524861878451</v>
      </c>
      <c r="W24" s="167">
        <f t="shared" si="7"/>
        <v>0</v>
      </c>
      <c r="X24" s="76">
        <f>分析係数表!E27</f>
        <v>0.34530386740331492</v>
      </c>
      <c r="Y24" s="166">
        <f t="shared" si="8"/>
        <v>0</v>
      </c>
    </row>
    <row r="25" spans="1:25" x14ac:dyDescent="0.2">
      <c r="A25" s="6" t="s">
        <v>13</v>
      </c>
      <c r="B25" s="5" t="s">
        <v>191</v>
      </c>
      <c r="C25" s="90"/>
      <c r="D25" s="107">
        <f>投入係数表!AL25</f>
        <v>3.6855670103092784E-2</v>
      </c>
      <c r="E25" s="110">
        <f t="shared" si="9"/>
        <v>3.6855670103092786</v>
      </c>
      <c r="F25" s="85">
        <f>分析係数表!C28</f>
        <v>0.18610473607344047</v>
      </c>
      <c r="G25" s="110">
        <f t="shared" si="0"/>
        <v>0.68590147573458737</v>
      </c>
      <c r="H25" s="110">
        <v>0.78114889710364199</v>
      </c>
      <c r="I25" s="110">
        <f t="shared" si="1"/>
        <v>0.78114889710364199</v>
      </c>
      <c r="J25" s="85">
        <f>分析係数表!G28</f>
        <v>0.12463295269168026</v>
      </c>
      <c r="K25" s="111">
        <f t="shared" si="2"/>
        <v>9.7356893537876424E-2</v>
      </c>
      <c r="L25" s="79"/>
      <c r="M25" s="80"/>
      <c r="N25" s="81">
        <f>分析係数表!H28</f>
        <v>2.0436825027846384E-2</v>
      </c>
      <c r="O25" s="82">
        <f t="shared" si="3"/>
        <v>0.52904604431308255</v>
      </c>
      <c r="P25" s="76">
        <f>分析係数表!C28</f>
        <v>0.18610473607344047</v>
      </c>
      <c r="Q25" s="82">
        <f t="shared" si="4"/>
        <v>9.8457974447583918E-2</v>
      </c>
      <c r="R25" s="83">
        <v>0.11205400705438184</v>
      </c>
      <c r="S25" s="84">
        <f t="shared" si="5"/>
        <v>0.89320290415802384</v>
      </c>
      <c r="T25" s="85">
        <f>分析係数表!F28</f>
        <v>0.20978792822185971</v>
      </c>
      <c r="U25" s="86">
        <f t="shared" si="6"/>
        <v>0.18738318674506013</v>
      </c>
      <c r="V25" s="87">
        <f>分析係数表!D28</f>
        <v>0.10619902120717781</v>
      </c>
      <c r="W25" s="167">
        <f t="shared" si="7"/>
        <v>0</v>
      </c>
      <c r="X25" s="76">
        <f>分析係数表!E28</f>
        <v>0.11125611745513866</v>
      </c>
      <c r="Y25" s="166">
        <f t="shared" si="8"/>
        <v>0</v>
      </c>
    </row>
    <row r="26" spans="1:25" x14ac:dyDescent="0.2">
      <c r="A26" s="6" t="s">
        <v>14</v>
      </c>
      <c r="B26" s="5" t="s">
        <v>50</v>
      </c>
      <c r="C26" s="90"/>
      <c r="D26" s="107">
        <f>投入係数表!AL26</f>
        <v>7.2164948453608251E-3</v>
      </c>
      <c r="E26" s="110">
        <f t="shared" si="9"/>
        <v>0.72164948453608246</v>
      </c>
      <c r="F26" s="85">
        <f>分析係数表!C29</f>
        <v>0.55770782889426962</v>
      </c>
      <c r="G26" s="110">
        <f t="shared" si="0"/>
        <v>0.40246956724328736</v>
      </c>
      <c r="H26" s="110">
        <v>0.46224144037668186</v>
      </c>
      <c r="I26" s="110">
        <f t="shared" si="1"/>
        <v>0.46224144037668186</v>
      </c>
      <c r="J26" s="85">
        <f>分析係数表!G29</f>
        <v>0.26290655653071759</v>
      </c>
      <c r="K26" s="111">
        <f t="shared" si="2"/>
        <v>0.12152630537523243</v>
      </c>
      <c r="L26" s="79"/>
      <c r="M26" s="80"/>
      <c r="N26" s="81">
        <f>分析係数表!H29</f>
        <v>1.0048912780279917E-2</v>
      </c>
      <c r="O26" s="82">
        <f t="shared" si="3"/>
        <v>0.26013519951413422</v>
      </c>
      <c r="P26" s="76">
        <f>分析係数表!C29</f>
        <v>0.55770782889426962</v>
      </c>
      <c r="Q26" s="82">
        <f t="shared" si="4"/>
        <v>0.14507943734000545</v>
      </c>
      <c r="R26" s="83">
        <v>0.20922793068030732</v>
      </c>
      <c r="S26" s="84">
        <f t="shared" si="5"/>
        <v>0.67146937105698923</v>
      </c>
      <c r="T26" s="85">
        <f>分析係数表!F29</f>
        <v>0.49535363964894163</v>
      </c>
      <c r="U26" s="86">
        <f t="shared" si="6"/>
        <v>0.33261479686586531</v>
      </c>
      <c r="V26" s="87">
        <f>分析係数表!D29</f>
        <v>7.7826535880227157E-2</v>
      </c>
      <c r="W26" s="167">
        <f t="shared" si="7"/>
        <v>0</v>
      </c>
      <c r="X26" s="76">
        <f>分析係数表!E29</f>
        <v>6.6726897263810009E-2</v>
      </c>
      <c r="Y26" s="166">
        <f t="shared" si="8"/>
        <v>0</v>
      </c>
    </row>
    <row r="27" spans="1:25" x14ac:dyDescent="0.2">
      <c r="A27" s="6" t="s">
        <v>15</v>
      </c>
      <c r="B27" s="5" t="s">
        <v>36</v>
      </c>
      <c r="C27" s="90"/>
      <c r="D27" s="107">
        <f>投入係数表!AL27</f>
        <v>1.0309278350515464E-3</v>
      </c>
      <c r="E27" s="110">
        <f t="shared" si="9"/>
        <v>0.10309278350515465</v>
      </c>
      <c r="F27" s="85">
        <f>分析係数表!C30</f>
        <v>1</v>
      </c>
      <c r="G27" s="110">
        <f t="shared" si="0"/>
        <v>0.10309278350515465</v>
      </c>
      <c r="H27" s="110">
        <v>0.13065920919488572</v>
      </c>
      <c r="I27" s="110">
        <f t="shared" si="1"/>
        <v>0.13065920919488572</v>
      </c>
      <c r="J27" s="85">
        <f>分析係数表!G30</f>
        <v>0.34435136970794655</v>
      </c>
      <c r="K27" s="111">
        <f t="shared" si="2"/>
        <v>4.499267765121602E-2</v>
      </c>
      <c r="L27" s="79"/>
      <c r="M27" s="80"/>
      <c r="N27" s="81">
        <f>分析係数表!H30</f>
        <v>0</v>
      </c>
      <c r="O27" s="82">
        <f t="shared" si="3"/>
        <v>0</v>
      </c>
      <c r="P27" s="76">
        <f>分析係数表!C30</f>
        <v>1</v>
      </c>
      <c r="Q27" s="82">
        <f t="shared" si="4"/>
        <v>0</v>
      </c>
      <c r="R27" s="83">
        <v>7.1959665424286404E-2</v>
      </c>
      <c r="S27" s="84">
        <f t="shared" si="5"/>
        <v>0.20261887461917211</v>
      </c>
      <c r="T27" s="85">
        <f>分析係数表!F30</f>
        <v>0.43672175684853975</v>
      </c>
      <c r="U27" s="86">
        <f t="shared" si="6"/>
        <v>8.8488070894358839E-2</v>
      </c>
      <c r="V27" s="87">
        <f>分析係数表!D30</f>
        <v>0.13244283450305638</v>
      </c>
      <c r="W27" s="167">
        <f t="shared" si="7"/>
        <v>0</v>
      </c>
      <c r="X27" s="76">
        <f>分析係数表!E30</f>
        <v>7.6296128594068369E-2</v>
      </c>
      <c r="Y27" s="166">
        <f t="shared" si="8"/>
        <v>0</v>
      </c>
    </row>
    <row r="28" spans="1:25" x14ac:dyDescent="0.2">
      <c r="A28" s="6" t="s">
        <v>16</v>
      </c>
      <c r="B28" s="5" t="s">
        <v>192</v>
      </c>
      <c r="C28" s="90"/>
      <c r="D28" s="107">
        <f>投入係数表!AL28</f>
        <v>5.9278350515463915E-3</v>
      </c>
      <c r="E28" s="110">
        <f t="shared" si="9"/>
        <v>0.59278350515463918</v>
      </c>
      <c r="F28" s="85">
        <f>分析係数表!C31</f>
        <v>0.21403057579654239</v>
      </c>
      <c r="G28" s="110">
        <f t="shared" si="0"/>
        <v>0.12687379493094009</v>
      </c>
      <c r="H28" s="110">
        <v>0.15901469239006427</v>
      </c>
      <c r="I28" s="110">
        <f t="shared" si="1"/>
        <v>0.15901469239006427</v>
      </c>
      <c r="J28" s="85">
        <f>分析係数表!G31</f>
        <v>7.0431893687707636E-2</v>
      </c>
      <c r="K28" s="111">
        <f t="shared" si="2"/>
        <v>1.1199705909200539E-2</v>
      </c>
      <c r="L28" s="79"/>
      <c r="M28" s="80"/>
      <c r="N28" s="81">
        <f>分析係数表!H31</f>
        <v>2.2373964840912391E-2</v>
      </c>
      <c r="O28" s="82">
        <f t="shared" si="3"/>
        <v>0.57919258879773494</v>
      </c>
      <c r="P28" s="76">
        <f>分析係数表!C31</f>
        <v>0.21403057579654239</v>
      </c>
      <c r="Q28" s="82">
        <f t="shared" si="4"/>
        <v>0.12396492327746922</v>
      </c>
      <c r="R28" s="83">
        <v>0.16680873882778974</v>
      </c>
      <c r="S28" s="84">
        <f t="shared" si="5"/>
        <v>0.32582343121785401</v>
      </c>
      <c r="T28" s="85">
        <f>分析係数表!F31</f>
        <v>0.34418604651162793</v>
      </c>
      <c r="U28" s="86">
        <f t="shared" si="6"/>
        <v>0.11214387865172651</v>
      </c>
      <c r="V28" s="87">
        <f>分析係数表!D31</f>
        <v>8.6378737541528243E-3</v>
      </c>
      <c r="W28" s="167">
        <f t="shared" si="7"/>
        <v>0</v>
      </c>
      <c r="X28" s="76">
        <f>分析係数表!E31</f>
        <v>7.3089700996677737E-3</v>
      </c>
      <c r="Y28" s="166">
        <f t="shared" si="8"/>
        <v>0</v>
      </c>
    </row>
    <row r="29" spans="1:25" x14ac:dyDescent="0.2">
      <c r="A29" s="6" t="s">
        <v>17</v>
      </c>
      <c r="B29" s="5" t="s">
        <v>272</v>
      </c>
      <c r="C29" s="90"/>
      <c r="D29" s="107">
        <f>投入係数表!AL29</f>
        <v>5.1546391752577321E-4</v>
      </c>
      <c r="E29" s="110">
        <f t="shared" si="9"/>
        <v>5.1546391752577324E-2</v>
      </c>
      <c r="F29" s="85">
        <f>分析係数表!C32</f>
        <v>0.43391812865497081</v>
      </c>
      <c r="G29" s="110">
        <f t="shared" si="0"/>
        <v>2.2366913848194375E-2</v>
      </c>
      <c r="H29" s="110">
        <v>2.821155014787792E-2</v>
      </c>
      <c r="I29" s="110">
        <f t="shared" si="1"/>
        <v>2.821155014787792E-2</v>
      </c>
      <c r="J29" s="85">
        <f>分析係数表!G32</f>
        <v>0.14171122994652408</v>
      </c>
      <c r="K29" s="111">
        <f t="shared" si="2"/>
        <v>3.9978934701538236E-3</v>
      </c>
      <c r="L29" s="79"/>
      <c r="M29" s="80"/>
      <c r="N29" s="81">
        <f>分析係数表!H32</f>
        <v>6.3683471354545017E-3</v>
      </c>
      <c r="O29" s="82">
        <f t="shared" si="3"/>
        <v>0.16485676499329471</v>
      </c>
      <c r="P29" s="76">
        <f>分析係数表!C32</f>
        <v>0.43391812865497081</v>
      </c>
      <c r="Q29" s="82">
        <f t="shared" si="4"/>
        <v>7.1534338962002744E-2</v>
      </c>
      <c r="R29" s="83">
        <v>9.1322338646116941E-2</v>
      </c>
      <c r="S29" s="84">
        <f t="shared" si="5"/>
        <v>0.11953388879399486</v>
      </c>
      <c r="T29" s="85">
        <f>分析係数表!F32</f>
        <v>0.48395721925133689</v>
      </c>
      <c r="U29" s="86">
        <f t="shared" si="6"/>
        <v>5.7849288427040291E-2</v>
      </c>
      <c r="V29" s="87">
        <f>分析係数表!D32</f>
        <v>1.871657754010695E-2</v>
      </c>
      <c r="W29" s="167">
        <f t="shared" si="7"/>
        <v>0</v>
      </c>
      <c r="X29" s="76">
        <f>分析係数表!E32</f>
        <v>2.4064171122994651E-2</v>
      </c>
      <c r="Y29" s="166">
        <f t="shared" si="8"/>
        <v>0</v>
      </c>
    </row>
    <row r="30" spans="1:25" x14ac:dyDescent="0.2">
      <c r="A30" s="6" t="s">
        <v>18</v>
      </c>
      <c r="B30" s="5" t="s">
        <v>273</v>
      </c>
      <c r="C30" s="90"/>
      <c r="D30" s="107">
        <f>投入係数表!AL30</f>
        <v>0</v>
      </c>
      <c r="E30" s="110">
        <f t="shared" si="9"/>
        <v>0</v>
      </c>
      <c r="F30" s="85">
        <f>分析係数表!C33</f>
        <v>0.95657568238213397</v>
      </c>
      <c r="G30" s="110">
        <f t="shared" si="0"/>
        <v>0</v>
      </c>
      <c r="H30" s="110">
        <v>1.220605399741715E-2</v>
      </c>
      <c r="I30" s="110">
        <f t="shared" si="1"/>
        <v>1.220605399741715E-2</v>
      </c>
      <c r="J30" s="85">
        <f>分析係数表!G33</f>
        <v>0.50647668393782386</v>
      </c>
      <c r="K30" s="111">
        <f t="shared" si="2"/>
        <v>6.1820817525778575E-3</v>
      </c>
      <c r="L30" s="79"/>
      <c r="M30" s="80"/>
      <c r="N30" s="81">
        <f>分析係数表!H33</f>
        <v>9.6856990653300401E-4</v>
      </c>
      <c r="O30" s="82">
        <f t="shared" si="3"/>
        <v>2.5073272242326188E-2</v>
      </c>
      <c r="P30" s="76">
        <f>分析係数表!C33</f>
        <v>0.95657568238213397</v>
      </c>
      <c r="Q30" s="82">
        <f t="shared" si="4"/>
        <v>2.398448250475619E-2</v>
      </c>
      <c r="R30" s="83">
        <v>7.5994360562985516E-2</v>
      </c>
      <c r="S30" s="84">
        <f t="shared" si="5"/>
        <v>8.8200414560402673E-2</v>
      </c>
      <c r="T30" s="85">
        <f>分析係数表!F33</f>
        <v>0.6295336787564767</v>
      </c>
      <c r="U30" s="86">
        <f t="shared" si="6"/>
        <v>5.5525131446056607E-2</v>
      </c>
      <c r="V30" s="87">
        <f>分析係数表!D33</f>
        <v>5.181347150259067E-2</v>
      </c>
      <c r="W30" s="167">
        <f t="shared" si="7"/>
        <v>0</v>
      </c>
      <c r="X30" s="76">
        <f>分析係数表!E33</f>
        <v>4.145077720207254E-2</v>
      </c>
      <c r="Y30" s="166">
        <f t="shared" si="8"/>
        <v>0</v>
      </c>
    </row>
    <row r="31" spans="1:25" x14ac:dyDescent="0.2">
      <c r="A31" s="6" t="s">
        <v>19</v>
      </c>
      <c r="B31" s="5" t="s">
        <v>274</v>
      </c>
      <c r="C31" s="90"/>
      <c r="D31" s="107">
        <f>投入係数表!AL31</f>
        <v>2.3195876288659795E-2</v>
      </c>
      <c r="E31" s="110">
        <f t="shared" si="9"/>
        <v>2.3195876288659796</v>
      </c>
      <c r="F31" s="85">
        <f>分析係数表!C34</f>
        <v>0.33608845585417924</v>
      </c>
      <c r="G31" s="110">
        <f t="shared" si="0"/>
        <v>0.77958662440402404</v>
      </c>
      <c r="H31" s="110">
        <v>0.90122031306739214</v>
      </c>
      <c r="I31" s="110">
        <f t="shared" si="1"/>
        <v>0.90122031306739214</v>
      </c>
      <c r="J31" s="85">
        <f>分析係数表!G34</f>
        <v>0.42501734562394688</v>
      </c>
      <c r="K31" s="111">
        <f t="shared" si="2"/>
        <v>0.3830342652822854</v>
      </c>
      <c r="L31" s="79"/>
      <c r="M31" s="80"/>
      <c r="N31" s="81">
        <f>分析係数表!H34</f>
        <v>0.15935396387234249</v>
      </c>
      <c r="O31" s="82">
        <f t="shared" si="3"/>
        <v>4.1251801156687167</v>
      </c>
      <c r="P31" s="76">
        <f>分析係数表!C34</f>
        <v>0.33608845585417924</v>
      </c>
      <c r="Q31" s="82">
        <f t="shared" si="4"/>
        <v>1.3864254151954636</v>
      </c>
      <c r="R31" s="83">
        <v>1.5029484959037356</v>
      </c>
      <c r="S31" s="84">
        <f t="shared" si="5"/>
        <v>2.4041688089711277</v>
      </c>
      <c r="T31" s="85">
        <f>分析係数表!F34</f>
        <v>0.69035583308553872</v>
      </c>
      <c r="U31" s="86">
        <f t="shared" si="6"/>
        <v>1.6597319609955303</v>
      </c>
      <c r="V31" s="87">
        <f>分析係数表!D34</f>
        <v>0.20794925166022402</v>
      </c>
      <c r="W31" s="167">
        <f t="shared" si="7"/>
        <v>0</v>
      </c>
      <c r="X31" s="76">
        <f>分析係数表!E34</f>
        <v>0.15720091188423035</v>
      </c>
      <c r="Y31" s="166">
        <f t="shared" si="8"/>
        <v>0</v>
      </c>
    </row>
    <row r="32" spans="1:25" x14ac:dyDescent="0.2">
      <c r="A32" s="6" t="s">
        <v>20</v>
      </c>
      <c r="B32" s="5" t="s">
        <v>37</v>
      </c>
      <c r="C32" s="90"/>
      <c r="D32" s="107">
        <f>投入係数表!AL32</f>
        <v>6.1855670103092781E-3</v>
      </c>
      <c r="E32" s="110">
        <f t="shared" si="9"/>
        <v>0.61855670103092786</v>
      </c>
      <c r="F32" s="85">
        <f>分析係数表!C35</f>
        <v>1</v>
      </c>
      <c r="G32" s="110">
        <f t="shared" si="0"/>
        <v>0.61855670103092786</v>
      </c>
      <c r="H32" s="110">
        <v>0.76964289476811176</v>
      </c>
      <c r="I32" s="110">
        <f t="shared" si="1"/>
        <v>0.76964289476811176</v>
      </c>
      <c r="J32" s="85">
        <f>分析係数表!G35</f>
        <v>0.31379772270596118</v>
      </c>
      <c r="K32" s="111">
        <f t="shared" si="2"/>
        <v>0.24151218767505719</v>
      </c>
      <c r="L32" s="79"/>
      <c r="M32" s="80"/>
      <c r="N32" s="81">
        <f>分析係数表!H35</f>
        <v>5.9518620756453096E-2</v>
      </c>
      <c r="O32" s="82">
        <f t="shared" si="3"/>
        <v>1.5407525792909442</v>
      </c>
      <c r="P32" s="76">
        <f>分析係数表!C35</f>
        <v>1</v>
      </c>
      <c r="Q32" s="82">
        <f t="shared" si="4"/>
        <v>1.5407525792909442</v>
      </c>
      <c r="R32" s="83">
        <v>2.0098515942976416</v>
      </c>
      <c r="S32" s="84">
        <f t="shared" si="5"/>
        <v>2.7794944890657534</v>
      </c>
      <c r="T32" s="85">
        <f>分析係数表!F35</f>
        <v>0.62804197365483372</v>
      </c>
      <c r="U32" s="86">
        <f t="shared" si="6"/>
        <v>1.7456392046755893</v>
      </c>
      <c r="V32" s="87">
        <f>分析係数表!D35</f>
        <v>2.3219468631390936E-2</v>
      </c>
      <c r="W32" s="167">
        <f t="shared" si="7"/>
        <v>0</v>
      </c>
      <c r="X32" s="76">
        <f>分析係数表!E35</f>
        <v>2.0763563295378432E-2</v>
      </c>
      <c r="Y32" s="166">
        <f t="shared" si="8"/>
        <v>0</v>
      </c>
    </row>
    <row r="33" spans="1:25" x14ac:dyDescent="0.2">
      <c r="A33" s="6" t="s">
        <v>21</v>
      </c>
      <c r="B33" s="5" t="s">
        <v>38</v>
      </c>
      <c r="C33" s="90"/>
      <c r="D33" s="107">
        <f>投入係数表!AL33</f>
        <v>4.8969072164948453E-3</v>
      </c>
      <c r="E33" s="110">
        <f t="shared" si="9"/>
        <v>0.48969072164948452</v>
      </c>
      <c r="F33" s="85">
        <f>分析係数表!C36</f>
        <v>0.74699570815450644</v>
      </c>
      <c r="G33" s="110">
        <f t="shared" si="0"/>
        <v>0.36579686739524797</v>
      </c>
      <c r="H33" s="110">
        <v>0.43073680549424637</v>
      </c>
      <c r="I33" s="110">
        <f t="shared" si="1"/>
        <v>0.43073680549424637</v>
      </c>
      <c r="J33" s="85">
        <f>分析係数表!G36</f>
        <v>2.1798365122615803E-2</v>
      </c>
      <c r="K33" s="111">
        <f t="shared" si="2"/>
        <v>9.3893581579127267E-3</v>
      </c>
      <c r="L33" s="79"/>
      <c r="M33" s="80"/>
      <c r="N33" s="81">
        <f>分析係数表!H36</f>
        <v>0.18814470434403602</v>
      </c>
      <c r="O33" s="82">
        <f t="shared" si="3"/>
        <v>4.8704831330718621</v>
      </c>
      <c r="P33" s="76">
        <f>分析係数表!C36</f>
        <v>0.74699570815450644</v>
      </c>
      <c r="Q33" s="82">
        <f t="shared" si="4"/>
        <v>3.6382299970435947</v>
      </c>
      <c r="R33" s="83">
        <v>3.7969807608869917</v>
      </c>
      <c r="S33" s="84">
        <f t="shared" si="5"/>
        <v>4.2277175663812381</v>
      </c>
      <c r="T33" s="85">
        <f>分析係数表!F36</f>
        <v>0.88068263301305039</v>
      </c>
      <c r="U33" s="86">
        <f t="shared" si="6"/>
        <v>3.7232774379961544</v>
      </c>
      <c r="V33" s="87">
        <f>分析係数表!D36</f>
        <v>1.2046464936182418E-2</v>
      </c>
      <c r="W33" s="167">
        <f t="shared" si="7"/>
        <v>0</v>
      </c>
      <c r="X33" s="76">
        <f>分析係数表!E36</f>
        <v>2.5813853434676608E-3</v>
      </c>
      <c r="Y33" s="166">
        <f t="shared" si="8"/>
        <v>0</v>
      </c>
    </row>
    <row r="34" spans="1:25" x14ac:dyDescent="0.2">
      <c r="A34" s="6" t="s">
        <v>22</v>
      </c>
      <c r="B34" s="5" t="s">
        <v>377</v>
      </c>
      <c r="C34" s="90"/>
      <c r="D34" s="107">
        <f>投入係数表!AL34</f>
        <v>7.9896907216494839E-3</v>
      </c>
      <c r="E34" s="110">
        <f t="shared" si="9"/>
        <v>0.79896907216494839</v>
      </c>
      <c r="F34" s="85">
        <f>分析係数表!C37</f>
        <v>0.40712235846595357</v>
      </c>
      <c r="G34" s="110">
        <f t="shared" si="0"/>
        <v>0.32527817300114842</v>
      </c>
      <c r="H34" s="110">
        <v>0.40489466342037056</v>
      </c>
      <c r="I34" s="110">
        <f t="shared" si="1"/>
        <v>0.40489466342037056</v>
      </c>
      <c r="J34" s="85">
        <f>分析係数表!G37</f>
        <v>0.32196035893896063</v>
      </c>
      <c r="K34" s="111">
        <f t="shared" si="2"/>
        <v>0.13036003116729217</v>
      </c>
      <c r="L34" s="79"/>
      <c r="M34" s="80"/>
      <c r="N34" s="81">
        <f>分析係数表!H37</f>
        <v>4.8815923289263402E-2</v>
      </c>
      <c r="O34" s="82">
        <f t="shared" si="3"/>
        <v>1.2636929210132399</v>
      </c>
      <c r="P34" s="76">
        <f>分析係数表!C37</f>
        <v>0.40712235846595357</v>
      </c>
      <c r="Q34" s="82">
        <f t="shared" si="4"/>
        <v>0.51447764237964022</v>
      </c>
      <c r="R34" s="83">
        <v>0.60918747065413159</v>
      </c>
      <c r="S34" s="84">
        <f t="shared" si="5"/>
        <v>1.0140821340745021</v>
      </c>
      <c r="T34" s="85">
        <f>分析係数表!F37</f>
        <v>0.65447194556749833</v>
      </c>
      <c r="U34" s="86">
        <f t="shared" si="6"/>
        <v>0.66368830725298011</v>
      </c>
      <c r="V34" s="87">
        <f>分析係数表!D37</f>
        <v>9.4369391578739775E-2</v>
      </c>
      <c r="W34" s="167">
        <f t="shared" si="7"/>
        <v>0</v>
      </c>
      <c r="X34" s="76">
        <f>分析係数表!E37</f>
        <v>8.924169214081451E-2</v>
      </c>
      <c r="Y34" s="166">
        <f t="shared" si="8"/>
        <v>0</v>
      </c>
    </row>
    <row r="35" spans="1:25" x14ac:dyDescent="0.2">
      <c r="A35" s="6" t="s">
        <v>23</v>
      </c>
      <c r="B35" s="5" t="s">
        <v>193</v>
      </c>
      <c r="C35" s="90"/>
      <c r="D35" s="107">
        <f>投入係数表!AL35</f>
        <v>3.2989690721649485E-2</v>
      </c>
      <c r="E35" s="110">
        <f t="shared" si="9"/>
        <v>3.2989690721649487</v>
      </c>
      <c r="F35" s="85">
        <f>分析係数表!C38</f>
        <v>1.4508928571428603E-2</v>
      </c>
      <c r="G35" s="110">
        <f t="shared" si="0"/>
        <v>4.7864506627393333E-2</v>
      </c>
      <c r="H35" s="110">
        <v>5.1776936898497453E-2</v>
      </c>
      <c r="I35" s="110">
        <f t="shared" si="1"/>
        <v>5.1776936898497453E-2</v>
      </c>
      <c r="J35" s="85">
        <f>分析係数表!G38</f>
        <v>0.30833333333333335</v>
      </c>
      <c r="K35" s="111">
        <f t="shared" si="2"/>
        <v>1.5964555543703383E-2</v>
      </c>
      <c r="L35" s="79"/>
      <c r="M35" s="80"/>
      <c r="N35" s="81">
        <f>分析係数表!H38</f>
        <v>4.2859218364085426E-2</v>
      </c>
      <c r="O35" s="82">
        <f t="shared" si="3"/>
        <v>1.1094922967229339</v>
      </c>
      <c r="P35" s="76">
        <f>分析係数表!C38</f>
        <v>1.4508928571428603E-2</v>
      </c>
      <c r="Q35" s="82">
        <f t="shared" si="4"/>
        <v>1.6097544483703319E-2</v>
      </c>
      <c r="R35" s="83">
        <v>2.0666028686142746E-2</v>
      </c>
      <c r="S35" s="84">
        <f t="shared" si="5"/>
        <v>7.2442965584640195E-2</v>
      </c>
      <c r="T35" s="85">
        <f>分析係数表!F38</f>
        <v>0.5083333333333333</v>
      </c>
      <c r="U35" s="86">
        <f t="shared" si="6"/>
        <v>3.6825174172192096E-2</v>
      </c>
      <c r="V35" s="87">
        <f>分析係数表!D38</f>
        <v>0.11666666666666667</v>
      </c>
      <c r="W35" s="167">
        <f t="shared" si="7"/>
        <v>0</v>
      </c>
      <c r="X35" s="76">
        <f>分析係数表!E38</f>
        <v>0.14166666666666666</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2.2492676464235646E-2</v>
      </c>
      <c r="I36" s="110">
        <f t="shared" si="1"/>
        <v>2.2492676464235646E-2</v>
      </c>
      <c r="J36" s="85">
        <f>分析係数表!G39</f>
        <v>0.34035980374341268</v>
      </c>
      <c r="K36" s="111">
        <f t="shared" si="2"/>
        <v>7.6556029470313224E-3</v>
      </c>
      <c r="L36" s="79"/>
      <c r="M36" s="80"/>
      <c r="N36" s="81">
        <f>分析係数表!H39</f>
        <v>3.825851130805366E-3</v>
      </c>
      <c r="O36" s="82">
        <f t="shared" si="3"/>
        <v>9.9039425357188446E-2</v>
      </c>
      <c r="P36" s="76">
        <f>分析係数表!C39</f>
        <v>1</v>
      </c>
      <c r="Q36" s="82">
        <f t="shared" si="4"/>
        <v>9.9039425357188446E-2</v>
      </c>
      <c r="R36" s="83">
        <v>0.12693234023271371</v>
      </c>
      <c r="S36" s="84">
        <f t="shared" si="5"/>
        <v>0.14942501669694935</v>
      </c>
      <c r="T36" s="85">
        <f>分析係数表!F39</f>
        <v>0.69125931310194444</v>
      </c>
      <c r="U36" s="86">
        <f t="shared" si="6"/>
        <v>0.10329143440217979</v>
      </c>
      <c r="V36" s="87">
        <f>分析係数表!D39</f>
        <v>5.1063056514628384E-2</v>
      </c>
      <c r="W36" s="167">
        <f t="shared" si="7"/>
        <v>0</v>
      </c>
      <c r="X36" s="76">
        <f>分析係数表!E39</f>
        <v>5.9967290568780668E-2</v>
      </c>
      <c r="Y36" s="166">
        <f t="shared" si="8"/>
        <v>0</v>
      </c>
    </row>
    <row r="37" spans="1:25" x14ac:dyDescent="0.2">
      <c r="A37" s="6" t="s">
        <v>25</v>
      </c>
      <c r="B37" s="5" t="s">
        <v>40</v>
      </c>
      <c r="C37" s="90"/>
      <c r="D37" s="107">
        <f>投入係数表!AL37</f>
        <v>2.577319587628866E-4</v>
      </c>
      <c r="E37" s="110">
        <f t="shared" si="9"/>
        <v>2.5773195876288662E-2</v>
      </c>
      <c r="F37" s="85">
        <f>分析係数表!C40</f>
        <v>0.85193465176268268</v>
      </c>
      <c r="G37" s="110">
        <f t="shared" si="0"/>
        <v>2.1957078653677391E-2</v>
      </c>
      <c r="H37" s="110">
        <v>2.4083596285653625E-2</v>
      </c>
      <c r="I37" s="110">
        <f t="shared" si="1"/>
        <v>2.4083596285653625E-2</v>
      </c>
      <c r="J37" s="85">
        <f>分析係数表!G40</f>
        <v>0.54260669636442016</v>
      </c>
      <c r="K37" s="111">
        <f t="shared" si="2"/>
        <v>1.3067920617132934E-2</v>
      </c>
      <c r="L37" s="79"/>
      <c r="M37" s="80"/>
      <c r="N37" s="81">
        <f>分析係数表!H40</f>
        <v>3.0340452322146352E-2</v>
      </c>
      <c r="O37" s="82">
        <f t="shared" si="3"/>
        <v>0.78542025299086793</v>
      </c>
      <c r="P37" s="76">
        <f>分析係数表!C40</f>
        <v>0.85193465176268268</v>
      </c>
      <c r="Q37" s="82">
        <f t="shared" si="4"/>
        <v>0.66912672971913323</v>
      </c>
      <c r="R37" s="83">
        <v>0.67042682270421428</v>
      </c>
      <c r="S37" s="84">
        <f t="shared" si="5"/>
        <v>0.69451041898986787</v>
      </c>
      <c r="T37" s="85">
        <f>分析係数表!F40</f>
        <v>0.72424198879149304</v>
      </c>
      <c r="U37" s="86">
        <f t="shared" si="6"/>
        <v>0.50299360708563501</v>
      </c>
      <c r="V37" s="87">
        <f>分析係数表!D40</f>
        <v>8.0615030895243564E-2</v>
      </c>
      <c r="W37" s="167">
        <f t="shared" si="7"/>
        <v>0</v>
      </c>
      <c r="X37" s="76">
        <f>分析係数表!E40</f>
        <v>5.0725678976864495E-2</v>
      </c>
      <c r="Y37" s="166">
        <f t="shared" si="8"/>
        <v>0</v>
      </c>
    </row>
    <row r="38" spans="1:25" x14ac:dyDescent="0.2">
      <c r="A38" s="6" t="s">
        <v>26</v>
      </c>
      <c r="B38" s="5" t="s">
        <v>276</v>
      </c>
      <c r="C38" s="90"/>
      <c r="D38" s="107">
        <f>投入係数表!AL38</f>
        <v>0</v>
      </c>
      <c r="E38" s="110">
        <f t="shared" si="9"/>
        <v>0</v>
      </c>
      <c r="F38" s="85">
        <f>分析係数表!C41</f>
        <v>0.80146471371504657</v>
      </c>
      <c r="G38" s="110">
        <f t="shared" si="0"/>
        <v>0</v>
      </c>
      <c r="H38" s="110">
        <v>1.582691249932E-3</v>
      </c>
      <c r="I38" s="110">
        <f t="shared" si="1"/>
        <v>1.582691249932E-3</v>
      </c>
      <c r="J38" s="85">
        <f>分析係数表!G41</f>
        <v>0.44658927872701187</v>
      </c>
      <c r="K38" s="111">
        <f t="shared" si="2"/>
        <v>7.0681294375468477E-4</v>
      </c>
      <c r="L38" s="79"/>
      <c r="M38" s="80"/>
      <c r="N38" s="81">
        <f>分析係数表!H41</f>
        <v>5.2181703714465594E-2</v>
      </c>
      <c r="O38" s="82">
        <f t="shared" si="3"/>
        <v>1.3508225420553235</v>
      </c>
      <c r="P38" s="76">
        <f>分析係数表!C41</f>
        <v>0.80146471371504657</v>
      </c>
      <c r="Q38" s="82">
        <f t="shared" si="4"/>
        <v>1.0826366019482012</v>
      </c>
      <c r="R38" s="83">
        <v>1.1035723455502642</v>
      </c>
      <c r="S38" s="84">
        <f t="shared" si="5"/>
        <v>1.1051550368001961</v>
      </c>
      <c r="T38" s="85">
        <f>分析係数表!F41</f>
        <v>0.54349810877787919</v>
      </c>
      <c r="U38" s="86">
        <f t="shared" si="6"/>
        <v>0.60064967240725409</v>
      </c>
      <c r="V38" s="87">
        <f>分析係数表!D41</f>
        <v>0.13747228381374724</v>
      </c>
      <c r="W38" s="167">
        <f t="shared" si="7"/>
        <v>0</v>
      </c>
      <c r="X38" s="76">
        <f>分析係数表!E41</f>
        <v>0.12938567888352681</v>
      </c>
      <c r="Y38" s="166">
        <f t="shared" si="8"/>
        <v>0</v>
      </c>
    </row>
    <row r="39" spans="1:25" x14ac:dyDescent="0.2">
      <c r="A39" s="6" t="s">
        <v>51</v>
      </c>
      <c r="B39" s="5" t="s">
        <v>367</v>
      </c>
      <c r="C39" s="90"/>
      <c r="D39" s="107">
        <f>投入係数表!AL39</f>
        <v>1.8041237113402063E-3</v>
      </c>
      <c r="E39" s="110">
        <f t="shared" si="9"/>
        <v>0.18041237113402062</v>
      </c>
      <c r="F39" s="85">
        <f>分析係数表!C42</f>
        <v>0.73057644110275688</v>
      </c>
      <c r="G39" s="110">
        <f>E39*F39</f>
        <v>0.13180502803400254</v>
      </c>
      <c r="H39" s="110">
        <v>0.1415292815409849</v>
      </c>
      <c r="I39" s="110">
        <f>C39+H39</f>
        <v>0.1415292815409849</v>
      </c>
      <c r="J39" s="85">
        <f>分析係数表!G42</f>
        <v>0.48211243611584326</v>
      </c>
      <c r="K39" s="111">
        <f>I39*J39</f>
        <v>6.8233026705449284E-2</v>
      </c>
      <c r="L39" s="79"/>
      <c r="M39" s="80"/>
      <c r="N39" s="81">
        <f>分析係数表!H42</f>
        <v>1.2567194537265727E-2</v>
      </c>
      <c r="O39" s="82">
        <f t="shared" si="3"/>
        <v>0.32532570734418231</v>
      </c>
      <c r="P39" s="76">
        <f>分析係数表!C42</f>
        <v>0.73057644110275688</v>
      </c>
      <c r="Q39" s="82">
        <f>O39*P39</f>
        <v>0.23767529747074972</v>
      </c>
      <c r="R39" s="83">
        <v>0.25116210255538346</v>
      </c>
      <c r="S39" s="84">
        <f>I39+R39</f>
        <v>0.39269138409636839</v>
      </c>
      <c r="T39" s="85">
        <f>分析係数表!F42</f>
        <v>0.53492333901192501</v>
      </c>
      <c r="U39" s="86">
        <f>S39*T39</f>
        <v>0.21005978638204373</v>
      </c>
      <c r="V39" s="87">
        <f>分析係数表!D42</f>
        <v>0.19591141396933562</v>
      </c>
      <c r="W39" s="167">
        <f>ROUND(S39*V39,0)</f>
        <v>0</v>
      </c>
      <c r="X39" s="76">
        <f>分析係数表!E42</f>
        <v>0.16183986371379896</v>
      </c>
      <c r="Y39" s="166">
        <f>ROUND(S39*X39,0)</f>
        <v>0</v>
      </c>
    </row>
    <row r="40" spans="1:25" x14ac:dyDescent="0.2">
      <c r="A40" s="6" t="s">
        <v>194</v>
      </c>
      <c r="B40" s="5" t="s">
        <v>41</v>
      </c>
      <c r="C40" s="75">
        <f>最終需要_まとめ!C41</f>
        <v>100</v>
      </c>
      <c r="D40" s="107">
        <f>投入係数表!AL40</f>
        <v>0.13994845360824743</v>
      </c>
      <c r="E40" s="110">
        <f t="shared" si="9"/>
        <v>13.994845360824742</v>
      </c>
      <c r="F40" s="85">
        <f>分析係数表!C43</f>
        <v>0.26262335230137579</v>
      </c>
      <c r="G40" s="110">
        <f>E40*F40</f>
        <v>3.6753732035991509</v>
      </c>
      <c r="H40" s="110">
        <v>3.9204441844851572</v>
      </c>
      <c r="I40" s="110">
        <f>C40+H40</f>
        <v>103.92044418448516</v>
      </c>
      <c r="J40" s="85">
        <f>分析係数表!G43</f>
        <v>0.38144329896907214</v>
      </c>
      <c r="K40" s="111">
        <f>I40*J40</f>
        <v>39.639757060061349</v>
      </c>
      <c r="L40" s="79"/>
      <c r="M40" s="80"/>
      <c r="N40" s="81">
        <f>分析係数表!H43</f>
        <v>3.4626374158554893E-2</v>
      </c>
      <c r="O40" s="82">
        <f t="shared" si="3"/>
        <v>0.89636948266316119</v>
      </c>
      <c r="P40" s="76">
        <f>分析係数表!C43</f>
        <v>0.26262335230137579</v>
      </c>
      <c r="Q40" s="82">
        <f>O40*P40</f>
        <v>0.23540755843764935</v>
      </c>
      <c r="R40" s="83">
        <v>0.44289361117569959</v>
      </c>
      <c r="S40" s="84">
        <f>I40+R40</f>
        <v>104.36333779566087</v>
      </c>
      <c r="T40" s="85">
        <f>分析係数表!F43</f>
        <v>0.61984536082474229</v>
      </c>
      <c r="U40" s="86">
        <f>S40*T40</f>
        <v>64.689130772825877</v>
      </c>
      <c r="V40" s="87">
        <f>分析係数表!D43</f>
        <v>0.12345360824742269</v>
      </c>
      <c r="W40" s="167">
        <f>ROUND(S40*V40,0)</f>
        <v>13</v>
      </c>
      <c r="X40" s="76">
        <f>分析係数表!E43</f>
        <v>9.510309278350515E-2</v>
      </c>
      <c r="Y40" s="166">
        <f>ROUND(S40*X40,0)</f>
        <v>10</v>
      </c>
    </row>
    <row r="41" spans="1:25" x14ac:dyDescent="0.2">
      <c r="A41" s="6" t="s">
        <v>340</v>
      </c>
      <c r="B41" s="5" t="s">
        <v>42</v>
      </c>
      <c r="C41" s="90"/>
      <c r="D41" s="107">
        <f>投入係数表!AL41</f>
        <v>7.7319587628865976E-4</v>
      </c>
      <c r="E41" s="110">
        <f t="shared" si="9"/>
        <v>7.7319587628865982E-2</v>
      </c>
      <c r="F41" s="85">
        <f>分析係数表!C44</f>
        <v>0.55951749734888656</v>
      </c>
      <c r="G41" s="110">
        <f>E41*F41</f>
        <v>4.3261662166151023E-2</v>
      </c>
      <c r="H41" s="110">
        <v>4.6625714438472597E-2</v>
      </c>
      <c r="I41" s="110">
        <f>C41+H41</f>
        <v>4.6625714438472597E-2</v>
      </c>
      <c r="J41" s="85">
        <f>分析係数表!G44</f>
        <v>0.2661290322580645</v>
      </c>
      <c r="K41" s="111">
        <f>I41*J41</f>
        <v>1.2408456261851577E-2</v>
      </c>
      <c r="L41" s="79"/>
      <c r="M41" s="80"/>
      <c r="N41" s="81">
        <f>分析係数表!H44</f>
        <v>0.11419439198024117</v>
      </c>
      <c r="O41" s="82">
        <f t="shared" si="3"/>
        <v>2.9561387973702575</v>
      </c>
      <c r="P41" s="76">
        <f>分析係数表!C44</f>
        <v>0.55951749734888656</v>
      </c>
      <c r="Q41" s="82">
        <f>O41*P41</f>
        <v>1.6540113817205537</v>
      </c>
      <c r="R41" s="83">
        <v>1.6822074549314394</v>
      </c>
      <c r="S41" s="84">
        <f>I41+R41</f>
        <v>1.7288331693699119</v>
      </c>
      <c r="T41" s="85">
        <f>分析係数表!F44</f>
        <v>0.54608294930875578</v>
      </c>
      <c r="U41" s="86">
        <f>S41*T41</f>
        <v>0.94408631599232518</v>
      </c>
      <c r="V41" s="87">
        <f>分析係数表!D44</f>
        <v>0.18490783410138248</v>
      </c>
      <c r="W41" s="167">
        <f>ROUND(S41*V41,0)</f>
        <v>0</v>
      </c>
      <c r="X41" s="76">
        <f>分析係数表!E44</f>
        <v>0.125</v>
      </c>
      <c r="Y41" s="166">
        <f>ROUND(S41*X41,0)</f>
        <v>0</v>
      </c>
    </row>
    <row r="42" spans="1:25" x14ac:dyDescent="0.2">
      <c r="A42" s="6" t="s">
        <v>341</v>
      </c>
      <c r="B42" s="5" t="s">
        <v>278</v>
      </c>
      <c r="C42" s="90"/>
      <c r="D42" s="107">
        <f>投入係数表!AL42</f>
        <v>6.7010309278350512E-3</v>
      </c>
      <c r="E42" s="110">
        <f t="shared" si="9"/>
        <v>0.67010309278350511</v>
      </c>
      <c r="F42" s="85">
        <f>分析係数表!C45</f>
        <v>1</v>
      </c>
      <c r="G42" s="110">
        <f>E42*F42</f>
        <v>0.67010309278350511</v>
      </c>
      <c r="H42" s="110">
        <v>0.74920813834119793</v>
      </c>
      <c r="I42" s="110">
        <f>C42+H42</f>
        <v>0.74920813834119793</v>
      </c>
      <c r="J42" s="85">
        <f>分析係数表!G45</f>
        <v>0</v>
      </c>
      <c r="K42" s="111">
        <f>I42*J42</f>
        <v>0</v>
      </c>
      <c r="L42" s="79"/>
      <c r="M42" s="80"/>
      <c r="N42" s="81">
        <f>分析係数表!H45</f>
        <v>0</v>
      </c>
      <c r="O42" s="82">
        <f t="shared" si="3"/>
        <v>0</v>
      </c>
      <c r="P42" s="76">
        <f>分析係数表!C45</f>
        <v>1</v>
      </c>
      <c r="Q42" s="82">
        <f>O42*P42</f>
        <v>0</v>
      </c>
      <c r="R42" s="83">
        <v>0.12336656008915339</v>
      </c>
      <c r="S42" s="84">
        <f>I42+R42</f>
        <v>0.87257469843035129</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4.6391752577319588E-3</v>
      </c>
      <c r="E43" s="110">
        <f t="shared" si="9"/>
        <v>0.46391752577319589</v>
      </c>
      <c r="F43" s="85">
        <f>分析係数表!C46</f>
        <v>0.22811405702851428</v>
      </c>
      <c r="G43" s="110">
        <f>E43*F43</f>
        <v>0.10582610893075406</v>
      </c>
      <c r="H43" s="110">
        <v>0.11815118556500792</v>
      </c>
      <c r="I43" s="110">
        <f>C43+H43</f>
        <v>0.11815118556500792</v>
      </c>
      <c r="J43" s="85">
        <f>分析係数表!G46</f>
        <v>8.7527352297592995E-3</v>
      </c>
      <c r="K43" s="111">
        <f>I43*J43</f>
        <v>1.0341460443326733E-3</v>
      </c>
      <c r="L43" s="79"/>
      <c r="M43" s="80"/>
      <c r="N43" s="81">
        <f>分析係数表!H46</f>
        <v>2.1817037144655917E-2</v>
      </c>
      <c r="O43" s="82">
        <f t="shared" si="3"/>
        <v>0.5647754572583974</v>
      </c>
      <c r="P43" s="76">
        <f>分析係数表!C46</f>
        <v>0.22811405702851428</v>
      </c>
      <c r="Q43" s="82">
        <f>O43*P43</f>
        <v>0.12883322086534729</v>
      </c>
      <c r="R43" s="83">
        <v>0.14651795515074764</v>
      </c>
      <c r="S43" s="84">
        <f>I43+R43</f>
        <v>0.26466914071575554</v>
      </c>
      <c r="T43" s="85">
        <f>分析係数表!F46</f>
        <v>0.3172866520787746</v>
      </c>
      <c r="U43" s="86">
        <f>S43*T43</f>
        <v>8.397598556626816E-2</v>
      </c>
      <c r="V43" s="87">
        <f>分析係数表!D46</f>
        <v>4.3763676148796497E-3</v>
      </c>
      <c r="W43" s="167">
        <f>ROUND(S43*V43,0)</f>
        <v>0</v>
      </c>
      <c r="X43" s="76">
        <f>分析係数表!E46</f>
        <v>1.5317286652078774E-2</v>
      </c>
      <c r="Y43" s="166">
        <f>ROUND(S43*X43,0)</f>
        <v>0</v>
      </c>
    </row>
    <row r="44" spans="1:25" x14ac:dyDescent="0.2">
      <c r="A44" s="192">
        <v>40</v>
      </c>
      <c r="B44" s="14" t="s">
        <v>150</v>
      </c>
      <c r="C44" s="197">
        <f>SUM(C5:C43)</f>
        <v>100</v>
      </c>
      <c r="D44" s="108">
        <f>投入係数表!AL44</f>
        <v>0.36469072164948452</v>
      </c>
      <c r="E44" s="96">
        <f>SUM(E5:E43)</f>
        <v>36.469072164948457</v>
      </c>
      <c r="F44" s="98">
        <f>分析係数表!C47</f>
        <v>0.33433390508862204</v>
      </c>
      <c r="G44" s="96">
        <f>SUM(G5:G43)</f>
        <v>9.9153720561679162</v>
      </c>
      <c r="H44" s="96">
        <f>SUM(H5:H43)</f>
        <v>11.601758242398173</v>
      </c>
      <c r="I44" s="96">
        <f>SUM(I5:I43)</f>
        <v>111.60175824239819</v>
      </c>
      <c r="J44" s="98">
        <f>分析係数表!G47</f>
        <v>0.20055399257397419</v>
      </c>
      <c r="K44" s="112">
        <f>SUM(K5:K43)</f>
        <v>41.286921732997882</v>
      </c>
      <c r="L44" s="94">
        <f>最終需要_まとめ!$L$33</f>
        <v>0.627</v>
      </c>
      <c r="M44" s="91">
        <f>K44*L44</f>
        <v>25.886899926589674</v>
      </c>
      <c r="N44" s="95">
        <f>分析係数表!H47</f>
        <v>1</v>
      </c>
      <c r="O44" s="96">
        <f>SUM(O5:O43)</f>
        <v>25.88689992658967</v>
      </c>
      <c r="P44" s="92">
        <f>分析係数表!C47</f>
        <v>0.33433390508862204</v>
      </c>
      <c r="Q44" s="96">
        <f>SUM(Q5:Q43)</f>
        <v>12.265269422481051</v>
      </c>
      <c r="R44" s="91">
        <f>SUM(R5:R43)</f>
        <v>14.033337870350101</v>
      </c>
      <c r="S44" s="97">
        <f>SUM(S5:S43)</f>
        <v>125.63509611274827</v>
      </c>
      <c r="T44" s="98">
        <f>分析係数表!F47</f>
        <v>0.41739236800258844</v>
      </c>
      <c r="U44" s="99">
        <f>SUM(U5:U43)</f>
        <v>76.930552018657608</v>
      </c>
      <c r="V44" s="100">
        <f>分析係数表!D47</f>
        <v>5.2767398089435869E-2</v>
      </c>
      <c r="W44" s="164">
        <f>SUM(W5:W43)</f>
        <v>13</v>
      </c>
      <c r="X44" s="92">
        <f>分析係数表!E47</f>
        <v>4.5266401770882245E-2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1.483294930875576E-2</v>
      </c>
      <c r="E5" s="110">
        <f>$C$41*D5</f>
        <v>1.4832949308755761</v>
      </c>
      <c r="F5" s="85">
        <f>分析係数表!C8</f>
        <v>0.21389195148842333</v>
      </c>
      <c r="G5" s="110">
        <f t="shared" ref="G5:G38" si="0">E5*F5</f>
        <v>0.31726484739786293</v>
      </c>
      <c r="H5" s="110">
        <f t="array" ref="H5:H43">MMULT(逆行列係数!C5:AO43,'37'!G5:G43)</f>
        <v>0.35558395640472651</v>
      </c>
      <c r="I5" s="110">
        <f t="shared" ref="I5:I38" si="1">C5+H5</f>
        <v>0.35558395640472651</v>
      </c>
      <c r="J5" s="85">
        <f>分析係数表!G8</f>
        <v>0.12113720642768851</v>
      </c>
      <c r="K5" s="111">
        <f t="shared" ref="K5:K38" si="2">I5*J5</f>
        <v>4.3074447129373548E-2</v>
      </c>
      <c r="L5" s="79" t="s">
        <v>177</v>
      </c>
      <c r="M5" s="80" t="s">
        <v>177</v>
      </c>
      <c r="N5" s="81">
        <f>分析係数表!H8</f>
        <v>1.1235410915782847E-2</v>
      </c>
      <c r="O5" s="82">
        <f t="shared" ref="O5:O43" si="3">$M$44*N5</f>
        <v>0.21603451915298222</v>
      </c>
      <c r="P5" s="76">
        <f>分析係数表!C8</f>
        <v>0.21389195148842333</v>
      </c>
      <c r="Q5" s="82">
        <f t="shared" ref="Q5:Q38" si="4">O5*P5</f>
        <v>4.6208044890494536E-2</v>
      </c>
      <c r="R5" s="83">
        <f t="array" ref="R5:R43">MMULT(逆行列係数!C5:AO43,'37'!Q5:Q43)</f>
        <v>5.6740811661566769E-2</v>
      </c>
      <c r="S5" s="84">
        <f t="shared" ref="S5:S38" si="5">I5+R5</f>
        <v>0.41232476806629326</v>
      </c>
      <c r="T5" s="85">
        <f>分析係数表!F8</f>
        <v>0.44993819530284301</v>
      </c>
      <c r="U5" s="86">
        <f t="shared" ref="U5:U38" si="6">S5*T5</f>
        <v>0.1855206620224113</v>
      </c>
      <c r="V5" s="87">
        <f>分析係数表!D8</f>
        <v>0.3868974042027194</v>
      </c>
      <c r="W5" s="88">
        <f t="shared" ref="W5:W38" si="7">ROUND(S5*V5,0)</f>
        <v>0</v>
      </c>
      <c r="X5" s="76">
        <f>分析係数表!E8</f>
        <v>0.15574783683559951</v>
      </c>
      <c r="Y5" s="89">
        <f t="shared" ref="Y5:Y38" si="8">ROUND(S5*X5,0)</f>
        <v>0</v>
      </c>
    </row>
    <row r="6" spans="1:25" x14ac:dyDescent="0.2">
      <c r="A6" s="6" t="s">
        <v>219</v>
      </c>
      <c r="B6" s="5" t="s">
        <v>265</v>
      </c>
      <c r="C6" s="90"/>
      <c r="D6" s="107">
        <f>投入係数表!AM6</f>
        <v>7.2004608294930878E-4</v>
      </c>
      <c r="E6" s="110">
        <f t="shared" ref="E6:E43" si="9">$C$41*D6</f>
        <v>7.2004608294930883E-2</v>
      </c>
      <c r="F6" s="85">
        <f>分析係数表!C9</f>
        <v>0.54651162790697683</v>
      </c>
      <c r="G6" s="110">
        <f t="shared" si="0"/>
        <v>3.9351355696066882E-2</v>
      </c>
      <c r="H6" s="110">
        <v>4.3874022992704945E-2</v>
      </c>
      <c r="I6" s="110">
        <f t="shared" si="1"/>
        <v>4.3874022992704945E-2</v>
      </c>
      <c r="J6" s="85">
        <f>分析係数表!G9</f>
        <v>0.23529411764705882</v>
      </c>
      <c r="K6" s="111">
        <f t="shared" si="2"/>
        <v>1.0323299527695281E-2</v>
      </c>
      <c r="L6" s="79"/>
      <c r="M6" s="80"/>
      <c r="N6" s="81">
        <f>分析係数表!H9</f>
        <v>6.0535619158312755E-4</v>
      </c>
      <c r="O6" s="82">
        <f t="shared" si="3"/>
        <v>1.1639790902639129E-2</v>
      </c>
      <c r="P6" s="76">
        <f>分析係数表!C9</f>
        <v>0.54651162790697683</v>
      </c>
      <c r="Q6" s="82">
        <f t="shared" si="4"/>
        <v>6.3612810746981295E-3</v>
      </c>
      <c r="R6" s="83">
        <v>7.5458999776315079E-3</v>
      </c>
      <c r="S6" s="84">
        <f t="shared" si="5"/>
        <v>5.141992297033645E-2</v>
      </c>
      <c r="T6" s="85">
        <f>分析係数表!F9</f>
        <v>0.68627450980392157</v>
      </c>
      <c r="U6" s="86">
        <f t="shared" si="6"/>
        <v>3.5288182430623052E-2</v>
      </c>
      <c r="V6" s="87">
        <f>分析係数表!D9</f>
        <v>0.35294117647058826</v>
      </c>
      <c r="W6" s="88">
        <f t="shared" si="7"/>
        <v>0</v>
      </c>
      <c r="X6" s="76">
        <f>分析係数表!E9</f>
        <v>0.27450980392156865</v>
      </c>
      <c r="Y6" s="89">
        <f t="shared" si="8"/>
        <v>0</v>
      </c>
    </row>
    <row r="7" spans="1:25" x14ac:dyDescent="0.2">
      <c r="A7" s="6" t="s">
        <v>220</v>
      </c>
      <c r="B7" s="5" t="s">
        <v>266</v>
      </c>
      <c r="C7" s="90"/>
      <c r="D7" s="107">
        <f>投入係数表!AM7</f>
        <v>3.0241935483870967E-3</v>
      </c>
      <c r="E7" s="110">
        <f t="shared" si="9"/>
        <v>0.30241935483870969</v>
      </c>
      <c r="F7" s="85">
        <f>分析係数表!C10</f>
        <v>0</v>
      </c>
      <c r="G7" s="110">
        <f t="shared" si="0"/>
        <v>0</v>
      </c>
      <c r="H7" s="110">
        <v>0</v>
      </c>
      <c r="I7" s="110">
        <f t="shared" si="1"/>
        <v>0</v>
      </c>
      <c r="J7" s="85">
        <f>分析係数表!G10</f>
        <v>0</v>
      </c>
      <c r="K7" s="111">
        <f t="shared" si="2"/>
        <v>0</v>
      </c>
      <c r="L7" s="79"/>
      <c r="M7" s="80"/>
      <c r="N7" s="81">
        <f>分析係数表!H10</f>
        <v>1.1380696401762796E-3</v>
      </c>
      <c r="O7" s="82">
        <f t="shared" si="3"/>
        <v>2.1882806896961558E-2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1.3168724279835398E-2</v>
      </c>
      <c r="G8" s="110">
        <f t="shared" si="0"/>
        <v>0</v>
      </c>
      <c r="H8" s="110">
        <v>3.9003713107497824E-3</v>
      </c>
      <c r="I8" s="110">
        <f t="shared" si="1"/>
        <v>3.9003713107497824E-3</v>
      </c>
      <c r="J8" s="85">
        <f>分析係数表!G11</f>
        <v>0.35416666666666669</v>
      </c>
      <c r="K8" s="111">
        <f t="shared" si="2"/>
        <v>1.3813815058905481E-3</v>
      </c>
      <c r="L8" s="79"/>
      <c r="M8" s="80"/>
      <c r="N8" s="81">
        <f>分析係数表!H11</f>
        <v>-2.4214247663325099E-5</v>
      </c>
      <c r="O8" s="82">
        <f t="shared" si="3"/>
        <v>-4.6559163610556509E-4</v>
      </c>
      <c r="P8" s="76">
        <f>分析係数表!C11</f>
        <v>1.3168724279835398E-2</v>
      </c>
      <c r="Q8" s="82">
        <f t="shared" si="4"/>
        <v>-6.1312478828716423E-6</v>
      </c>
      <c r="R8" s="83">
        <v>7.1194898801422513E-4</v>
      </c>
      <c r="S8" s="84">
        <f t="shared" si="5"/>
        <v>4.6123202987640079E-3</v>
      </c>
      <c r="T8" s="85">
        <f>分析係数表!F11</f>
        <v>0.60416666666666663</v>
      </c>
      <c r="U8" s="86">
        <f t="shared" si="6"/>
        <v>2.7866101805032548E-3</v>
      </c>
      <c r="V8" s="87">
        <f>分析係数表!D11</f>
        <v>0</v>
      </c>
      <c r="W8" s="88">
        <f t="shared" si="7"/>
        <v>0</v>
      </c>
      <c r="X8" s="76">
        <f>分析係数表!E11</f>
        <v>0</v>
      </c>
      <c r="Y8" s="89">
        <f t="shared" si="8"/>
        <v>0</v>
      </c>
    </row>
    <row r="9" spans="1:25" x14ac:dyDescent="0.2">
      <c r="A9" s="6" t="s">
        <v>222</v>
      </c>
      <c r="B9" s="5" t="s">
        <v>190</v>
      </c>
      <c r="C9" s="90"/>
      <c r="D9" s="107">
        <f>投入係数表!AM9</f>
        <v>0.10728686635944701</v>
      </c>
      <c r="E9" s="110">
        <f t="shared" si="9"/>
        <v>10.728686635944701</v>
      </c>
      <c r="F9" s="85">
        <f>分析係数表!C12</f>
        <v>7.2568503462812406E-2</v>
      </c>
      <c r="G9" s="110">
        <f t="shared" si="0"/>
        <v>0.77856473329198217</v>
      </c>
      <c r="H9" s="110">
        <v>0.79998726357025007</v>
      </c>
      <c r="I9" s="110">
        <f t="shared" si="1"/>
        <v>0.79998726357025007</v>
      </c>
      <c r="J9" s="85">
        <f>分析係数表!G12</f>
        <v>0.12569832402234637</v>
      </c>
      <c r="K9" s="111">
        <f t="shared" si="2"/>
        <v>0.10055705827000351</v>
      </c>
      <c r="L9" s="79"/>
      <c r="M9" s="80"/>
      <c r="N9" s="81">
        <f>分析係数表!H12</f>
        <v>9.0779214489805804E-2</v>
      </c>
      <c r="O9" s="82">
        <f t="shared" si="3"/>
        <v>1.7455030437597636</v>
      </c>
      <c r="P9" s="76">
        <f>分析係数表!C12</f>
        <v>7.2568503462812406E-2</v>
      </c>
      <c r="Q9" s="82">
        <f t="shared" si="4"/>
        <v>0.12666854367543001</v>
      </c>
      <c r="R9" s="83">
        <v>0.13934914474543078</v>
      </c>
      <c r="S9" s="84">
        <f t="shared" si="5"/>
        <v>0.93933640831568088</v>
      </c>
      <c r="T9" s="85">
        <f>分析係数表!F12</f>
        <v>0.41017347838870921</v>
      </c>
      <c r="U9" s="86">
        <f t="shared" si="6"/>
        <v>0.38529088197599964</v>
      </c>
      <c r="V9" s="87">
        <f>分析係数表!D12</f>
        <v>2.9697147897677155E-2</v>
      </c>
      <c r="W9" s="88">
        <f t="shared" si="7"/>
        <v>0</v>
      </c>
      <c r="X9" s="76">
        <f>分析係数表!E12</f>
        <v>2.9991179064980888E-2</v>
      </c>
      <c r="Y9" s="89">
        <f t="shared" si="8"/>
        <v>0</v>
      </c>
    </row>
    <row r="10" spans="1:25" x14ac:dyDescent="0.2">
      <c r="A10" s="6" t="s">
        <v>223</v>
      </c>
      <c r="B10" s="5" t="s">
        <v>28</v>
      </c>
      <c r="C10" s="90"/>
      <c r="D10" s="107">
        <f>投入係数表!AM10</f>
        <v>4.1762672811059909E-3</v>
      </c>
      <c r="E10" s="110">
        <f t="shared" si="9"/>
        <v>0.41762672811059909</v>
      </c>
      <c r="F10" s="85">
        <f>分析係数表!C13</f>
        <v>0</v>
      </c>
      <c r="G10" s="110">
        <f t="shared" si="0"/>
        <v>0</v>
      </c>
      <c r="H10" s="110">
        <v>0</v>
      </c>
      <c r="I10" s="110">
        <f t="shared" si="1"/>
        <v>0</v>
      </c>
      <c r="J10" s="85">
        <f>分析係数表!G13</f>
        <v>0.24343675417661098</v>
      </c>
      <c r="K10" s="111">
        <f t="shared" si="2"/>
        <v>0</v>
      </c>
      <c r="L10" s="79"/>
      <c r="M10" s="80"/>
      <c r="N10" s="81">
        <f>分析係数表!H13</f>
        <v>1.4310620369025135E-2</v>
      </c>
      <c r="O10" s="82">
        <f t="shared" si="3"/>
        <v>0.27516465693838899</v>
      </c>
      <c r="P10" s="76">
        <f>分析係数表!C13</f>
        <v>0</v>
      </c>
      <c r="Q10" s="82">
        <f t="shared" si="4"/>
        <v>0</v>
      </c>
      <c r="R10" s="83">
        <v>0</v>
      </c>
      <c r="S10" s="84">
        <f t="shared" si="5"/>
        <v>0</v>
      </c>
      <c r="T10" s="85">
        <f>分析係数表!F13</f>
        <v>0.37231503579952269</v>
      </c>
      <c r="U10" s="86">
        <f t="shared" si="6"/>
        <v>0</v>
      </c>
      <c r="V10" s="87">
        <f>分析係数表!D13</f>
        <v>0.13842482100238662</v>
      </c>
      <c r="W10" s="88">
        <f t="shared" si="7"/>
        <v>0</v>
      </c>
      <c r="X10" s="76">
        <f>分析係数表!E13</f>
        <v>0.11455847255369929</v>
      </c>
      <c r="Y10" s="89">
        <f t="shared" si="8"/>
        <v>0</v>
      </c>
    </row>
    <row r="11" spans="1:25" x14ac:dyDescent="0.2">
      <c r="A11" s="6" t="s">
        <v>224</v>
      </c>
      <c r="B11" s="5" t="s">
        <v>267</v>
      </c>
      <c r="C11" s="90"/>
      <c r="D11" s="107">
        <f>投入係数表!AM11</f>
        <v>5.9043778801843314E-3</v>
      </c>
      <c r="E11" s="110">
        <f t="shared" si="9"/>
        <v>0.59043778801843316</v>
      </c>
      <c r="F11" s="85">
        <f>分析係数表!C14</f>
        <v>0.25830608585592241</v>
      </c>
      <c r="G11" s="110">
        <f t="shared" si="0"/>
        <v>0.1525136739644703</v>
      </c>
      <c r="H11" s="110">
        <v>0.5276947183454509</v>
      </c>
      <c r="I11" s="110">
        <f t="shared" si="1"/>
        <v>0.5276947183454509</v>
      </c>
      <c r="J11" s="85">
        <f>分析係数表!G14</f>
        <v>0.15742383910085772</v>
      </c>
      <c r="K11" s="111">
        <f t="shared" si="2"/>
        <v>8.307172843518669E-2</v>
      </c>
      <c r="L11" s="79"/>
      <c r="M11" s="80"/>
      <c r="N11" s="81">
        <f>分析係数表!H14</f>
        <v>1.1380696401762796E-3</v>
      </c>
      <c r="O11" s="82">
        <f t="shared" si="3"/>
        <v>2.1882806896961558E-2</v>
      </c>
      <c r="P11" s="76">
        <f>分析係数表!C14</f>
        <v>0.25830608585592241</v>
      </c>
      <c r="Q11" s="82">
        <f t="shared" si="4"/>
        <v>5.6524621970951237E-3</v>
      </c>
      <c r="R11" s="83">
        <v>5.3191977502624672E-2</v>
      </c>
      <c r="S11" s="84">
        <f t="shared" si="5"/>
        <v>0.58088669584807562</v>
      </c>
      <c r="T11" s="85">
        <f>分析係数表!F14</f>
        <v>0.28778467908902694</v>
      </c>
      <c r="U11" s="86">
        <f t="shared" si="6"/>
        <v>0.16717029135172365</v>
      </c>
      <c r="V11" s="87">
        <f>分析係数表!D14</f>
        <v>1.7450458444247263E-2</v>
      </c>
      <c r="W11" s="88">
        <f t="shared" si="7"/>
        <v>0</v>
      </c>
      <c r="X11" s="76">
        <f>分析係数表!E14</f>
        <v>1.8041999408459037E-2</v>
      </c>
      <c r="Y11" s="89">
        <f t="shared" si="8"/>
        <v>0</v>
      </c>
    </row>
    <row r="12" spans="1:25" x14ac:dyDescent="0.2">
      <c r="A12" s="6" t="s">
        <v>225</v>
      </c>
      <c r="B12" s="5" t="s">
        <v>29</v>
      </c>
      <c r="C12" s="90"/>
      <c r="D12" s="107">
        <f>投入係数表!AM12</f>
        <v>7.4884792626728107E-3</v>
      </c>
      <c r="E12" s="110">
        <f t="shared" si="9"/>
        <v>0.74884792626728103</v>
      </c>
      <c r="F12" s="85">
        <f>分析係数表!C15</f>
        <v>0</v>
      </c>
      <c r="G12" s="110">
        <f t="shared" si="0"/>
        <v>0</v>
      </c>
      <c r="H12" s="110">
        <v>0</v>
      </c>
      <c r="I12" s="110">
        <f t="shared" si="1"/>
        <v>0</v>
      </c>
      <c r="J12" s="85">
        <f>分析係数表!G15</f>
        <v>9.5600644612788208E-2</v>
      </c>
      <c r="K12" s="111">
        <f t="shared" si="2"/>
        <v>0</v>
      </c>
      <c r="L12" s="79"/>
      <c r="M12" s="80"/>
      <c r="N12" s="81">
        <f>分析係数表!H15</f>
        <v>8.3539154438471604E-3</v>
      </c>
      <c r="O12" s="82">
        <f t="shared" si="3"/>
        <v>0.16062911445641997</v>
      </c>
      <c r="P12" s="76">
        <f>分析係数表!C15</f>
        <v>0</v>
      </c>
      <c r="Q12" s="82">
        <f t="shared" si="4"/>
        <v>0</v>
      </c>
      <c r="R12" s="83">
        <v>0</v>
      </c>
      <c r="S12" s="84">
        <f t="shared" si="5"/>
        <v>0</v>
      </c>
      <c r="T12" s="85">
        <f>分析係数表!F15</f>
        <v>0.30117882929181417</v>
      </c>
      <c r="U12" s="86">
        <f t="shared" si="6"/>
        <v>0</v>
      </c>
      <c r="V12" s="87">
        <f>分析係数表!D15</f>
        <v>8.5398505208928149E-3</v>
      </c>
      <c r="W12" s="88">
        <f t="shared" si="7"/>
        <v>0</v>
      </c>
      <c r="X12" s="76">
        <f>分析係数表!E15</f>
        <v>7.9180783432943776E-3</v>
      </c>
      <c r="Y12" s="89">
        <f t="shared" si="8"/>
        <v>0</v>
      </c>
    </row>
    <row r="13" spans="1:25" x14ac:dyDescent="0.2">
      <c r="A13" s="6" t="s">
        <v>226</v>
      </c>
      <c r="B13" s="5" t="s">
        <v>30</v>
      </c>
      <c r="C13" s="90"/>
      <c r="D13" s="107">
        <f>投入係数表!AM13</f>
        <v>5.9043778801843314E-3</v>
      </c>
      <c r="E13" s="110">
        <f t="shared" si="9"/>
        <v>0.59043778801843316</v>
      </c>
      <c r="F13" s="85">
        <f>分析係数表!C16</f>
        <v>7.6144637788473357E-2</v>
      </c>
      <c r="G13" s="110">
        <f t="shared" si="0"/>
        <v>4.4958671505291009E-2</v>
      </c>
      <c r="H13" s="110">
        <v>5.4482612488979072E-2</v>
      </c>
      <c r="I13" s="110">
        <f t="shared" si="1"/>
        <v>5.4482612488979072E-2</v>
      </c>
      <c r="J13" s="85">
        <f>分析係数表!G16</f>
        <v>3.3088235294117647E-2</v>
      </c>
      <c r="K13" s="111">
        <f t="shared" si="2"/>
        <v>1.8027335014735722E-3</v>
      </c>
      <c r="L13" s="79"/>
      <c r="M13" s="80"/>
      <c r="N13" s="81">
        <f>分析係数表!H16</f>
        <v>1.665940239236767E-2</v>
      </c>
      <c r="O13" s="82">
        <f t="shared" si="3"/>
        <v>0.3203270456406288</v>
      </c>
      <c r="P13" s="76">
        <f>分析係数表!C16</f>
        <v>7.6144637788473357E-2</v>
      </c>
      <c r="Q13" s="82">
        <f t="shared" si="4"/>
        <v>2.4391186864157453E-2</v>
      </c>
      <c r="R13" s="83">
        <v>2.7384153404695872E-2</v>
      </c>
      <c r="S13" s="84">
        <f t="shared" si="5"/>
        <v>8.1866765893674948E-2</v>
      </c>
      <c r="T13" s="85">
        <f>分析係数表!F16</f>
        <v>0.28823529411764703</v>
      </c>
      <c r="U13" s="86">
        <f t="shared" si="6"/>
        <v>2.3596891345823955E-2</v>
      </c>
      <c r="V13" s="87">
        <f>分析係数表!D16</f>
        <v>0</v>
      </c>
      <c r="W13" s="88">
        <f t="shared" si="7"/>
        <v>0</v>
      </c>
      <c r="X13" s="76">
        <f>分析係数表!E16</f>
        <v>0</v>
      </c>
      <c r="Y13" s="89">
        <f t="shared" si="8"/>
        <v>0</v>
      </c>
    </row>
    <row r="14" spans="1:25" x14ac:dyDescent="0.2">
      <c r="A14" s="6" t="s">
        <v>2</v>
      </c>
      <c r="B14" s="5" t="s">
        <v>364</v>
      </c>
      <c r="C14" s="90"/>
      <c r="D14" s="107">
        <f>投入係数表!AM14</f>
        <v>3.3122119815668202E-3</v>
      </c>
      <c r="E14" s="110">
        <f t="shared" si="9"/>
        <v>0.33122119815668205</v>
      </c>
      <c r="F14" s="85">
        <f>分析係数表!C17</f>
        <v>0.18071519795657731</v>
      </c>
      <c r="G14" s="110">
        <f t="shared" si="0"/>
        <v>5.9856704392299516E-2</v>
      </c>
      <c r="H14" s="110">
        <v>9.732956110447849E-2</v>
      </c>
      <c r="I14" s="110">
        <f t="shared" si="1"/>
        <v>9.732956110447849E-2</v>
      </c>
      <c r="J14" s="85">
        <f>分析係数表!G17</f>
        <v>0.21222205415217063</v>
      </c>
      <c r="K14" s="111">
        <f t="shared" si="2"/>
        <v>2.0655479387321634E-2</v>
      </c>
      <c r="L14" s="79"/>
      <c r="M14" s="80"/>
      <c r="N14" s="81">
        <f>分析係数表!H17</f>
        <v>2.9299239672623371E-3</v>
      </c>
      <c r="O14" s="82">
        <f t="shared" si="3"/>
        <v>5.6336587968773381E-2</v>
      </c>
      <c r="P14" s="76">
        <f>分析係数表!C17</f>
        <v>0.18071519795657731</v>
      </c>
      <c r="Q14" s="82">
        <f t="shared" si="4"/>
        <v>1.0180877646975013E-2</v>
      </c>
      <c r="R14" s="83">
        <v>2.247259098065486E-2</v>
      </c>
      <c r="S14" s="84">
        <f t="shared" si="5"/>
        <v>0.11980215208513335</v>
      </c>
      <c r="T14" s="85">
        <f>分析係数表!F17</f>
        <v>0.32203902586598093</v>
      </c>
      <c r="U14" s="86">
        <f t="shared" si="6"/>
        <v>3.8580968354144443E-2</v>
      </c>
      <c r="V14" s="87">
        <f>分析係数表!D17</f>
        <v>6.156405990016639E-2</v>
      </c>
      <c r="W14" s="88">
        <f t="shared" si="7"/>
        <v>0</v>
      </c>
      <c r="X14" s="76">
        <f>分析係数表!E17</f>
        <v>6.18665859930419E-2</v>
      </c>
      <c r="Y14" s="89">
        <f t="shared" si="8"/>
        <v>0</v>
      </c>
    </row>
    <row r="15" spans="1:25" x14ac:dyDescent="0.2">
      <c r="A15" s="6" t="s">
        <v>3</v>
      </c>
      <c r="B15" s="5" t="s">
        <v>31</v>
      </c>
      <c r="C15" s="90"/>
      <c r="D15" s="107">
        <f>投入係数表!AM15</f>
        <v>1.0080645161290322E-3</v>
      </c>
      <c r="E15" s="110">
        <f t="shared" si="9"/>
        <v>0.10080645161290322</v>
      </c>
      <c r="F15" s="85">
        <f>分析係数表!C18</f>
        <v>9.139072847682117E-2</v>
      </c>
      <c r="G15" s="110">
        <f t="shared" si="0"/>
        <v>9.2127750480666491E-3</v>
      </c>
      <c r="H15" s="110">
        <v>1.2442414325637308E-2</v>
      </c>
      <c r="I15" s="110">
        <f t="shared" si="1"/>
        <v>1.2442414325637308E-2</v>
      </c>
      <c r="J15" s="85">
        <f>分析係数表!G18</f>
        <v>0.21513002364066194</v>
      </c>
      <c r="K15" s="111">
        <f t="shared" si="2"/>
        <v>2.6767368880212649E-3</v>
      </c>
      <c r="L15" s="79"/>
      <c r="M15" s="80"/>
      <c r="N15" s="81">
        <f>分析係数表!H18</f>
        <v>4.3585645793985182E-4</v>
      </c>
      <c r="O15" s="82">
        <f t="shared" si="3"/>
        <v>8.3806494499001731E-3</v>
      </c>
      <c r="P15" s="76">
        <f>分析係数表!C18</f>
        <v>9.139072847682117E-2</v>
      </c>
      <c r="Q15" s="82">
        <f t="shared" si="4"/>
        <v>7.6591365833524744E-4</v>
      </c>
      <c r="R15" s="83">
        <v>1.8896833302928121E-3</v>
      </c>
      <c r="S15" s="84">
        <f t="shared" si="5"/>
        <v>1.4332097655930119E-2</v>
      </c>
      <c r="T15" s="85">
        <f>分析係数表!F18</f>
        <v>0.45390070921985815</v>
      </c>
      <c r="U15" s="86">
        <f t="shared" si="6"/>
        <v>6.5053492906349481E-3</v>
      </c>
      <c r="V15" s="87">
        <f>分析係数表!D18</f>
        <v>6.1465721040189124E-2</v>
      </c>
      <c r="W15" s="88">
        <f t="shared" si="7"/>
        <v>0</v>
      </c>
      <c r="X15" s="76">
        <f>分析係数表!E18</f>
        <v>6.2647754137115833E-2</v>
      </c>
      <c r="Y15" s="89">
        <f t="shared" si="8"/>
        <v>0</v>
      </c>
    </row>
    <row r="16" spans="1:25" x14ac:dyDescent="0.2">
      <c r="A16" s="6" t="s">
        <v>4</v>
      </c>
      <c r="B16" s="5" t="s">
        <v>32</v>
      </c>
      <c r="C16" s="90"/>
      <c r="D16" s="107">
        <f>投入係数表!AM16</f>
        <v>0</v>
      </c>
      <c r="E16" s="110">
        <f t="shared" si="9"/>
        <v>0</v>
      </c>
      <c r="F16" s="85">
        <f>分析係数表!C19</f>
        <v>0.19965169797238458</v>
      </c>
      <c r="G16" s="110">
        <f t="shared" si="0"/>
        <v>0</v>
      </c>
      <c r="H16" s="110">
        <v>9.5946111444100268E-3</v>
      </c>
      <c r="I16" s="110">
        <f t="shared" si="1"/>
        <v>9.5946111444100268E-3</v>
      </c>
      <c r="J16" s="85">
        <f>分析係数表!G19</f>
        <v>5.7581303674503731E-2</v>
      </c>
      <c r="K16" s="111">
        <f t="shared" si="2"/>
        <v>5.5247021794505155E-4</v>
      </c>
      <c r="L16" s="79"/>
      <c r="M16" s="80"/>
      <c r="N16" s="81">
        <f>分析係数表!H19</f>
        <v>-1.210712383166255E-4</v>
      </c>
      <c r="O16" s="82">
        <f t="shared" si="3"/>
        <v>-2.3279581805278255E-3</v>
      </c>
      <c r="P16" s="76">
        <f>分析係数表!C19</f>
        <v>0.19965169797238458</v>
      </c>
      <c r="Q16" s="82">
        <f t="shared" si="4"/>
        <v>-4.6478080355108334E-4</v>
      </c>
      <c r="R16" s="83">
        <v>4.4385933086811078E-3</v>
      </c>
      <c r="S16" s="84">
        <f t="shared" si="5"/>
        <v>1.4033204453091135E-2</v>
      </c>
      <c r="T16" s="85">
        <f>分析係数表!F19</f>
        <v>0.23947627762917079</v>
      </c>
      <c r="U16" s="86">
        <f t="shared" si="6"/>
        <v>3.3606195656353684E-3</v>
      </c>
      <c r="V16" s="87">
        <f>分析係数表!D19</f>
        <v>5.6314233422497537E-3</v>
      </c>
      <c r="W16" s="88">
        <f t="shared" si="7"/>
        <v>0</v>
      </c>
      <c r="X16" s="76">
        <f>分析係数表!E19</f>
        <v>6.0537800929184853E-3</v>
      </c>
      <c r="Y16" s="89">
        <f t="shared" si="8"/>
        <v>0</v>
      </c>
    </row>
    <row r="17" spans="1:25" x14ac:dyDescent="0.2">
      <c r="A17" s="6" t="s">
        <v>5</v>
      </c>
      <c r="B17" s="5" t="s">
        <v>33</v>
      </c>
      <c r="C17" s="90"/>
      <c r="D17" s="107">
        <f>投入係数表!AM17</f>
        <v>2.880184331797235E-4</v>
      </c>
      <c r="E17" s="110">
        <f t="shared" si="9"/>
        <v>2.880184331797235E-2</v>
      </c>
      <c r="F17" s="85">
        <f>分析係数表!C20</f>
        <v>7.086614173228345E-2</v>
      </c>
      <c r="G17" s="110">
        <f t="shared" si="0"/>
        <v>2.0410755107224494E-3</v>
      </c>
      <c r="H17" s="110">
        <v>3.9843567351570417E-3</v>
      </c>
      <c r="I17" s="110">
        <f t="shared" si="1"/>
        <v>3.9843567351570417E-3</v>
      </c>
      <c r="J17" s="85">
        <f>分析係数表!G20</f>
        <v>0.1</v>
      </c>
      <c r="K17" s="111">
        <f t="shared" si="2"/>
        <v>3.9843567351570419E-4</v>
      </c>
      <c r="L17" s="79"/>
      <c r="M17" s="80"/>
      <c r="N17" s="81">
        <f>分析係数表!H20</f>
        <v>5.5692769625647731E-4</v>
      </c>
      <c r="O17" s="82">
        <f t="shared" si="3"/>
        <v>1.0708607630427998E-2</v>
      </c>
      <c r="P17" s="76">
        <f>分析係数表!C20</f>
        <v>7.086614173228345E-2</v>
      </c>
      <c r="Q17" s="82">
        <f t="shared" si="4"/>
        <v>7.5887770609332252E-4</v>
      </c>
      <c r="R17" s="83">
        <v>2.5222782599081685E-3</v>
      </c>
      <c r="S17" s="84">
        <f t="shared" si="5"/>
        <v>6.5066349950652098E-3</v>
      </c>
      <c r="T17" s="85">
        <f>分析係数表!F20</f>
        <v>0.22318840579710145</v>
      </c>
      <c r="U17" s="86">
        <f t="shared" si="6"/>
        <v>1.4522054916522352E-3</v>
      </c>
      <c r="V17" s="87">
        <f>分析係数表!D20</f>
        <v>2.9710144927536233E-2</v>
      </c>
      <c r="W17" s="88">
        <f t="shared" si="7"/>
        <v>0</v>
      </c>
      <c r="X17" s="76">
        <f>分析係数表!E20</f>
        <v>3.1884057971014491E-2</v>
      </c>
      <c r="Y17" s="89">
        <f t="shared" si="8"/>
        <v>0</v>
      </c>
    </row>
    <row r="18" spans="1:25" x14ac:dyDescent="0.2">
      <c r="A18" s="6" t="s">
        <v>6</v>
      </c>
      <c r="B18" s="5" t="s">
        <v>34</v>
      </c>
      <c r="C18" s="90"/>
      <c r="D18" s="107">
        <f>投入係数表!AM18</f>
        <v>2.1601382488479265E-3</v>
      </c>
      <c r="E18" s="110">
        <f t="shared" si="9"/>
        <v>0.21601382488479265</v>
      </c>
      <c r="F18" s="85">
        <f>分析係数表!C21</f>
        <v>0.37411764705882355</v>
      </c>
      <c r="G18" s="110">
        <f t="shared" si="0"/>
        <v>8.0814583898075373E-2</v>
      </c>
      <c r="H18" s="110">
        <v>0.11272036194317092</v>
      </c>
      <c r="I18" s="110">
        <f t="shared" si="1"/>
        <v>0.11272036194317092</v>
      </c>
      <c r="J18" s="85">
        <f>分析係数表!G21</f>
        <v>0.28505771697306542</v>
      </c>
      <c r="K18" s="111">
        <f t="shared" si="2"/>
        <v>3.2131809031897912E-2</v>
      </c>
      <c r="L18" s="79"/>
      <c r="M18" s="80"/>
      <c r="N18" s="81">
        <f>分析係数表!H21</f>
        <v>9.2014141120635377E-4</v>
      </c>
      <c r="O18" s="82">
        <f t="shared" si="3"/>
        <v>1.7692482172011473E-2</v>
      </c>
      <c r="P18" s="76">
        <f>分析係数表!C21</f>
        <v>0.37411764705882355</v>
      </c>
      <c r="Q18" s="82">
        <f t="shared" si="4"/>
        <v>6.6190698008231161E-3</v>
      </c>
      <c r="R18" s="83">
        <v>1.7867836721472088E-2</v>
      </c>
      <c r="S18" s="84">
        <f t="shared" si="5"/>
        <v>0.130588198664643</v>
      </c>
      <c r="T18" s="85">
        <f>分析係数表!F21</f>
        <v>0.42400598546387347</v>
      </c>
      <c r="U18" s="86">
        <f t="shared" si="6"/>
        <v>5.5370177864754039E-2</v>
      </c>
      <c r="V18" s="87">
        <f>分析係数表!D21</f>
        <v>5.8251389482684907E-2</v>
      </c>
      <c r="W18" s="88">
        <f t="shared" si="7"/>
        <v>0</v>
      </c>
      <c r="X18" s="76">
        <f>分析係数表!E21</f>
        <v>5.2159042325780246E-2</v>
      </c>
      <c r="Y18" s="89">
        <f t="shared" si="8"/>
        <v>0</v>
      </c>
    </row>
    <row r="19" spans="1:25" x14ac:dyDescent="0.2">
      <c r="A19" s="6" t="s">
        <v>7</v>
      </c>
      <c r="B19" s="5" t="s">
        <v>268</v>
      </c>
      <c r="C19" s="90"/>
      <c r="D19" s="107">
        <f>投入係数表!AM19</f>
        <v>0</v>
      </c>
      <c r="E19" s="110">
        <f t="shared" si="9"/>
        <v>0</v>
      </c>
      <c r="F19" s="85">
        <f>分析係数表!C22</f>
        <v>3.7067545304777627E-2</v>
      </c>
      <c r="G19" s="110">
        <f t="shared" si="0"/>
        <v>0</v>
      </c>
      <c r="H19" s="110">
        <v>8.4356637331079755E-4</v>
      </c>
      <c r="I19" s="110">
        <f t="shared" si="1"/>
        <v>8.4356637331079755E-4</v>
      </c>
      <c r="J19" s="85">
        <f>分析係数表!G22</f>
        <v>0.19478402607986961</v>
      </c>
      <c r="K19" s="111">
        <f t="shared" si="2"/>
        <v>1.6431325445907141E-4</v>
      </c>
      <c r="L19" s="79"/>
      <c r="M19" s="80"/>
      <c r="N19" s="81">
        <f>分析係数表!H22</f>
        <v>4.8428495326650198E-5</v>
      </c>
      <c r="O19" s="82">
        <f t="shared" si="3"/>
        <v>9.3118327221113019E-4</v>
      </c>
      <c r="P19" s="76">
        <f>分析係数表!C22</f>
        <v>3.7067545304777627E-2</v>
      </c>
      <c r="Q19" s="82">
        <f t="shared" si="4"/>
        <v>3.4516678129737144E-5</v>
      </c>
      <c r="R19" s="83">
        <v>3.6296419528168293E-4</v>
      </c>
      <c r="S19" s="84">
        <f t="shared" si="5"/>
        <v>1.2065305685924805E-3</v>
      </c>
      <c r="T19" s="85">
        <f>分析係数表!F22</f>
        <v>0.40994295028524858</v>
      </c>
      <c r="U19" s="86">
        <f t="shared" si="6"/>
        <v>4.9460870089813999E-4</v>
      </c>
      <c r="V19" s="87">
        <f>分析係数表!D22</f>
        <v>4.2379788101059496E-2</v>
      </c>
      <c r="W19" s="88">
        <f t="shared" si="7"/>
        <v>0</v>
      </c>
      <c r="X19" s="76">
        <f>分析係数表!E22</f>
        <v>3.5859820700896494E-2</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0.21557719054242003</v>
      </c>
      <c r="K20" s="111">
        <f t="shared" si="2"/>
        <v>0</v>
      </c>
      <c r="L20" s="79"/>
      <c r="M20" s="80"/>
      <c r="N20" s="81">
        <f>分析係数表!H23</f>
        <v>2.4214247663325099E-5</v>
      </c>
      <c r="O20" s="82">
        <f t="shared" si="3"/>
        <v>4.6559163610556509E-4</v>
      </c>
      <c r="P20" s="76">
        <f>分析係数表!C23</f>
        <v>0</v>
      </c>
      <c r="Q20" s="82">
        <f t="shared" si="4"/>
        <v>0</v>
      </c>
      <c r="R20" s="83">
        <v>0</v>
      </c>
      <c r="S20" s="84">
        <f t="shared" si="5"/>
        <v>0</v>
      </c>
      <c r="T20" s="85">
        <f>分析係数表!F23</f>
        <v>0.43671766342141866</v>
      </c>
      <c r="U20" s="86">
        <f t="shared" si="6"/>
        <v>0</v>
      </c>
      <c r="V20" s="87">
        <f>分析係数表!D23</f>
        <v>6.8613815484469168E-2</v>
      </c>
      <c r="W20" s="88">
        <f t="shared" si="7"/>
        <v>0</v>
      </c>
      <c r="X20" s="76">
        <f>分析係数表!E23</f>
        <v>6.1659712563745944E-2</v>
      </c>
      <c r="Y20" s="89">
        <f t="shared" si="8"/>
        <v>0</v>
      </c>
    </row>
    <row r="21" spans="1:25" x14ac:dyDescent="0.2">
      <c r="A21" s="6" t="s">
        <v>9</v>
      </c>
      <c r="B21" s="5" t="s">
        <v>270</v>
      </c>
      <c r="C21" s="90"/>
      <c r="D21" s="107">
        <f>投入係数表!AM21</f>
        <v>1.152073732718894E-3</v>
      </c>
      <c r="E21" s="110">
        <f t="shared" si="9"/>
        <v>0.1152073732718894</v>
      </c>
      <c r="F21" s="85">
        <f>分析係数表!C24</f>
        <v>1</v>
      </c>
      <c r="G21" s="110">
        <f t="shared" si="0"/>
        <v>0.1152073732718894</v>
      </c>
      <c r="H21" s="110">
        <v>0.18577108370966811</v>
      </c>
      <c r="I21" s="110">
        <f t="shared" si="1"/>
        <v>0.18577108370966811</v>
      </c>
      <c r="J21" s="85">
        <f>分析係数表!G24</f>
        <v>0.20825654257279763</v>
      </c>
      <c r="K21" s="111">
        <f t="shared" si="2"/>
        <v>3.8688043603377249E-2</v>
      </c>
      <c r="L21" s="79"/>
      <c r="M21" s="80"/>
      <c r="N21" s="81">
        <f>分析係数表!H24</f>
        <v>3.389994672865514E-4</v>
      </c>
      <c r="O21" s="82">
        <f t="shared" si="3"/>
        <v>6.5182829054779116E-3</v>
      </c>
      <c r="P21" s="76">
        <f>分析係数表!C24</f>
        <v>1</v>
      </c>
      <c r="Q21" s="82">
        <f t="shared" si="4"/>
        <v>6.5182829054779116E-3</v>
      </c>
      <c r="R21" s="83">
        <v>2.9264371292642199E-2</v>
      </c>
      <c r="S21" s="84">
        <f t="shared" si="5"/>
        <v>0.21503545500231031</v>
      </c>
      <c r="T21" s="85">
        <f>分析係数表!F24</f>
        <v>0.38665683744931811</v>
      </c>
      <c r="U21" s="86">
        <f t="shared" si="6"/>
        <v>8.3144928970668455E-2</v>
      </c>
      <c r="V21" s="87">
        <f>分析係数表!D24</f>
        <v>6.4995699717409997E-2</v>
      </c>
      <c r="W21" s="88">
        <f t="shared" si="7"/>
        <v>0</v>
      </c>
      <c r="X21" s="76">
        <f>分析係数表!E24</f>
        <v>6.733013883769505E-2</v>
      </c>
      <c r="Y21" s="89">
        <f t="shared" si="8"/>
        <v>0</v>
      </c>
    </row>
    <row r="22" spans="1:25" x14ac:dyDescent="0.2">
      <c r="A22" s="6" t="s">
        <v>10</v>
      </c>
      <c r="B22" s="5" t="s">
        <v>271</v>
      </c>
      <c r="C22" s="90"/>
      <c r="D22" s="107">
        <f>投入係数表!AM22</f>
        <v>0</v>
      </c>
      <c r="E22" s="110">
        <f t="shared" si="9"/>
        <v>0</v>
      </c>
      <c r="F22" s="85">
        <f>分析係数表!C25</f>
        <v>9.7637180238234755E-3</v>
      </c>
      <c r="G22" s="110">
        <f t="shared" si="0"/>
        <v>0</v>
      </c>
      <c r="H22" s="110">
        <v>5.5088162392747026E-4</v>
      </c>
      <c r="I22" s="110">
        <f t="shared" si="1"/>
        <v>5.5088162392747026E-4</v>
      </c>
      <c r="J22" s="85">
        <f>分析係数表!G25</f>
        <v>0.19639934533551553</v>
      </c>
      <c r="K22" s="111">
        <f t="shared" si="2"/>
        <v>1.0819279029672083E-4</v>
      </c>
      <c r="L22" s="79"/>
      <c r="M22" s="80"/>
      <c r="N22" s="81">
        <f>分析係数表!H25</f>
        <v>5.0849920092982707E-4</v>
      </c>
      <c r="O22" s="82">
        <f t="shared" si="3"/>
        <v>9.7774243582168675E-3</v>
      </c>
      <c r="P22" s="76">
        <f>分析係数表!C25</f>
        <v>9.7637180238234755E-3</v>
      </c>
      <c r="Q22" s="82">
        <f t="shared" si="4"/>
        <v>9.5464014432892713E-5</v>
      </c>
      <c r="R22" s="83">
        <v>6.1385811159788469E-4</v>
      </c>
      <c r="S22" s="84">
        <f t="shared" si="5"/>
        <v>1.164739735525355E-3</v>
      </c>
      <c r="T22" s="85">
        <f>分析係数表!F25</f>
        <v>0.34206219312602293</v>
      </c>
      <c r="U22" s="86">
        <f t="shared" si="6"/>
        <v>3.9841342835482684E-4</v>
      </c>
      <c r="V22" s="87">
        <f>分析係数表!D25</f>
        <v>3.2733224222585926E-3</v>
      </c>
      <c r="W22" s="88">
        <f t="shared" si="7"/>
        <v>0</v>
      </c>
      <c r="X22" s="76">
        <f>分析係数表!E25</f>
        <v>1.6366612111292963E-3</v>
      </c>
      <c r="Y22" s="89">
        <f t="shared" si="8"/>
        <v>0</v>
      </c>
    </row>
    <row r="23" spans="1:25" x14ac:dyDescent="0.2">
      <c r="A23" s="6" t="s">
        <v>11</v>
      </c>
      <c r="B23" s="5" t="s">
        <v>35</v>
      </c>
      <c r="C23" s="90"/>
      <c r="D23" s="107">
        <f>投入係数表!AM23</f>
        <v>1.4400921658986175E-4</v>
      </c>
      <c r="E23" s="110">
        <f t="shared" si="9"/>
        <v>1.4400921658986175E-2</v>
      </c>
      <c r="F23" s="85">
        <f>分析係数表!C26</f>
        <v>0.93036400633054483</v>
      </c>
      <c r="G23" s="110">
        <f t="shared" si="0"/>
        <v>1.3398099169506694E-2</v>
      </c>
      <c r="H23" s="110">
        <v>3.453036128931717E-2</v>
      </c>
      <c r="I23" s="110">
        <f t="shared" si="1"/>
        <v>3.453036128931717E-2</v>
      </c>
      <c r="J23" s="85">
        <f>分析係数表!G26</f>
        <v>0.19645328719723185</v>
      </c>
      <c r="K23" s="111">
        <f t="shared" si="2"/>
        <v>6.7836029833944029E-3</v>
      </c>
      <c r="L23" s="79"/>
      <c r="M23" s="80"/>
      <c r="N23" s="81">
        <f>分析係数表!H26</f>
        <v>1.0557411981209745E-2</v>
      </c>
      <c r="O23" s="82">
        <f t="shared" si="3"/>
        <v>0.20299795334202642</v>
      </c>
      <c r="P23" s="76">
        <f>分析係数表!C26</f>
        <v>0.93036400633054483</v>
      </c>
      <c r="Q23" s="82">
        <f t="shared" si="4"/>
        <v>0.18886198914818872</v>
      </c>
      <c r="R23" s="83">
        <v>0.22121592232858464</v>
      </c>
      <c r="S23" s="84">
        <f t="shared" si="5"/>
        <v>0.2557462836179018</v>
      </c>
      <c r="T23" s="85">
        <f>分析係数表!F26</f>
        <v>0.33070934256055362</v>
      </c>
      <c r="U23" s="86">
        <f t="shared" si="6"/>
        <v>8.4577685317581197E-2</v>
      </c>
      <c r="V23" s="87">
        <f>分析係数表!D26</f>
        <v>3.9619377162629761E-2</v>
      </c>
      <c r="W23" s="88">
        <f t="shared" si="7"/>
        <v>0</v>
      </c>
      <c r="X23" s="76">
        <f>分析係数表!E26</f>
        <v>4.3685121107266439E-2</v>
      </c>
      <c r="Y23" s="89">
        <f t="shared" si="8"/>
        <v>0</v>
      </c>
    </row>
    <row r="24" spans="1:25" x14ac:dyDescent="0.2">
      <c r="A24" s="6" t="s">
        <v>12</v>
      </c>
      <c r="B24" s="5" t="s">
        <v>365</v>
      </c>
      <c r="C24" s="90"/>
      <c r="D24" s="107">
        <f>投入係数表!AM24</f>
        <v>1.4400921658986175E-4</v>
      </c>
      <c r="E24" s="110">
        <f t="shared" si="9"/>
        <v>1.4400921658986175E-2</v>
      </c>
      <c r="F24" s="85">
        <f>分析係数表!C27</f>
        <v>0.10562310030395139</v>
      </c>
      <c r="G24" s="110">
        <f t="shared" si="0"/>
        <v>1.5210699928564428E-3</v>
      </c>
      <c r="H24" s="110">
        <v>1.9016110152114611E-3</v>
      </c>
      <c r="I24" s="110">
        <f t="shared" si="1"/>
        <v>1.9016110152114611E-3</v>
      </c>
      <c r="J24" s="85">
        <f>分析係数表!G27</f>
        <v>0.17127071823204421</v>
      </c>
      <c r="K24" s="111">
        <f t="shared" si="2"/>
        <v>3.2569028437323368E-4</v>
      </c>
      <c r="L24" s="79"/>
      <c r="M24" s="80"/>
      <c r="N24" s="81">
        <f>分析係数表!H27</f>
        <v>1.1162768172792872E-2</v>
      </c>
      <c r="O24" s="82">
        <f t="shared" si="3"/>
        <v>0.21463774424466553</v>
      </c>
      <c r="P24" s="76">
        <f>分析係数表!C27</f>
        <v>0.10562310030395139</v>
      </c>
      <c r="Q24" s="82">
        <f t="shared" si="4"/>
        <v>2.2670703989368171E-2</v>
      </c>
      <c r="R24" s="83">
        <v>2.2947406371260488E-2</v>
      </c>
      <c r="S24" s="84">
        <f t="shared" si="5"/>
        <v>2.4849017386471949E-2</v>
      </c>
      <c r="T24" s="85">
        <f>分析係数表!F27</f>
        <v>0.32320441988950277</v>
      </c>
      <c r="U24" s="86">
        <f t="shared" si="6"/>
        <v>8.0313122492188353E-3</v>
      </c>
      <c r="V24" s="87">
        <f>分析係数表!D27</f>
        <v>0.29005524861878451</v>
      </c>
      <c r="W24" s="88">
        <f t="shared" si="7"/>
        <v>0</v>
      </c>
      <c r="X24" s="76">
        <f>分析係数表!E27</f>
        <v>0.34530386740331492</v>
      </c>
      <c r="Y24" s="89">
        <f t="shared" si="8"/>
        <v>0</v>
      </c>
    </row>
    <row r="25" spans="1:25" x14ac:dyDescent="0.2">
      <c r="A25" s="6" t="s">
        <v>13</v>
      </c>
      <c r="B25" s="5" t="s">
        <v>191</v>
      </c>
      <c r="C25" s="90"/>
      <c r="D25" s="107">
        <f>投入係数表!AM25</f>
        <v>0</v>
      </c>
      <c r="E25" s="110">
        <f t="shared" si="9"/>
        <v>0</v>
      </c>
      <c r="F25" s="85">
        <f>分析係数表!C28</f>
        <v>0.18610473607344047</v>
      </c>
      <c r="G25" s="110">
        <f t="shared" si="0"/>
        <v>0</v>
      </c>
      <c r="H25" s="110">
        <v>1.0440733579982956E-2</v>
      </c>
      <c r="I25" s="110">
        <f t="shared" si="1"/>
        <v>1.0440733579982956E-2</v>
      </c>
      <c r="J25" s="85">
        <f>分析係数表!G28</f>
        <v>0.12463295269168026</v>
      </c>
      <c r="K25" s="111">
        <f t="shared" si="2"/>
        <v>1.3012594543404532E-3</v>
      </c>
      <c r="L25" s="79"/>
      <c r="M25" s="80"/>
      <c r="N25" s="81">
        <f>分析係数表!H28</f>
        <v>2.0436825027846384E-2</v>
      </c>
      <c r="O25" s="82">
        <f t="shared" si="3"/>
        <v>0.39295934087309697</v>
      </c>
      <c r="P25" s="76">
        <f>分析係数表!C28</f>
        <v>0.18610473607344047</v>
      </c>
      <c r="Q25" s="82">
        <f t="shared" si="4"/>
        <v>7.3131594420780835E-2</v>
      </c>
      <c r="R25" s="83">
        <v>8.32303146911373E-2</v>
      </c>
      <c r="S25" s="84">
        <f t="shared" si="5"/>
        <v>9.3671048271120258E-2</v>
      </c>
      <c r="T25" s="85">
        <f>分析係数表!F28</f>
        <v>0.20978792822185971</v>
      </c>
      <c r="U25" s="86">
        <f t="shared" si="6"/>
        <v>1.9651055151168134E-2</v>
      </c>
      <c r="V25" s="87">
        <f>分析係数表!D28</f>
        <v>0.10619902120717781</v>
      </c>
      <c r="W25" s="88">
        <f t="shared" si="7"/>
        <v>0</v>
      </c>
      <c r="X25" s="76">
        <f>分析係数表!E28</f>
        <v>0.11125611745513866</v>
      </c>
      <c r="Y25" s="89">
        <f t="shared" si="8"/>
        <v>0</v>
      </c>
    </row>
    <row r="26" spans="1:25" x14ac:dyDescent="0.2">
      <c r="A26" s="6" t="s">
        <v>14</v>
      </c>
      <c r="B26" s="5" t="s">
        <v>50</v>
      </c>
      <c r="C26" s="90"/>
      <c r="D26" s="107">
        <f>投入係数表!AM26</f>
        <v>7.9205069124423967E-3</v>
      </c>
      <c r="E26" s="110">
        <f t="shared" si="9"/>
        <v>0.79205069124423966</v>
      </c>
      <c r="F26" s="85">
        <f>分析係数表!C29</f>
        <v>0.55770782889426962</v>
      </c>
      <c r="G26" s="110">
        <f t="shared" si="0"/>
        <v>0.44173287138803041</v>
      </c>
      <c r="H26" s="110">
        <v>0.51725030523146243</v>
      </c>
      <c r="I26" s="110">
        <f t="shared" si="1"/>
        <v>0.51725030523146243</v>
      </c>
      <c r="J26" s="85">
        <f>分析係数表!G29</f>
        <v>0.26290655653071759</v>
      </c>
      <c r="K26" s="111">
        <f t="shared" si="2"/>
        <v>0.13598849661286641</v>
      </c>
      <c r="L26" s="79"/>
      <c r="M26" s="80"/>
      <c r="N26" s="81">
        <f>分析係数表!H29</f>
        <v>1.0048912780279917E-2</v>
      </c>
      <c r="O26" s="82">
        <f t="shared" si="3"/>
        <v>0.19322052898380954</v>
      </c>
      <c r="P26" s="76">
        <f>分析係数表!C29</f>
        <v>0.55770782889426962</v>
      </c>
      <c r="Q26" s="82">
        <f t="shared" si="4"/>
        <v>0.10776060171736271</v>
      </c>
      <c r="R26" s="83">
        <v>0.15540815514295767</v>
      </c>
      <c r="S26" s="84">
        <f t="shared" si="5"/>
        <v>0.67265846037442012</v>
      </c>
      <c r="T26" s="85">
        <f>分析係数表!F29</f>
        <v>0.49535363964894163</v>
      </c>
      <c r="U26" s="86">
        <f t="shared" si="6"/>
        <v>0.33320381658712239</v>
      </c>
      <c r="V26" s="87">
        <f>分析係数表!D29</f>
        <v>7.7826535880227157E-2</v>
      </c>
      <c r="W26" s="88">
        <f t="shared" si="7"/>
        <v>0</v>
      </c>
      <c r="X26" s="76">
        <f>分析係数表!E29</f>
        <v>6.6726897263810009E-2</v>
      </c>
      <c r="Y26" s="89">
        <f t="shared" si="8"/>
        <v>0</v>
      </c>
    </row>
    <row r="27" spans="1:25" x14ac:dyDescent="0.2">
      <c r="A27" s="6" t="s">
        <v>15</v>
      </c>
      <c r="B27" s="5" t="s">
        <v>36</v>
      </c>
      <c r="C27" s="90"/>
      <c r="D27" s="107">
        <f>投入係数表!AM27</f>
        <v>2.4481566820276496E-3</v>
      </c>
      <c r="E27" s="110">
        <f t="shared" si="9"/>
        <v>0.24481566820276496</v>
      </c>
      <c r="F27" s="85">
        <f>分析係数表!C30</f>
        <v>1</v>
      </c>
      <c r="G27" s="110">
        <f t="shared" si="0"/>
        <v>0.24481566820276496</v>
      </c>
      <c r="H27" s="110">
        <v>0.31253704671389343</v>
      </c>
      <c r="I27" s="110">
        <f t="shared" si="1"/>
        <v>0.31253704671389343</v>
      </c>
      <c r="J27" s="85">
        <f>分析係数表!G30</f>
        <v>0.34435136970794655</v>
      </c>
      <c r="K27" s="111">
        <f t="shared" si="2"/>
        <v>0.10762256012040568</v>
      </c>
      <c r="L27" s="79"/>
      <c r="M27" s="80"/>
      <c r="N27" s="81">
        <f>分析係数表!H30</f>
        <v>0</v>
      </c>
      <c r="O27" s="82">
        <f t="shared" si="3"/>
        <v>0</v>
      </c>
      <c r="P27" s="76">
        <f>分析係数表!C30</f>
        <v>1</v>
      </c>
      <c r="Q27" s="82">
        <f t="shared" si="4"/>
        <v>0</v>
      </c>
      <c r="R27" s="83">
        <v>5.34494549170886E-2</v>
      </c>
      <c r="S27" s="84">
        <f t="shared" si="5"/>
        <v>0.36598650163098201</v>
      </c>
      <c r="T27" s="85">
        <f>分析係数表!F30</f>
        <v>0.43672175684853975</v>
      </c>
      <c r="U27" s="86">
        <f t="shared" si="6"/>
        <v>0.15983426797513342</v>
      </c>
      <c r="V27" s="87">
        <f>分析係数表!D30</f>
        <v>0.13244283450305638</v>
      </c>
      <c r="W27" s="88">
        <f t="shared" si="7"/>
        <v>0</v>
      </c>
      <c r="X27" s="76">
        <f>分析係数表!E30</f>
        <v>7.6296128594068369E-2</v>
      </c>
      <c r="Y27" s="89">
        <f t="shared" si="8"/>
        <v>0</v>
      </c>
    </row>
    <row r="28" spans="1:25" x14ac:dyDescent="0.2">
      <c r="A28" s="6" t="s">
        <v>16</v>
      </c>
      <c r="B28" s="5" t="s">
        <v>192</v>
      </c>
      <c r="C28" s="90"/>
      <c r="D28" s="107">
        <f>投入係数表!AM28</f>
        <v>3.6002304147465435E-2</v>
      </c>
      <c r="E28" s="110">
        <f t="shared" si="9"/>
        <v>3.6002304147465436</v>
      </c>
      <c r="F28" s="85">
        <f>分析係数表!C31</f>
        <v>0.21403057579654239</v>
      </c>
      <c r="G28" s="110">
        <f t="shared" si="0"/>
        <v>0.77055938866842733</v>
      </c>
      <c r="H28" s="110">
        <v>0.86026670818841677</v>
      </c>
      <c r="I28" s="110">
        <f t="shared" si="1"/>
        <v>0.86026670818841677</v>
      </c>
      <c r="J28" s="85">
        <f>分析係数表!G31</f>
        <v>7.0431893687707636E-2</v>
      </c>
      <c r="K28" s="111">
        <f t="shared" si="2"/>
        <v>6.0590213334200775E-2</v>
      </c>
      <c r="L28" s="79"/>
      <c r="M28" s="80"/>
      <c r="N28" s="81">
        <f>分析係数表!H31</f>
        <v>2.2373964840912391E-2</v>
      </c>
      <c r="O28" s="82">
        <f t="shared" si="3"/>
        <v>0.43020667176154215</v>
      </c>
      <c r="P28" s="76">
        <f>分析係数表!C31</f>
        <v>0.21403057579654239</v>
      </c>
      <c r="Q28" s="82">
        <f t="shared" si="4"/>
        <v>9.2077381668636979E-2</v>
      </c>
      <c r="R28" s="83">
        <v>0.12390046720177299</v>
      </c>
      <c r="S28" s="84">
        <f t="shared" si="5"/>
        <v>0.98416717539018972</v>
      </c>
      <c r="T28" s="85">
        <f>分析係数表!F31</f>
        <v>0.34418604651162793</v>
      </c>
      <c r="U28" s="86">
        <f t="shared" si="6"/>
        <v>0.33873660920406534</v>
      </c>
      <c r="V28" s="87">
        <f>分析係数表!D31</f>
        <v>8.6378737541528243E-3</v>
      </c>
      <c r="W28" s="88">
        <f t="shared" si="7"/>
        <v>0</v>
      </c>
      <c r="X28" s="76">
        <f>分析係数表!E31</f>
        <v>7.3089700996677737E-3</v>
      </c>
      <c r="Y28" s="89">
        <f t="shared" si="8"/>
        <v>0</v>
      </c>
    </row>
    <row r="29" spans="1:25" x14ac:dyDescent="0.2">
      <c r="A29" s="6" t="s">
        <v>17</v>
      </c>
      <c r="B29" s="5" t="s">
        <v>272</v>
      </c>
      <c r="C29" s="90"/>
      <c r="D29" s="107">
        <f>投入係数表!AM29</f>
        <v>8.496543778801843E-3</v>
      </c>
      <c r="E29" s="110">
        <f t="shared" si="9"/>
        <v>0.84965437788018428</v>
      </c>
      <c r="F29" s="85">
        <f>分析係数表!C32</f>
        <v>0.43391812865497081</v>
      </c>
      <c r="G29" s="110">
        <f t="shared" si="0"/>
        <v>0.36868043765327296</v>
      </c>
      <c r="H29" s="110">
        <v>0.40132150748620232</v>
      </c>
      <c r="I29" s="110">
        <f t="shared" si="1"/>
        <v>0.40132150748620232</v>
      </c>
      <c r="J29" s="85">
        <f>分析係数表!G32</f>
        <v>0.14171122994652408</v>
      </c>
      <c r="K29" s="111">
        <f t="shared" si="2"/>
        <v>5.68717644298629E-2</v>
      </c>
      <c r="L29" s="79"/>
      <c r="M29" s="80"/>
      <c r="N29" s="81">
        <f>分析係数表!H32</f>
        <v>6.3683471354545017E-3</v>
      </c>
      <c r="O29" s="82">
        <f t="shared" si="3"/>
        <v>0.12245060029576363</v>
      </c>
      <c r="P29" s="76">
        <f>分析係数表!C32</f>
        <v>0.43391812865497081</v>
      </c>
      <c r="Q29" s="82">
        <f t="shared" si="4"/>
        <v>5.3133535333015569E-2</v>
      </c>
      <c r="R29" s="83">
        <v>6.7831460771930488E-2</v>
      </c>
      <c r="S29" s="84">
        <f t="shared" si="5"/>
        <v>0.4691529682581328</v>
      </c>
      <c r="T29" s="85">
        <f>分析係数表!F32</f>
        <v>0.48395721925133689</v>
      </c>
      <c r="U29" s="86">
        <f t="shared" si="6"/>
        <v>0.22704996592171667</v>
      </c>
      <c r="V29" s="87">
        <f>分析係数表!D32</f>
        <v>1.871657754010695E-2</v>
      </c>
      <c r="W29" s="88">
        <f t="shared" si="7"/>
        <v>0</v>
      </c>
      <c r="X29" s="76">
        <f>分析係数表!E32</f>
        <v>2.4064171122994651E-2</v>
      </c>
      <c r="Y29" s="89">
        <f t="shared" si="8"/>
        <v>0</v>
      </c>
    </row>
    <row r="30" spans="1:25" x14ac:dyDescent="0.2">
      <c r="A30" s="6" t="s">
        <v>18</v>
      </c>
      <c r="B30" s="5" t="s">
        <v>273</v>
      </c>
      <c r="C30" s="90"/>
      <c r="D30" s="107">
        <f>投入係数表!AM30</f>
        <v>1.5697004608294932E-2</v>
      </c>
      <c r="E30" s="110">
        <f t="shared" si="9"/>
        <v>1.5697004608294933</v>
      </c>
      <c r="F30" s="85">
        <f>分析係数表!C33</f>
        <v>0.95657568238213397</v>
      </c>
      <c r="G30" s="110">
        <f t="shared" si="0"/>
        <v>1.5015372894535228</v>
      </c>
      <c r="H30" s="110">
        <v>1.543994164855031</v>
      </c>
      <c r="I30" s="110">
        <f t="shared" si="1"/>
        <v>1.543994164855031</v>
      </c>
      <c r="J30" s="85">
        <f>分析係数表!G33</f>
        <v>0.50647668393782386</v>
      </c>
      <c r="K30" s="111">
        <f t="shared" si="2"/>
        <v>0.78199704463512587</v>
      </c>
      <c r="L30" s="79"/>
      <c r="M30" s="80"/>
      <c r="N30" s="81">
        <f>分析係数表!H33</f>
        <v>9.6856990653300401E-4</v>
      </c>
      <c r="O30" s="82">
        <f t="shared" si="3"/>
        <v>1.8623665444222604E-2</v>
      </c>
      <c r="P30" s="76">
        <f>分析係数表!C33</f>
        <v>0.95657568238213397</v>
      </c>
      <c r="Q30" s="82">
        <f t="shared" si="4"/>
        <v>1.7814945480763806E-2</v>
      </c>
      <c r="R30" s="83">
        <v>5.6446303980359998E-2</v>
      </c>
      <c r="S30" s="84">
        <f t="shared" si="5"/>
        <v>1.600440468835391</v>
      </c>
      <c r="T30" s="85">
        <f>分析係数表!F33</f>
        <v>0.6295336787564767</v>
      </c>
      <c r="U30" s="86">
        <f t="shared" si="6"/>
        <v>1.0075311759766841</v>
      </c>
      <c r="V30" s="87">
        <f>分析係数表!D33</f>
        <v>5.181347150259067E-2</v>
      </c>
      <c r="W30" s="88">
        <f t="shared" si="7"/>
        <v>0</v>
      </c>
      <c r="X30" s="76">
        <f>分析係数表!E33</f>
        <v>4.145077720207254E-2</v>
      </c>
      <c r="Y30" s="89">
        <f t="shared" si="8"/>
        <v>0</v>
      </c>
    </row>
    <row r="31" spans="1:25" x14ac:dyDescent="0.2">
      <c r="A31" s="6" t="s">
        <v>19</v>
      </c>
      <c r="B31" s="5" t="s">
        <v>274</v>
      </c>
      <c r="C31" s="90"/>
      <c r="D31" s="107">
        <f>投入係数表!AM31</f>
        <v>6.8548387096774188E-2</v>
      </c>
      <c r="E31" s="110">
        <f t="shared" si="9"/>
        <v>6.854838709677419</v>
      </c>
      <c r="F31" s="85">
        <f>分析係数表!C34</f>
        <v>0.33608845585417924</v>
      </c>
      <c r="G31" s="110">
        <f t="shared" si="0"/>
        <v>2.3038321570649383</v>
      </c>
      <c r="H31" s="110">
        <v>2.4555976966407482</v>
      </c>
      <c r="I31" s="110">
        <f t="shared" si="1"/>
        <v>2.4555976966407482</v>
      </c>
      <c r="J31" s="85">
        <f>分析係数表!G34</f>
        <v>0.42501734562394688</v>
      </c>
      <c r="K31" s="111">
        <f t="shared" si="2"/>
        <v>1.0436716149465288</v>
      </c>
      <c r="L31" s="79"/>
      <c r="M31" s="80"/>
      <c r="N31" s="81">
        <f>分析係数表!H34</f>
        <v>0.15935396387234249</v>
      </c>
      <c r="O31" s="82">
        <f t="shared" si="3"/>
        <v>3.0640585572107244</v>
      </c>
      <c r="P31" s="76">
        <f>分析係数表!C34</f>
        <v>0.33608845585417924</v>
      </c>
      <c r="Q31" s="82">
        <f t="shared" si="4"/>
        <v>1.0297947091397366</v>
      </c>
      <c r="R31" s="83">
        <v>1.1163445160683148</v>
      </c>
      <c r="S31" s="84">
        <f t="shared" si="5"/>
        <v>3.5719422127090628</v>
      </c>
      <c r="T31" s="85">
        <f>分析係数表!F34</f>
        <v>0.69035583308553872</v>
      </c>
      <c r="U31" s="86">
        <f t="shared" si="6"/>
        <v>2.4659111419881676</v>
      </c>
      <c r="V31" s="87">
        <f>分析係数表!D34</f>
        <v>0.20794925166022402</v>
      </c>
      <c r="W31" s="88">
        <f t="shared" si="7"/>
        <v>1</v>
      </c>
      <c r="X31" s="76">
        <f>分析係数表!E34</f>
        <v>0.15720091188423035</v>
      </c>
      <c r="Y31" s="89">
        <f t="shared" si="8"/>
        <v>1</v>
      </c>
    </row>
    <row r="32" spans="1:25" x14ac:dyDescent="0.2">
      <c r="A32" s="6" t="s">
        <v>20</v>
      </c>
      <c r="B32" s="5" t="s">
        <v>37</v>
      </c>
      <c r="C32" s="90"/>
      <c r="D32" s="107">
        <f>投入係数表!AM32</f>
        <v>6.3364055299539174E-3</v>
      </c>
      <c r="E32" s="110">
        <f t="shared" si="9"/>
        <v>0.63364055299539168</v>
      </c>
      <c r="F32" s="85">
        <f>分析係数表!C35</f>
        <v>1</v>
      </c>
      <c r="G32" s="110">
        <f t="shared" si="0"/>
        <v>0.63364055299539168</v>
      </c>
      <c r="H32" s="110">
        <v>0.91833170083251869</v>
      </c>
      <c r="I32" s="110">
        <f t="shared" si="1"/>
        <v>0.91833170083251869</v>
      </c>
      <c r="J32" s="85">
        <f>分析係数表!G35</f>
        <v>0.31379772270596118</v>
      </c>
      <c r="K32" s="111">
        <f t="shared" si="2"/>
        <v>0.28817039640993641</v>
      </c>
      <c r="L32" s="79"/>
      <c r="M32" s="80"/>
      <c r="N32" s="81">
        <f>分析係数表!H35</f>
        <v>5.9518620756453096E-2</v>
      </c>
      <c r="O32" s="82">
        <f t="shared" si="3"/>
        <v>1.144424241547479</v>
      </c>
      <c r="P32" s="76">
        <f>分析係数表!C35</f>
        <v>1</v>
      </c>
      <c r="Q32" s="82">
        <f t="shared" si="4"/>
        <v>1.144424241547479</v>
      </c>
      <c r="R32" s="83">
        <v>1.4928567489308304</v>
      </c>
      <c r="S32" s="84">
        <f t="shared" si="5"/>
        <v>2.4111884497633493</v>
      </c>
      <c r="T32" s="85">
        <f>分析係数表!F35</f>
        <v>0.62804197365483372</v>
      </c>
      <c r="U32" s="86">
        <f t="shared" si="6"/>
        <v>1.5143275528431128</v>
      </c>
      <c r="V32" s="87">
        <f>分析係数表!D35</f>
        <v>2.3219468631390936E-2</v>
      </c>
      <c r="W32" s="88">
        <f t="shared" si="7"/>
        <v>0</v>
      </c>
      <c r="X32" s="76">
        <f>分析係数表!E35</f>
        <v>2.0763563295378432E-2</v>
      </c>
      <c r="Y32" s="89">
        <f t="shared" si="8"/>
        <v>0</v>
      </c>
    </row>
    <row r="33" spans="1:25" x14ac:dyDescent="0.2">
      <c r="A33" s="6" t="s">
        <v>21</v>
      </c>
      <c r="B33" s="5" t="s">
        <v>38</v>
      </c>
      <c r="C33" s="90"/>
      <c r="D33" s="107">
        <f>投入係数表!AM33</f>
        <v>1.0944700460829493E-2</v>
      </c>
      <c r="E33" s="110">
        <f t="shared" si="9"/>
        <v>1.0944700460829493</v>
      </c>
      <c r="F33" s="85">
        <f>分析係数表!C36</f>
        <v>0.74699570815450644</v>
      </c>
      <c r="G33" s="110">
        <f t="shared" si="0"/>
        <v>0.817564427127628</v>
      </c>
      <c r="H33" s="110">
        <v>0.93514356258021569</v>
      </c>
      <c r="I33" s="110">
        <f t="shared" si="1"/>
        <v>0.93514356258021569</v>
      </c>
      <c r="J33" s="85">
        <f>分析係数表!G36</f>
        <v>2.1798365122615803E-2</v>
      </c>
      <c r="K33" s="111">
        <f t="shared" si="2"/>
        <v>2.0384600819187262E-2</v>
      </c>
      <c r="L33" s="79"/>
      <c r="M33" s="80"/>
      <c r="N33" s="81">
        <f>分析係数表!H36</f>
        <v>0.18814470434403602</v>
      </c>
      <c r="O33" s="82">
        <f t="shared" si="3"/>
        <v>3.6176470125402407</v>
      </c>
      <c r="P33" s="76">
        <f>分析係数表!C36</f>
        <v>0.74699570815450644</v>
      </c>
      <c r="Q33" s="82">
        <f t="shared" si="4"/>
        <v>2.7023667919855319</v>
      </c>
      <c r="R33" s="83">
        <v>2.8202820399938604</v>
      </c>
      <c r="S33" s="84">
        <f t="shared" si="5"/>
        <v>3.7554256025740762</v>
      </c>
      <c r="T33" s="85">
        <f>分析係数表!F36</f>
        <v>0.88068263301305039</v>
      </c>
      <c r="U33" s="86">
        <f t="shared" si="6"/>
        <v>3.3073381077595587</v>
      </c>
      <c r="V33" s="87">
        <f>分析係数表!D36</f>
        <v>1.2046464936182418E-2</v>
      </c>
      <c r="W33" s="88">
        <f t="shared" si="7"/>
        <v>0</v>
      </c>
      <c r="X33" s="76">
        <f>分析係数表!E36</f>
        <v>2.5813853434676608E-3</v>
      </c>
      <c r="Y33" s="89">
        <f t="shared" si="8"/>
        <v>0</v>
      </c>
    </row>
    <row r="34" spans="1:25" x14ac:dyDescent="0.2">
      <c r="A34" s="6" t="s">
        <v>22</v>
      </c>
      <c r="B34" s="5" t="s">
        <v>377</v>
      </c>
      <c r="C34" s="90"/>
      <c r="D34" s="107">
        <f>投入係数表!AM34</f>
        <v>1.9873271889400922E-2</v>
      </c>
      <c r="E34" s="110">
        <f t="shared" si="9"/>
        <v>1.9873271889400923</v>
      </c>
      <c r="F34" s="85">
        <f>分析係数表!C37</f>
        <v>0.40712235846595357</v>
      </c>
      <c r="G34" s="110">
        <f t="shared" si="0"/>
        <v>0.80908533220480405</v>
      </c>
      <c r="H34" s="110">
        <v>0.95574330935937901</v>
      </c>
      <c r="I34" s="110">
        <f t="shared" si="1"/>
        <v>0.95574330935937901</v>
      </c>
      <c r="J34" s="85">
        <f>分析係数表!G37</f>
        <v>0.32196035893896063</v>
      </c>
      <c r="K34" s="111">
        <f t="shared" si="2"/>
        <v>0.30771145893485574</v>
      </c>
      <c r="L34" s="79"/>
      <c r="M34" s="80"/>
      <c r="N34" s="81">
        <f>分析係数表!H37</f>
        <v>4.8815923289263402E-2</v>
      </c>
      <c r="O34" s="82">
        <f t="shared" si="3"/>
        <v>0.93863273838881933</v>
      </c>
      <c r="P34" s="76">
        <f>分析係数表!C37</f>
        <v>0.40712235846595357</v>
      </c>
      <c r="Q34" s="82">
        <f t="shared" si="4"/>
        <v>0.38213837418621255</v>
      </c>
      <c r="R34" s="83">
        <v>0.45248595941628694</v>
      </c>
      <c r="S34" s="84">
        <f t="shared" si="5"/>
        <v>1.4082292687756659</v>
      </c>
      <c r="T34" s="85">
        <f>分析係数表!F37</f>
        <v>0.65447194556749833</v>
      </c>
      <c r="U34" s="86">
        <f t="shared" si="6"/>
        <v>0.92164654934070556</v>
      </c>
      <c r="V34" s="87">
        <f>分析係数表!D37</f>
        <v>9.4369391578739775E-2</v>
      </c>
      <c r="W34" s="88">
        <f t="shared" si="7"/>
        <v>0</v>
      </c>
      <c r="X34" s="76">
        <f>分析係数表!E37</f>
        <v>8.924169214081451E-2</v>
      </c>
      <c r="Y34" s="89">
        <f t="shared" si="8"/>
        <v>0</v>
      </c>
    </row>
    <row r="35" spans="1:25" x14ac:dyDescent="0.2">
      <c r="A35" s="6" t="s">
        <v>23</v>
      </c>
      <c r="B35" s="5" t="s">
        <v>193</v>
      </c>
      <c r="C35" s="90"/>
      <c r="D35" s="107">
        <f>投入係数表!AM35</f>
        <v>2.2177419354838711E-2</v>
      </c>
      <c r="E35" s="110">
        <f t="shared" si="9"/>
        <v>2.217741935483871</v>
      </c>
      <c r="F35" s="85">
        <f>分析係数表!C38</f>
        <v>1.4508928571428603E-2</v>
      </c>
      <c r="G35" s="110">
        <f t="shared" si="0"/>
        <v>3.2177059331797306E-2</v>
      </c>
      <c r="H35" s="110">
        <v>3.6735146496997044E-2</v>
      </c>
      <c r="I35" s="110">
        <f t="shared" si="1"/>
        <v>3.6735146496997044E-2</v>
      </c>
      <c r="J35" s="85">
        <f>分析係数表!G38</f>
        <v>0.30833333333333335</v>
      </c>
      <c r="K35" s="111">
        <f t="shared" si="2"/>
        <v>1.1326670169907422E-2</v>
      </c>
      <c r="L35" s="79"/>
      <c r="M35" s="80"/>
      <c r="N35" s="81">
        <f>分析係数表!H38</f>
        <v>4.2859218364085426E-2</v>
      </c>
      <c r="O35" s="82">
        <f t="shared" si="3"/>
        <v>0.82409719590685027</v>
      </c>
      <c r="P35" s="76">
        <f>分析係数表!C38</f>
        <v>1.4508928571428603E-2</v>
      </c>
      <c r="Q35" s="82">
        <f t="shared" si="4"/>
        <v>1.1956767351327094E-2</v>
      </c>
      <c r="R35" s="83">
        <v>1.5350098726312978E-2</v>
      </c>
      <c r="S35" s="84">
        <f t="shared" si="5"/>
        <v>5.2085245223310025E-2</v>
      </c>
      <c r="T35" s="85">
        <f>分析係数表!F38</f>
        <v>0.5083333333333333</v>
      </c>
      <c r="U35" s="86">
        <f t="shared" si="6"/>
        <v>2.6476666321849262E-2</v>
      </c>
      <c r="V35" s="87">
        <f>分析係数表!D38</f>
        <v>0.11666666666666667</v>
      </c>
      <c r="W35" s="88">
        <f t="shared" si="7"/>
        <v>0</v>
      </c>
      <c r="X35" s="76">
        <f>分析係数表!E38</f>
        <v>0.14166666666666666</v>
      </c>
      <c r="Y35" s="89">
        <f t="shared" si="8"/>
        <v>0</v>
      </c>
    </row>
    <row r="36" spans="1:25" x14ac:dyDescent="0.2">
      <c r="A36" s="6" t="s">
        <v>24</v>
      </c>
      <c r="B36" s="5" t="s">
        <v>39</v>
      </c>
      <c r="C36" s="90"/>
      <c r="D36" s="107">
        <f>投入係数表!AM36</f>
        <v>0</v>
      </c>
      <c r="E36" s="110">
        <f t="shared" si="9"/>
        <v>0</v>
      </c>
      <c r="F36" s="85">
        <f>分析係数表!C39</f>
        <v>1</v>
      </c>
      <c r="G36" s="110">
        <f t="shared" si="0"/>
        <v>0</v>
      </c>
      <c r="H36" s="110">
        <v>2.576459301342824E-2</v>
      </c>
      <c r="I36" s="110">
        <f t="shared" si="1"/>
        <v>2.576459301342824E-2</v>
      </c>
      <c r="J36" s="85">
        <f>分析係数表!G39</f>
        <v>0.34035980374341268</v>
      </c>
      <c r="K36" s="111">
        <f t="shared" si="2"/>
        <v>8.7692318215793381E-3</v>
      </c>
      <c r="L36" s="79"/>
      <c r="M36" s="80"/>
      <c r="N36" s="81">
        <f>分析係数表!H39</f>
        <v>3.825851130805366E-3</v>
      </c>
      <c r="O36" s="82">
        <f t="shared" si="3"/>
        <v>7.35634785046793E-2</v>
      </c>
      <c r="P36" s="76">
        <f>分析係数表!C39</f>
        <v>1</v>
      </c>
      <c r="Q36" s="82">
        <f t="shared" si="4"/>
        <v>7.35634785046793E-2</v>
      </c>
      <c r="R36" s="83">
        <v>9.4281488897796153E-2</v>
      </c>
      <c r="S36" s="84">
        <f t="shared" si="5"/>
        <v>0.1200460819112244</v>
      </c>
      <c r="T36" s="85">
        <f>分析係数表!F39</f>
        <v>0.69125931310194444</v>
      </c>
      <c r="U36" s="86">
        <f t="shared" si="6"/>
        <v>8.2982972122532736E-2</v>
      </c>
      <c r="V36" s="87">
        <f>分析係数表!D39</f>
        <v>5.1063056514628384E-2</v>
      </c>
      <c r="W36" s="88">
        <f t="shared" si="7"/>
        <v>0</v>
      </c>
      <c r="X36" s="76">
        <f>分析係数表!E39</f>
        <v>5.9967290568780668E-2</v>
      </c>
      <c r="Y36" s="89">
        <f t="shared" si="8"/>
        <v>0</v>
      </c>
    </row>
    <row r="37" spans="1:25" x14ac:dyDescent="0.2">
      <c r="A37" s="6" t="s">
        <v>25</v>
      </c>
      <c r="B37" s="5" t="s">
        <v>40</v>
      </c>
      <c r="C37" s="90"/>
      <c r="D37" s="107">
        <f>投入係数表!AM37</f>
        <v>1.4400921658986175E-4</v>
      </c>
      <c r="E37" s="110">
        <f t="shared" si="9"/>
        <v>1.4400921658986175E-2</v>
      </c>
      <c r="F37" s="85">
        <f>分析係数表!C40</f>
        <v>0.85193465176268268</v>
      </c>
      <c r="G37" s="110">
        <f t="shared" si="0"/>
        <v>1.2268644178610061E-2</v>
      </c>
      <c r="H37" s="110">
        <v>1.3578925584407877E-2</v>
      </c>
      <c r="I37" s="110">
        <f t="shared" si="1"/>
        <v>1.3578925584407877E-2</v>
      </c>
      <c r="J37" s="85">
        <f>分析係数表!G40</f>
        <v>0.54260669636442016</v>
      </c>
      <c r="K37" s="111">
        <f t="shared" si="2"/>
        <v>7.3680159515338616E-3</v>
      </c>
      <c r="L37" s="79"/>
      <c r="M37" s="80"/>
      <c r="N37" s="81">
        <f>分析係数表!H40</f>
        <v>3.0340452322146352E-2</v>
      </c>
      <c r="O37" s="82">
        <f t="shared" si="3"/>
        <v>0.58338632004027313</v>
      </c>
      <c r="P37" s="76">
        <f>分析係数表!C40</f>
        <v>0.85193465176268268</v>
      </c>
      <c r="Q37" s="82">
        <f t="shared" si="4"/>
        <v>0.49700702140662306</v>
      </c>
      <c r="R37" s="83">
        <v>0.49797269100756403</v>
      </c>
      <c r="S37" s="84">
        <f t="shared" si="5"/>
        <v>0.5115516165919719</v>
      </c>
      <c r="T37" s="85">
        <f>分析係数表!F40</f>
        <v>0.72424198879149304</v>
      </c>
      <c r="U37" s="86">
        <f t="shared" si="6"/>
        <v>0.37048716017007305</v>
      </c>
      <c r="V37" s="87">
        <f>分析係数表!D40</f>
        <v>8.0615030895243564E-2</v>
      </c>
      <c r="W37" s="88">
        <f t="shared" si="7"/>
        <v>0</v>
      </c>
      <c r="X37" s="76">
        <f>分析係数表!E40</f>
        <v>5.0725678976864495E-2</v>
      </c>
      <c r="Y37" s="89">
        <f t="shared" si="8"/>
        <v>0</v>
      </c>
    </row>
    <row r="38" spans="1:25" x14ac:dyDescent="0.2">
      <c r="A38" s="6" t="s">
        <v>26</v>
      </c>
      <c r="B38" s="5" t="s">
        <v>276</v>
      </c>
      <c r="C38" s="90"/>
      <c r="D38" s="107">
        <f>投入係数表!AM38</f>
        <v>0</v>
      </c>
      <c r="E38" s="110">
        <f t="shared" si="9"/>
        <v>0</v>
      </c>
      <c r="F38" s="85">
        <f>分析係数表!C41</f>
        <v>0.80146471371504657</v>
      </c>
      <c r="G38" s="110">
        <f t="shared" si="0"/>
        <v>0</v>
      </c>
      <c r="H38" s="110">
        <v>3.3980784204269217E-3</v>
      </c>
      <c r="I38" s="110">
        <f t="shared" si="1"/>
        <v>3.3980784204269217E-3</v>
      </c>
      <c r="J38" s="85">
        <f>分析係数表!G41</f>
        <v>0.44658927872701187</v>
      </c>
      <c r="K38" s="111">
        <f t="shared" si="2"/>
        <v>1.5175453908362827E-3</v>
      </c>
      <c r="L38" s="79"/>
      <c r="M38" s="80"/>
      <c r="N38" s="81">
        <f>分析係数表!H41</f>
        <v>5.2181703714465594E-2</v>
      </c>
      <c r="O38" s="82">
        <f t="shared" si="3"/>
        <v>1.0033499758074929</v>
      </c>
      <c r="P38" s="76">
        <f>分析係数表!C41</f>
        <v>0.80146471371504657</v>
      </c>
      <c r="Q38" s="82">
        <f t="shared" si="4"/>
        <v>0.8041496011165512</v>
      </c>
      <c r="R38" s="83">
        <v>0.81970003589437224</v>
      </c>
      <c r="S38" s="84">
        <f t="shared" si="5"/>
        <v>0.82309811431479918</v>
      </c>
      <c r="T38" s="85">
        <f>分析係数表!F41</f>
        <v>0.54349810877787919</v>
      </c>
      <c r="U38" s="86">
        <f t="shared" si="6"/>
        <v>0.44735226846873194</v>
      </c>
      <c r="V38" s="87">
        <f>分析係数表!D41</f>
        <v>0.13747228381374724</v>
      </c>
      <c r="W38" s="88">
        <f t="shared" si="7"/>
        <v>0</v>
      </c>
      <c r="X38" s="76">
        <f>分析係数表!E41</f>
        <v>0.12938567888352681</v>
      </c>
      <c r="Y38" s="89">
        <f t="shared" si="8"/>
        <v>0</v>
      </c>
    </row>
    <row r="39" spans="1:25" x14ac:dyDescent="0.2">
      <c r="A39" s="6" t="s">
        <v>51</v>
      </c>
      <c r="B39" s="5" t="s">
        <v>367</v>
      </c>
      <c r="C39" s="90"/>
      <c r="D39" s="107">
        <f>投入係数表!AM39</f>
        <v>3.7442396313364054E-3</v>
      </c>
      <c r="E39" s="110">
        <f t="shared" si="9"/>
        <v>0.37442396313364051</v>
      </c>
      <c r="F39" s="85">
        <f>分析係数表!C42</f>
        <v>0.73057644110275688</v>
      </c>
      <c r="G39" s="110">
        <f>E39*F39</f>
        <v>0.27354532644976493</v>
      </c>
      <c r="H39" s="110">
        <v>0.28821264407881264</v>
      </c>
      <c r="I39" s="110">
        <f>C39+H39</f>
        <v>0.28821264407881264</v>
      </c>
      <c r="J39" s="85">
        <f>分析係数表!G42</f>
        <v>0.48211243611584326</v>
      </c>
      <c r="K39" s="111">
        <f>I39*J39</f>
        <v>0.13895089995622484</v>
      </c>
      <c r="L39" s="79"/>
      <c r="M39" s="80"/>
      <c r="N39" s="81">
        <f>分析係数表!H42</f>
        <v>1.2567194537265727E-2</v>
      </c>
      <c r="O39" s="82">
        <f t="shared" si="3"/>
        <v>0.24164205913878831</v>
      </c>
      <c r="P39" s="76">
        <f>分析係数表!C42</f>
        <v>0.73057644110275688</v>
      </c>
      <c r="Q39" s="82">
        <f>O39*P39</f>
        <v>0.17653799558635788</v>
      </c>
      <c r="R39" s="83">
        <v>0.18655558496919292</v>
      </c>
      <c r="S39" s="84">
        <f>I39+R39</f>
        <v>0.47476822904800553</v>
      </c>
      <c r="T39" s="85">
        <f>分析係数表!F42</f>
        <v>0.53492333901192501</v>
      </c>
      <c r="U39" s="86">
        <f>S39*T39</f>
        <v>0.25396460633913753</v>
      </c>
      <c r="V39" s="87">
        <f>分析係数表!D42</f>
        <v>0.19591141396933562</v>
      </c>
      <c r="W39" s="88">
        <f>ROUND(S39*V39,0)</f>
        <v>0</v>
      </c>
      <c r="X39" s="76">
        <f>分析係数表!E42</f>
        <v>0.16183986371379896</v>
      </c>
      <c r="Y39" s="89">
        <f>ROUND(S39*X39,0)</f>
        <v>0</v>
      </c>
    </row>
    <row r="40" spans="1:25" x14ac:dyDescent="0.2">
      <c r="A40" s="6" t="s">
        <v>194</v>
      </c>
      <c r="B40" s="5" t="s">
        <v>41</v>
      </c>
      <c r="C40" s="90"/>
      <c r="D40" s="107">
        <f>投入係数表!AM40</f>
        <v>3.6866359447004608E-2</v>
      </c>
      <c r="E40" s="110">
        <f t="shared" si="9"/>
        <v>3.6866359447004609</v>
      </c>
      <c r="F40" s="85">
        <f>分析係数表!C43</f>
        <v>0.26262335230137579</v>
      </c>
      <c r="G40" s="110">
        <f>E40*F40</f>
        <v>0.96819669051198454</v>
      </c>
      <c r="H40" s="110">
        <v>1.227574905662562</v>
      </c>
      <c r="I40" s="110">
        <f>C40+H40</f>
        <v>1.227574905662562</v>
      </c>
      <c r="J40" s="85">
        <f>分析係数表!G43</f>
        <v>0.38144329896907214</v>
      </c>
      <c r="K40" s="111">
        <f>I40*J40</f>
        <v>0.46825022174757519</v>
      </c>
      <c r="L40" s="79"/>
      <c r="M40" s="80"/>
      <c r="N40" s="81">
        <f>分析係数表!H43</f>
        <v>3.4626374158554893E-2</v>
      </c>
      <c r="O40" s="82">
        <f t="shared" si="3"/>
        <v>0.66579603963095813</v>
      </c>
      <c r="P40" s="76">
        <f>分析係数表!C43</f>
        <v>0.26262335230137579</v>
      </c>
      <c r="Q40" s="82">
        <f>O40*P40</f>
        <v>0.17485358787686187</v>
      </c>
      <c r="R40" s="83">
        <v>0.32896792896444843</v>
      </c>
      <c r="S40" s="84">
        <f>I40+R40</f>
        <v>1.5565428346270105</v>
      </c>
      <c r="T40" s="85">
        <f>分析係数表!F43</f>
        <v>0.61984536082474229</v>
      </c>
      <c r="U40" s="86">
        <f>S40*T40</f>
        <v>0.96481585496854649</v>
      </c>
      <c r="V40" s="87">
        <f>分析係数表!D43</f>
        <v>0.12345360824742269</v>
      </c>
      <c r="W40" s="88">
        <f>ROUND(S40*V40,0)</f>
        <v>0</v>
      </c>
      <c r="X40" s="76">
        <f>分析係数表!E43</f>
        <v>9.510309278350515E-2</v>
      </c>
      <c r="Y40" s="89">
        <f>ROUND(S40*X40,0)</f>
        <v>0</v>
      </c>
    </row>
    <row r="41" spans="1:25" x14ac:dyDescent="0.2">
      <c r="A41" s="6" t="s">
        <v>340</v>
      </c>
      <c r="B41" s="5" t="s">
        <v>42</v>
      </c>
      <c r="C41" s="201">
        <f>最終需要_まとめ!C42</f>
        <v>100</v>
      </c>
      <c r="D41" s="107">
        <f>投入係数表!AM41</f>
        <v>1.7857142857142856E-2</v>
      </c>
      <c r="E41" s="110">
        <f t="shared" si="9"/>
        <v>1.7857142857142856</v>
      </c>
      <c r="F41" s="85">
        <f>分析係数表!C44</f>
        <v>0.55951749734888656</v>
      </c>
      <c r="G41" s="110">
        <f>E41*F41</f>
        <v>0.9991383881230117</v>
      </c>
      <c r="H41" s="110">
        <v>1.0122790651424396</v>
      </c>
      <c r="I41" s="110">
        <f>C41+H41</f>
        <v>101.01227906514244</v>
      </c>
      <c r="J41" s="85">
        <f>分析係数表!G44</f>
        <v>0.2661290322580645</v>
      </c>
      <c r="K41" s="111">
        <f>I41*J41</f>
        <v>26.882300073787906</v>
      </c>
      <c r="L41" s="79"/>
      <c r="M41" s="80"/>
      <c r="N41" s="81">
        <f>分析係数表!H44</f>
        <v>0.11419439198024117</v>
      </c>
      <c r="O41" s="82">
        <f t="shared" si="3"/>
        <v>2.1957301558738451</v>
      </c>
      <c r="P41" s="76">
        <f>分析係数表!C44</f>
        <v>0.55951749734888656</v>
      </c>
      <c r="Q41" s="82">
        <f>O41*P41</f>
        <v>1.2285494416680145</v>
      </c>
      <c r="R41" s="83">
        <v>1.2494926288693202</v>
      </c>
      <c r="S41" s="84">
        <f>I41+R41</f>
        <v>102.26177169401176</v>
      </c>
      <c r="T41" s="85">
        <f>分析係数表!F44</f>
        <v>0.54608294930875578</v>
      </c>
      <c r="U41" s="86">
        <f>S41*T41</f>
        <v>55.843409888204576</v>
      </c>
      <c r="V41" s="87">
        <f>分析係数表!D44</f>
        <v>0.18490783410138248</v>
      </c>
      <c r="W41" s="88">
        <f>ROUND(S41*V41,0)</f>
        <v>19</v>
      </c>
      <c r="X41" s="76">
        <f>分析係数表!E44</f>
        <v>0.125</v>
      </c>
      <c r="Y41" s="89">
        <f>ROUND(S41*X41,0)</f>
        <v>13</v>
      </c>
    </row>
    <row r="42" spans="1:25" x14ac:dyDescent="0.2">
      <c r="A42" s="6" t="s">
        <v>341</v>
      </c>
      <c r="B42" s="5" t="s">
        <v>278</v>
      </c>
      <c r="C42" s="90"/>
      <c r="D42" s="107">
        <f>投入係数表!AM42</f>
        <v>1.1088709677419355E-2</v>
      </c>
      <c r="E42" s="110">
        <f t="shared" si="9"/>
        <v>1.1088709677419355</v>
      </c>
      <c r="F42" s="85">
        <f>分析係数表!C45</f>
        <v>1</v>
      </c>
      <c r="G42" s="110">
        <f>E42*F42</f>
        <v>1.1088709677419355</v>
      </c>
      <c r="H42" s="110">
        <v>1.2364693864244158</v>
      </c>
      <c r="I42" s="110">
        <f>C42+H42</f>
        <v>1.2364693864244158</v>
      </c>
      <c r="J42" s="85">
        <f>分析係数表!G45</f>
        <v>0</v>
      </c>
      <c r="K42" s="111">
        <f>I42*J42</f>
        <v>0</v>
      </c>
      <c r="L42" s="79"/>
      <c r="M42" s="80"/>
      <c r="N42" s="81">
        <f>分析係数表!H45</f>
        <v>0</v>
      </c>
      <c r="O42" s="82">
        <f t="shared" si="3"/>
        <v>0</v>
      </c>
      <c r="P42" s="76">
        <f>分析係数表!C45</f>
        <v>1</v>
      </c>
      <c r="Q42" s="82">
        <f>O42*P42</f>
        <v>0</v>
      </c>
      <c r="R42" s="83">
        <v>9.1632935657536746E-2</v>
      </c>
      <c r="S42" s="84">
        <f>I42+R42</f>
        <v>1.3281023220819526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4.752304147465438E-3</v>
      </c>
      <c r="E43" s="110">
        <f t="shared" si="9"/>
        <v>0.47523041474654382</v>
      </c>
      <c r="F43" s="85">
        <f>分析係数表!C46</f>
        <v>0.22811405702851428</v>
      </c>
      <c r="G43" s="110">
        <f>E43*F43</f>
        <v>0.1084067379311776</v>
      </c>
      <c r="H43" s="110">
        <v>0.13533814950731848</v>
      </c>
      <c r="I43" s="110">
        <f>C43+H43</f>
        <v>0.13533814950731848</v>
      </c>
      <c r="J43" s="85">
        <f>分析係数表!G46</f>
        <v>8.7527352297592995E-3</v>
      </c>
      <c r="K43" s="111">
        <f>I43*J43</f>
        <v>1.1845789891231377E-3</v>
      </c>
      <c r="L43" s="79"/>
      <c r="M43" s="80"/>
      <c r="N43" s="81">
        <f>分析係数表!H46</f>
        <v>2.1817037144655917E-2</v>
      </c>
      <c r="O43" s="82">
        <f t="shared" si="3"/>
        <v>0.41949806413111418</v>
      </c>
      <c r="P43" s="76">
        <f>分析係数表!C46</f>
        <v>0.22811405702851428</v>
      </c>
      <c r="Q43" s="82">
        <f>O43*P43</f>
        <v>9.5693405324556322E-2</v>
      </c>
      <c r="R43" s="83">
        <v>0.10882908907648745</v>
      </c>
      <c r="S43" s="84">
        <f>I43+R43</f>
        <v>0.24416723858380593</v>
      </c>
      <c r="T43" s="85">
        <f>分析係数表!F46</f>
        <v>0.3172866520787746</v>
      </c>
      <c r="U43" s="86">
        <f>S43*T43</f>
        <v>7.7471005677575186E-2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108">
        <f>投入係数表!AM44</f>
        <v>0.43044354838709675</v>
      </c>
      <c r="E44" s="96">
        <f>SUM(E5:E43)</f>
        <v>43.04435483870968</v>
      </c>
      <c r="F44" s="98">
        <f>分析係数表!C47</f>
        <v>0.33433390508862204</v>
      </c>
      <c r="G44" s="96">
        <f>SUM(G5:G43)</f>
        <v>13.008756902166152</v>
      </c>
      <c r="H44" s="96">
        <f>SUM(H5:H43)</f>
        <v>15.135169384175811</v>
      </c>
      <c r="I44" s="96">
        <f>SUM(I5:I43)</f>
        <v>115.13516938417581</v>
      </c>
      <c r="J44" s="98">
        <f>分析係数表!G47</f>
        <v>0.20055399257397419</v>
      </c>
      <c r="K44" s="112">
        <f>SUM(K5:K43)</f>
        <v>30.666672069996221</v>
      </c>
      <c r="L44" s="94">
        <f>最終需要_まとめ!$L$33</f>
        <v>0.627</v>
      </c>
      <c r="M44" s="91">
        <f>K44*L44</f>
        <v>19.228003387887629</v>
      </c>
      <c r="N44" s="95">
        <f>分析係数表!H47</f>
        <v>1</v>
      </c>
      <c r="O44" s="96">
        <f>SUM(O5:O43)</f>
        <v>19.228003387887629</v>
      </c>
      <c r="P44" s="92">
        <f>分析係数表!C47</f>
        <v>0.33433390508862204</v>
      </c>
      <c r="Q44" s="96">
        <f>SUM(Q5:Q43)</f>
        <v>9.1102697765127569</v>
      </c>
      <c r="R44" s="91">
        <f>SUM(R5:R43)</f>
        <v>10.423537344357911</v>
      </c>
      <c r="S44" s="97">
        <f>SUM(S5:S43)</f>
        <v>125.55870672853371</v>
      </c>
      <c r="T44" s="98">
        <f>分析係数表!F47</f>
        <v>0.41739236800258844</v>
      </c>
      <c r="U44" s="99">
        <f>SUM(U5:U43)</f>
        <v>69.443760453561097</v>
      </c>
      <c r="V44" s="100">
        <f>分析係数表!D47</f>
        <v>5.2767398089435869E-2</v>
      </c>
      <c r="W44" s="101">
        <f>SUM(W5:W43)</f>
        <v>20</v>
      </c>
      <c r="X44" s="92">
        <f>分析係数表!E47</f>
        <v>4.5266401770882245E-2</v>
      </c>
      <c r="Y44" s="102">
        <f>SUM(Y5:Y43)</f>
        <v>14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0.21389195148842333</v>
      </c>
      <c r="G5" s="110">
        <f t="shared" ref="G5:G38" si="0">E5*F5</f>
        <v>0</v>
      </c>
      <c r="H5" s="110">
        <f t="array" ref="H5:H43">MMULT(逆行列係数!C5:AO43,'38'!G5:G43)</f>
        <v>2.770060967979522E-3</v>
      </c>
      <c r="I5" s="110">
        <f t="shared" ref="I5:I38" si="1">C5+H5</f>
        <v>2.770060967979522E-3</v>
      </c>
      <c r="J5" s="85">
        <f>分析係数表!G8</f>
        <v>0.12113720642768851</v>
      </c>
      <c r="K5" s="111">
        <f t="shared" ref="K5:K38" si="2">I5*J5</f>
        <v>3.3555744729541799E-4</v>
      </c>
      <c r="L5" s="79" t="s">
        <v>177</v>
      </c>
      <c r="M5" s="80" t="s">
        <v>177</v>
      </c>
      <c r="N5" s="81">
        <f>分析係数表!H8</f>
        <v>1.1235410915782847E-2</v>
      </c>
      <c r="O5" s="82">
        <f t="shared" ref="O5:O43" si="3">$M$44*N5</f>
        <v>4.4689488313138535E-2</v>
      </c>
      <c r="P5" s="76">
        <f>分析係数表!C8</f>
        <v>0.21389195148842333</v>
      </c>
      <c r="Q5" s="82">
        <f t="shared" ref="Q5:Q38" si="4">O5*P5</f>
        <v>9.5587218663162887E-3</v>
      </c>
      <c r="R5" s="83">
        <f t="array" ref="R5:R43">MMULT(逆行列係数!C5:AO43,'38'!Q5:Q43)</f>
        <v>1.1737558652985198E-2</v>
      </c>
      <c r="S5" s="84">
        <f t="shared" ref="S5:S38" si="5">I5+R5</f>
        <v>1.450761962096472E-2</v>
      </c>
      <c r="T5" s="85">
        <f>分析係数表!F8</f>
        <v>0.44993819530284301</v>
      </c>
      <c r="U5" s="86">
        <f t="shared" ref="U5:U38" si="6">S5*T5</f>
        <v>6.5275321903969811E-3</v>
      </c>
      <c r="V5" s="87">
        <f>分析係数表!D8</f>
        <v>0.3868974042027194</v>
      </c>
      <c r="W5" s="88">
        <f t="shared" ref="W5:W38" si="7">ROUND(S5*V5,0)</f>
        <v>0</v>
      </c>
      <c r="X5" s="76">
        <f>分析係数表!E8</f>
        <v>0.15574783683559951</v>
      </c>
      <c r="Y5" s="89">
        <f t="shared" ref="Y5:Y38" si="8">ROUND(S5*X5,0)</f>
        <v>0</v>
      </c>
    </row>
    <row r="6" spans="1:25" x14ac:dyDescent="0.2">
      <c r="A6" s="6" t="s">
        <v>219</v>
      </c>
      <c r="B6" s="5" t="s">
        <v>265</v>
      </c>
      <c r="C6" s="90"/>
      <c r="D6" s="107">
        <f>投入係数表!AN6</f>
        <v>0</v>
      </c>
      <c r="E6" s="110">
        <f t="shared" ref="E6:E43" si="9">$C$42*D6</f>
        <v>0</v>
      </c>
      <c r="F6" s="85">
        <f>分析係数表!C9</f>
        <v>0.54651162790697683</v>
      </c>
      <c r="G6" s="110">
        <f t="shared" si="0"/>
        <v>0</v>
      </c>
      <c r="H6" s="110">
        <v>1.2012064284405044E-2</v>
      </c>
      <c r="I6" s="110">
        <f t="shared" si="1"/>
        <v>1.2012064284405044E-2</v>
      </c>
      <c r="J6" s="85">
        <f>分析係数表!G9</f>
        <v>0.23529411764705882</v>
      </c>
      <c r="K6" s="111">
        <f t="shared" si="2"/>
        <v>2.8263680669188339E-3</v>
      </c>
      <c r="L6" s="79"/>
      <c r="M6" s="80"/>
      <c r="N6" s="81">
        <f>分析係数表!H9</f>
        <v>6.0535619158312755E-4</v>
      </c>
      <c r="O6" s="82">
        <f t="shared" si="3"/>
        <v>2.4078388099751367E-3</v>
      </c>
      <c r="P6" s="76">
        <f>分析係数表!C9</f>
        <v>0.54651162790697683</v>
      </c>
      <c r="Q6" s="82">
        <f t="shared" si="4"/>
        <v>1.3159119077771097E-3</v>
      </c>
      <c r="R6" s="83">
        <v>1.560965396570146E-3</v>
      </c>
      <c r="S6" s="84">
        <f t="shared" si="5"/>
        <v>1.357302968097519E-2</v>
      </c>
      <c r="T6" s="85">
        <f>分析係数表!F9</f>
        <v>0.68627450980392157</v>
      </c>
      <c r="U6" s="86">
        <f t="shared" si="6"/>
        <v>9.3148242908653259E-3</v>
      </c>
      <c r="V6" s="87">
        <f>分析係数表!D9</f>
        <v>0.35294117647058826</v>
      </c>
      <c r="W6" s="88">
        <f t="shared" si="7"/>
        <v>0</v>
      </c>
      <c r="X6" s="76">
        <f>分析係数表!E9</f>
        <v>0.27450980392156865</v>
      </c>
      <c r="Y6" s="89">
        <f t="shared" si="8"/>
        <v>0</v>
      </c>
    </row>
    <row r="7" spans="1:25" x14ac:dyDescent="0.2">
      <c r="A7" s="6" t="s">
        <v>220</v>
      </c>
      <c r="B7" s="5" t="s">
        <v>266</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1.1380696401762796E-3</v>
      </c>
      <c r="O7" s="82">
        <f t="shared" si="3"/>
        <v>4.5267369627532564E-3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1.3168724279835398E-2</v>
      </c>
      <c r="G8" s="110">
        <f t="shared" si="0"/>
        <v>0</v>
      </c>
      <c r="H8" s="110">
        <v>3.8907980822525368E-3</v>
      </c>
      <c r="I8" s="110">
        <f t="shared" si="1"/>
        <v>3.8907980822525368E-3</v>
      </c>
      <c r="J8" s="85">
        <f>分析係数表!G11</f>
        <v>0.35416666666666669</v>
      </c>
      <c r="K8" s="111">
        <f t="shared" si="2"/>
        <v>1.3779909874644402E-3</v>
      </c>
      <c r="L8" s="79"/>
      <c r="M8" s="80"/>
      <c r="N8" s="81">
        <f>分析係数表!H11</f>
        <v>-2.4214247663325099E-5</v>
      </c>
      <c r="O8" s="82">
        <f t="shared" si="3"/>
        <v>-9.6313552399005469E-5</v>
      </c>
      <c r="P8" s="76">
        <f>分析係数表!C11</f>
        <v>1.3168724279835398E-2</v>
      </c>
      <c r="Q8" s="82">
        <f t="shared" si="4"/>
        <v>-1.2683266159539822E-6</v>
      </c>
      <c r="R8" s="83">
        <v>1.4727570438352938E-4</v>
      </c>
      <c r="S8" s="84">
        <f t="shared" si="5"/>
        <v>4.0380737866360658E-3</v>
      </c>
      <c r="T8" s="85">
        <f>分析係数表!F11</f>
        <v>0.60416666666666663</v>
      </c>
      <c r="U8" s="86">
        <f t="shared" si="6"/>
        <v>2.4396695794259562E-3</v>
      </c>
      <c r="V8" s="87">
        <f>分析係数表!D11</f>
        <v>0</v>
      </c>
      <c r="W8" s="88">
        <f t="shared" si="7"/>
        <v>0</v>
      </c>
      <c r="X8" s="76">
        <f>分析係数表!E11</f>
        <v>0</v>
      </c>
      <c r="Y8" s="89">
        <f t="shared" si="8"/>
        <v>0</v>
      </c>
    </row>
    <row r="9" spans="1:25" x14ac:dyDescent="0.2">
      <c r="A9" s="6" t="s">
        <v>222</v>
      </c>
      <c r="B9" s="5" t="s">
        <v>190</v>
      </c>
      <c r="C9" s="90"/>
      <c r="D9" s="107">
        <f>投入係数表!AN9</f>
        <v>0</v>
      </c>
      <c r="E9" s="110">
        <f t="shared" si="9"/>
        <v>0</v>
      </c>
      <c r="F9" s="85">
        <f>分析係数表!C12</f>
        <v>7.2568503462812406E-2</v>
      </c>
      <c r="G9" s="110">
        <f t="shared" si="0"/>
        <v>0</v>
      </c>
      <c r="H9" s="110">
        <v>4.1871577856649146E-3</v>
      </c>
      <c r="I9" s="110">
        <f t="shared" si="1"/>
        <v>4.1871577856649146E-3</v>
      </c>
      <c r="J9" s="85">
        <f>分析係数表!G12</f>
        <v>0.12569832402234637</v>
      </c>
      <c r="K9" s="111">
        <f t="shared" si="2"/>
        <v>5.2631871607519882E-4</v>
      </c>
      <c r="L9" s="79"/>
      <c r="M9" s="80"/>
      <c r="N9" s="81">
        <f>分析係数表!H12</f>
        <v>9.0779214489805804E-2</v>
      </c>
      <c r="O9" s="82">
        <f t="shared" si="3"/>
        <v>0.3610795079438715</v>
      </c>
      <c r="P9" s="76">
        <f>分析係数表!C12</f>
        <v>7.2568503462812406E-2</v>
      </c>
      <c r="Q9" s="82">
        <f t="shared" si="4"/>
        <v>2.6202999522575439E-2</v>
      </c>
      <c r="R9" s="83">
        <v>2.88261431550987E-2</v>
      </c>
      <c r="S9" s="84">
        <f t="shared" si="5"/>
        <v>3.3013300940763615E-2</v>
      </c>
      <c r="T9" s="85">
        <f>分析係数表!F12</f>
        <v>0.41017347838870921</v>
      </c>
      <c r="U9" s="86">
        <f t="shared" si="6"/>
        <v>1.3541180479966258E-2</v>
      </c>
      <c r="V9" s="87">
        <f>分析係数表!D12</f>
        <v>2.9697147897677155E-2</v>
      </c>
      <c r="W9" s="88">
        <f t="shared" si="7"/>
        <v>0</v>
      </c>
      <c r="X9" s="76">
        <f>分析係数表!E12</f>
        <v>2.9991179064980888E-2</v>
      </c>
      <c r="Y9" s="89">
        <f t="shared" si="8"/>
        <v>0</v>
      </c>
    </row>
    <row r="10" spans="1:25" x14ac:dyDescent="0.2">
      <c r="A10" s="6" t="s">
        <v>223</v>
      </c>
      <c r="B10" s="5" t="s">
        <v>28</v>
      </c>
      <c r="C10" s="90"/>
      <c r="D10" s="107">
        <f>投入係数表!AN10</f>
        <v>5.4163845633039944E-3</v>
      </c>
      <c r="E10" s="110">
        <f t="shared" si="9"/>
        <v>0.54163845633039942</v>
      </c>
      <c r="F10" s="85">
        <f>分析係数表!C13</f>
        <v>0</v>
      </c>
      <c r="G10" s="110">
        <f t="shared" si="0"/>
        <v>0</v>
      </c>
      <c r="H10" s="110">
        <v>0</v>
      </c>
      <c r="I10" s="110">
        <f t="shared" si="1"/>
        <v>0</v>
      </c>
      <c r="J10" s="85">
        <f>分析係数表!G13</f>
        <v>0.24343675417661098</v>
      </c>
      <c r="K10" s="111">
        <f t="shared" si="2"/>
        <v>0</v>
      </c>
      <c r="L10" s="79"/>
      <c r="M10" s="80"/>
      <c r="N10" s="81">
        <f>分析係数表!H13</f>
        <v>1.4310620369025135E-2</v>
      </c>
      <c r="O10" s="82">
        <f t="shared" si="3"/>
        <v>5.6921309467812237E-2</v>
      </c>
      <c r="P10" s="76">
        <f>分析係数表!C13</f>
        <v>0</v>
      </c>
      <c r="Q10" s="82">
        <f t="shared" si="4"/>
        <v>0</v>
      </c>
      <c r="R10" s="83">
        <v>0</v>
      </c>
      <c r="S10" s="84">
        <f t="shared" si="5"/>
        <v>0</v>
      </c>
      <c r="T10" s="85">
        <f>分析係数表!F13</f>
        <v>0.37231503579952269</v>
      </c>
      <c r="U10" s="86">
        <f t="shared" si="6"/>
        <v>0</v>
      </c>
      <c r="V10" s="87">
        <f>分析係数表!D13</f>
        <v>0.13842482100238662</v>
      </c>
      <c r="W10" s="88">
        <f t="shared" si="7"/>
        <v>0</v>
      </c>
      <c r="X10" s="76">
        <f>分析係数表!E13</f>
        <v>0.11455847255369929</v>
      </c>
      <c r="Y10" s="89">
        <f t="shared" si="8"/>
        <v>0</v>
      </c>
    </row>
    <row r="11" spans="1:25" x14ac:dyDescent="0.2">
      <c r="A11" s="6" t="s">
        <v>224</v>
      </c>
      <c r="B11" s="5" t="s">
        <v>267</v>
      </c>
      <c r="C11" s="90"/>
      <c r="D11" s="107">
        <f>投入係数表!AN11</f>
        <v>0.86459038591740012</v>
      </c>
      <c r="E11" s="110">
        <f t="shared" si="9"/>
        <v>86.459038591740011</v>
      </c>
      <c r="F11" s="85">
        <f>分析係数表!C14</f>
        <v>0.25830608585592241</v>
      </c>
      <c r="G11" s="110">
        <f t="shared" si="0"/>
        <v>22.332895845498506</v>
      </c>
      <c r="H11" s="110">
        <v>24.701338966019016</v>
      </c>
      <c r="I11" s="110">
        <f t="shared" si="1"/>
        <v>24.701338966019016</v>
      </c>
      <c r="J11" s="85">
        <f>分析係数表!G14</f>
        <v>0.15742383910085772</v>
      </c>
      <c r="K11" s="111">
        <f t="shared" si="2"/>
        <v>3.8885796109623247</v>
      </c>
      <c r="L11" s="79"/>
      <c r="M11" s="80"/>
      <c r="N11" s="81">
        <f>分析係数表!H14</f>
        <v>1.1380696401762796E-3</v>
      </c>
      <c r="O11" s="82">
        <f t="shared" si="3"/>
        <v>4.5267369627532564E-3</v>
      </c>
      <c r="P11" s="76">
        <f>分析係数表!C14</f>
        <v>0.25830608585592241</v>
      </c>
      <c r="Q11" s="82">
        <f t="shared" si="4"/>
        <v>1.1692837065481201E-3</v>
      </c>
      <c r="R11" s="83">
        <v>1.1003437164932623E-2</v>
      </c>
      <c r="S11" s="84">
        <f t="shared" si="5"/>
        <v>24.71234240318395</v>
      </c>
      <c r="T11" s="85">
        <f>分析係数表!F14</f>
        <v>0.28778467908902694</v>
      </c>
      <c r="U11" s="86">
        <f t="shared" si="6"/>
        <v>7.1118335280384457</v>
      </c>
      <c r="V11" s="87">
        <f>分析係数表!D14</f>
        <v>1.7450458444247263E-2</v>
      </c>
      <c r="W11" s="88">
        <f t="shared" si="7"/>
        <v>0</v>
      </c>
      <c r="X11" s="76">
        <f>分析係数表!E14</f>
        <v>1.8041999408459037E-2</v>
      </c>
      <c r="Y11" s="89">
        <f t="shared" si="8"/>
        <v>0</v>
      </c>
    </row>
    <row r="12" spans="1:25" x14ac:dyDescent="0.2">
      <c r="A12" s="6" t="s">
        <v>225</v>
      </c>
      <c r="B12" s="5" t="s">
        <v>29</v>
      </c>
      <c r="C12" s="90"/>
      <c r="D12" s="107">
        <f>投入係数表!AN12</f>
        <v>2.6404874746106973E-2</v>
      </c>
      <c r="E12" s="110">
        <f t="shared" si="9"/>
        <v>2.6404874746106972</v>
      </c>
      <c r="F12" s="85">
        <f>分析係数表!C15</f>
        <v>0</v>
      </c>
      <c r="G12" s="110">
        <f t="shared" si="0"/>
        <v>0</v>
      </c>
      <c r="H12" s="110">
        <v>0</v>
      </c>
      <c r="I12" s="110">
        <f t="shared" si="1"/>
        <v>0</v>
      </c>
      <c r="J12" s="85">
        <f>分析係数表!G15</f>
        <v>9.5600644612788208E-2</v>
      </c>
      <c r="K12" s="111">
        <f t="shared" si="2"/>
        <v>0</v>
      </c>
      <c r="L12" s="79"/>
      <c r="M12" s="80"/>
      <c r="N12" s="81">
        <f>分析係数表!H15</f>
        <v>8.3539154438471604E-3</v>
      </c>
      <c r="O12" s="82">
        <f t="shared" si="3"/>
        <v>3.3228175577656893E-2</v>
      </c>
      <c r="P12" s="76">
        <f>分析係数表!C15</f>
        <v>0</v>
      </c>
      <c r="Q12" s="82">
        <f t="shared" si="4"/>
        <v>0</v>
      </c>
      <c r="R12" s="83">
        <v>0</v>
      </c>
      <c r="S12" s="84">
        <f t="shared" si="5"/>
        <v>0</v>
      </c>
      <c r="T12" s="85">
        <f>分析係数表!F15</f>
        <v>0.30117882929181417</v>
      </c>
      <c r="U12" s="86">
        <f t="shared" si="6"/>
        <v>0</v>
      </c>
      <c r="V12" s="87">
        <f>分析係数表!D15</f>
        <v>8.5398505208928149E-3</v>
      </c>
      <c r="W12" s="88">
        <f t="shared" si="7"/>
        <v>0</v>
      </c>
      <c r="X12" s="76">
        <f>分析係数表!E15</f>
        <v>7.9180783432943776E-3</v>
      </c>
      <c r="Y12" s="89">
        <f t="shared" si="8"/>
        <v>0</v>
      </c>
    </row>
    <row r="13" spans="1:25" x14ac:dyDescent="0.2">
      <c r="A13" s="6" t="s">
        <v>226</v>
      </c>
      <c r="B13" s="5" t="s">
        <v>30</v>
      </c>
      <c r="C13" s="90"/>
      <c r="D13" s="107">
        <f>投入係数表!AN13</f>
        <v>0</v>
      </c>
      <c r="E13" s="110">
        <f t="shared" si="9"/>
        <v>0</v>
      </c>
      <c r="F13" s="85">
        <f>分析係数表!C16</f>
        <v>7.6144637788473357E-2</v>
      </c>
      <c r="G13" s="110">
        <f t="shared" si="0"/>
        <v>0</v>
      </c>
      <c r="H13" s="110">
        <v>1.3572740686925362E-2</v>
      </c>
      <c r="I13" s="110">
        <f t="shared" si="1"/>
        <v>1.3572740686925362E-2</v>
      </c>
      <c r="J13" s="85">
        <f>分析係数表!G16</f>
        <v>3.3088235294117647E-2</v>
      </c>
      <c r="K13" s="111">
        <f t="shared" si="2"/>
        <v>4.4909803743503038E-4</v>
      </c>
      <c r="L13" s="79"/>
      <c r="M13" s="80"/>
      <c r="N13" s="81">
        <f>分析係数表!H16</f>
        <v>1.665940239236767E-2</v>
      </c>
      <c r="O13" s="82">
        <f t="shared" si="3"/>
        <v>6.6263724050515768E-2</v>
      </c>
      <c r="P13" s="76">
        <f>分析係数表!C16</f>
        <v>7.6144637788473357E-2</v>
      </c>
      <c r="Q13" s="82">
        <f t="shared" si="4"/>
        <v>5.0456272663418735E-3</v>
      </c>
      <c r="R13" s="83">
        <v>5.6647604667184777E-3</v>
      </c>
      <c r="S13" s="84">
        <f t="shared" si="5"/>
        <v>1.9237501153643838E-2</v>
      </c>
      <c r="T13" s="85">
        <f>分析係数表!F16</f>
        <v>0.28823529411764703</v>
      </c>
      <c r="U13" s="86">
        <f t="shared" si="6"/>
        <v>5.5449268031091056E-3</v>
      </c>
      <c r="V13" s="87">
        <f>分析係数表!D16</f>
        <v>0</v>
      </c>
      <c r="W13" s="88">
        <f t="shared" si="7"/>
        <v>0</v>
      </c>
      <c r="X13" s="76">
        <f>分析係数表!E16</f>
        <v>0</v>
      </c>
      <c r="Y13" s="89">
        <f t="shared" si="8"/>
        <v>0</v>
      </c>
    </row>
    <row r="14" spans="1:25" x14ac:dyDescent="0.2">
      <c r="A14" s="6" t="s">
        <v>2</v>
      </c>
      <c r="B14" s="5" t="s">
        <v>364</v>
      </c>
      <c r="C14" s="90"/>
      <c r="D14" s="107">
        <f>投入係数表!AN14</f>
        <v>2.1665538253215978E-2</v>
      </c>
      <c r="E14" s="110">
        <f t="shared" si="9"/>
        <v>2.1665538253215977</v>
      </c>
      <c r="F14" s="85">
        <f>分析係数表!C17</f>
        <v>0.18071519795657731</v>
      </c>
      <c r="G14" s="110">
        <f t="shared" si="0"/>
        <v>0.39152920342657233</v>
      </c>
      <c r="H14" s="110">
        <v>0.55578790526975441</v>
      </c>
      <c r="I14" s="110">
        <f t="shared" si="1"/>
        <v>0.55578790526975441</v>
      </c>
      <c r="J14" s="85">
        <f>分析係数表!G17</f>
        <v>0.21222205415217063</v>
      </c>
      <c r="K14" s="111">
        <f t="shared" si="2"/>
        <v>0.1179504509292793</v>
      </c>
      <c r="L14" s="79"/>
      <c r="M14" s="80"/>
      <c r="N14" s="81">
        <f>分析係数表!H17</f>
        <v>2.9299239672623371E-3</v>
      </c>
      <c r="O14" s="82">
        <f t="shared" si="3"/>
        <v>1.1653939840279662E-2</v>
      </c>
      <c r="P14" s="76">
        <f>分析係数表!C17</f>
        <v>0.18071519795657731</v>
      </c>
      <c r="Q14" s="82">
        <f t="shared" si="4"/>
        <v>2.106044045210182E-3</v>
      </c>
      <c r="R14" s="83">
        <v>4.6487413027023871E-3</v>
      </c>
      <c r="S14" s="84">
        <f t="shared" si="5"/>
        <v>0.56043664657245684</v>
      </c>
      <c r="T14" s="85">
        <f>分析係数表!F17</f>
        <v>0.32203902586598093</v>
      </c>
      <c r="U14" s="86">
        <f t="shared" si="6"/>
        <v>0.18048247172179105</v>
      </c>
      <c r="V14" s="87">
        <f>分析係数表!D17</f>
        <v>6.156405990016639E-2</v>
      </c>
      <c r="W14" s="88">
        <f t="shared" si="7"/>
        <v>0</v>
      </c>
      <c r="X14" s="76">
        <f>分析係数表!E17</f>
        <v>6.18665859930419E-2</v>
      </c>
      <c r="Y14" s="89">
        <f t="shared" si="8"/>
        <v>0</v>
      </c>
    </row>
    <row r="15" spans="1:25" x14ac:dyDescent="0.2">
      <c r="A15" s="6" t="s">
        <v>3</v>
      </c>
      <c r="B15" s="5" t="s">
        <v>31</v>
      </c>
      <c r="C15" s="90"/>
      <c r="D15" s="107">
        <f>投入係数表!AN15</f>
        <v>6.770480704129993E-4</v>
      </c>
      <c r="E15" s="110">
        <f t="shared" si="9"/>
        <v>6.7704807041299928E-2</v>
      </c>
      <c r="F15" s="85">
        <f>分析係数表!C18</f>
        <v>9.139072847682117E-2</v>
      </c>
      <c r="G15" s="110">
        <f t="shared" si="0"/>
        <v>6.187591636887012E-3</v>
      </c>
      <c r="H15" s="110">
        <v>1.6177233372264406E-2</v>
      </c>
      <c r="I15" s="110">
        <f t="shared" si="1"/>
        <v>1.6177233372264406E-2</v>
      </c>
      <c r="J15" s="85">
        <f>分析係数表!G18</f>
        <v>0.21513002364066194</v>
      </c>
      <c r="K15" s="111">
        <f t="shared" si="2"/>
        <v>3.4802085978157468E-3</v>
      </c>
      <c r="L15" s="79"/>
      <c r="M15" s="80"/>
      <c r="N15" s="81">
        <f>分析係数表!H18</f>
        <v>4.3585645793985182E-4</v>
      </c>
      <c r="O15" s="82">
        <f t="shared" si="3"/>
        <v>1.7336439431820986E-3</v>
      </c>
      <c r="P15" s="76">
        <f>分析係数表!C18</f>
        <v>9.139072847682117E-2</v>
      </c>
      <c r="Q15" s="82">
        <f t="shared" si="4"/>
        <v>1.5843898288684077E-4</v>
      </c>
      <c r="R15" s="83">
        <v>3.9090503423136664E-4</v>
      </c>
      <c r="S15" s="84">
        <f t="shared" si="5"/>
        <v>1.6568138406495774E-2</v>
      </c>
      <c r="T15" s="85">
        <f>分析係数表!F18</f>
        <v>0.45390070921985815</v>
      </c>
      <c r="U15" s="86">
        <f t="shared" si="6"/>
        <v>7.520289773161202E-3</v>
      </c>
      <c r="V15" s="87">
        <f>分析係数表!D18</f>
        <v>6.1465721040189124E-2</v>
      </c>
      <c r="W15" s="88">
        <f t="shared" si="7"/>
        <v>0</v>
      </c>
      <c r="X15" s="76">
        <f>分析係数表!E18</f>
        <v>6.2647754137115833E-2</v>
      </c>
      <c r="Y15" s="89">
        <f t="shared" si="8"/>
        <v>0</v>
      </c>
    </row>
    <row r="16" spans="1:25" x14ac:dyDescent="0.2">
      <c r="A16" s="6" t="s">
        <v>4</v>
      </c>
      <c r="B16" s="5" t="s">
        <v>32</v>
      </c>
      <c r="C16" s="90"/>
      <c r="D16" s="107">
        <f>投入係数表!AN16</f>
        <v>0</v>
      </c>
      <c r="E16" s="110">
        <f t="shared" si="9"/>
        <v>0</v>
      </c>
      <c r="F16" s="85">
        <f>分析係数表!C19</f>
        <v>0.19965169797238458</v>
      </c>
      <c r="G16" s="110">
        <f t="shared" si="0"/>
        <v>0</v>
      </c>
      <c r="H16" s="110">
        <v>2.7935076102672544E-2</v>
      </c>
      <c r="I16" s="110">
        <f t="shared" si="1"/>
        <v>2.7935076102672544E-2</v>
      </c>
      <c r="J16" s="85">
        <f>分析係数表!G19</f>
        <v>5.7581303674503731E-2</v>
      </c>
      <c r="K16" s="111">
        <f t="shared" si="2"/>
        <v>1.60853810023836E-3</v>
      </c>
      <c r="L16" s="79"/>
      <c r="M16" s="80"/>
      <c r="N16" s="81">
        <f>分析係数表!H19</f>
        <v>-1.210712383166255E-4</v>
      </c>
      <c r="O16" s="82">
        <f t="shared" si="3"/>
        <v>-4.8156776199502737E-4</v>
      </c>
      <c r="P16" s="76">
        <f>分析係数表!C19</f>
        <v>0.19965169797238458</v>
      </c>
      <c r="Q16" s="82">
        <f t="shared" si="4"/>
        <v>-9.6145821371068391E-5</v>
      </c>
      <c r="R16" s="83">
        <v>9.1817948618949262E-4</v>
      </c>
      <c r="S16" s="84">
        <f t="shared" si="5"/>
        <v>2.8853255588862037E-2</v>
      </c>
      <c r="T16" s="85">
        <f>分析係数表!F19</f>
        <v>0.23947627762917079</v>
      </c>
      <c r="U16" s="86">
        <f t="shared" si="6"/>
        <v>6.9096702459037485E-3</v>
      </c>
      <c r="V16" s="87">
        <f>分析係数表!D19</f>
        <v>5.6314233422497537E-3</v>
      </c>
      <c r="W16" s="88">
        <f t="shared" si="7"/>
        <v>0</v>
      </c>
      <c r="X16" s="76">
        <f>分析係数表!E19</f>
        <v>6.0537800929184853E-3</v>
      </c>
      <c r="Y16" s="89">
        <f t="shared" si="8"/>
        <v>0</v>
      </c>
    </row>
    <row r="17" spans="1:25" x14ac:dyDescent="0.2">
      <c r="A17" s="6" t="s">
        <v>5</v>
      </c>
      <c r="B17" s="5" t="s">
        <v>33</v>
      </c>
      <c r="C17" s="90"/>
      <c r="D17" s="107">
        <f>投入係数表!AN17</f>
        <v>0</v>
      </c>
      <c r="E17" s="110">
        <f t="shared" si="9"/>
        <v>0</v>
      </c>
      <c r="F17" s="85">
        <f>分析係数表!C20</f>
        <v>7.086614173228345E-2</v>
      </c>
      <c r="G17" s="110">
        <f t="shared" si="0"/>
        <v>0</v>
      </c>
      <c r="H17" s="110">
        <v>1.2650282812544449E-2</v>
      </c>
      <c r="I17" s="110">
        <f t="shared" si="1"/>
        <v>1.2650282812544449E-2</v>
      </c>
      <c r="J17" s="85">
        <f>分析係数表!G20</f>
        <v>0.1</v>
      </c>
      <c r="K17" s="111">
        <f t="shared" si="2"/>
        <v>1.2650282812544449E-3</v>
      </c>
      <c r="L17" s="79"/>
      <c r="M17" s="80"/>
      <c r="N17" s="81">
        <f>分析係数表!H20</f>
        <v>5.5692769625647731E-4</v>
      </c>
      <c r="O17" s="82">
        <f t="shared" si="3"/>
        <v>2.2152117051771258E-3</v>
      </c>
      <c r="P17" s="76">
        <f>分析係数表!C20</f>
        <v>7.086614173228345E-2</v>
      </c>
      <c r="Q17" s="82">
        <f t="shared" si="4"/>
        <v>1.569835066660955E-4</v>
      </c>
      <c r="R17" s="83">
        <v>5.2176534222676102E-4</v>
      </c>
      <c r="S17" s="84">
        <f t="shared" si="5"/>
        <v>1.317204815477121E-2</v>
      </c>
      <c r="T17" s="85">
        <f>分析係数表!F20</f>
        <v>0.22318840579710145</v>
      </c>
      <c r="U17" s="86">
        <f t="shared" si="6"/>
        <v>2.9398484287460384E-3</v>
      </c>
      <c r="V17" s="87">
        <f>分析係数表!D20</f>
        <v>2.9710144927536233E-2</v>
      </c>
      <c r="W17" s="88">
        <f t="shared" si="7"/>
        <v>0</v>
      </c>
      <c r="X17" s="76">
        <f>分析係数表!E20</f>
        <v>3.1884057971014491E-2</v>
      </c>
      <c r="Y17" s="89">
        <f t="shared" si="8"/>
        <v>0</v>
      </c>
    </row>
    <row r="18" spans="1:25" x14ac:dyDescent="0.2">
      <c r="A18" s="6" t="s">
        <v>6</v>
      </c>
      <c r="B18" s="5" t="s">
        <v>34</v>
      </c>
      <c r="C18" s="90"/>
      <c r="D18" s="107">
        <f>投入係数表!AN18</f>
        <v>0</v>
      </c>
      <c r="E18" s="110">
        <f t="shared" si="9"/>
        <v>0</v>
      </c>
      <c r="F18" s="85">
        <f>分析係数表!C21</f>
        <v>0.37411764705882355</v>
      </c>
      <c r="G18" s="110">
        <f t="shared" si="0"/>
        <v>0</v>
      </c>
      <c r="H18" s="110">
        <v>8.8663873790022441E-2</v>
      </c>
      <c r="I18" s="110">
        <f t="shared" si="1"/>
        <v>8.8663873790022441E-2</v>
      </c>
      <c r="J18" s="85">
        <f>分析係数表!G21</f>
        <v>0.28505771697306542</v>
      </c>
      <c r="K18" s="111">
        <f t="shared" si="2"/>
        <v>2.5274321440571811E-2</v>
      </c>
      <c r="L18" s="79"/>
      <c r="M18" s="80"/>
      <c r="N18" s="81">
        <f>分析係数表!H21</f>
        <v>9.2014141120635377E-4</v>
      </c>
      <c r="O18" s="82">
        <f t="shared" si="3"/>
        <v>3.6599149911622077E-3</v>
      </c>
      <c r="P18" s="76">
        <f>分析係数表!C21</f>
        <v>0.37411764705882355</v>
      </c>
      <c r="Q18" s="82">
        <f t="shared" si="4"/>
        <v>1.3692387849289201E-3</v>
      </c>
      <c r="R18" s="83">
        <v>3.6961893102826012E-3</v>
      </c>
      <c r="S18" s="84">
        <f t="shared" si="5"/>
        <v>9.2360063100305048E-2</v>
      </c>
      <c r="T18" s="85">
        <f>分析係数表!F21</f>
        <v>0.42400598546387347</v>
      </c>
      <c r="U18" s="86">
        <f t="shared" si="6"/>
        <v>3.9161219572350379E-2</v>
      </c>
      <c r="V18" s="87">
        <f>分析係数表!D21</f>
        <v>5.8251389482684907E-2</v>
      </c>
      <c r="W18" s="88">
        <f t="shared" si="7"/>
        <v>0</v>
      </c>
      <c r="X18" s="76">
        <f>分析係数表!E21</f>
        <v>5.2159042325780246E-2</v>
      </c>
      <c r="Y18" s="89">
        <f t="shared" si="8"/>
        <v>0</v>
      </c>
    </row>
    <row r="19" spans="1:25" x14ac:dyDescent="0.2">
      <c r="A19" s="6" t="s">
        <v>7</v>
      </c>
      <c r="B19" s="5" t="s">
        <v>268</v>
      </c>
      <c r="C19" s="90"/>
      <c r="D19" s="107">
        <f>投入係数表!AN19</f>
        <v>0</v>
      </c>
      <c r="E19" s="110">
        <f t="shared" si="9"/>
        <v>0</v>
      </c>
      <c r="F19" s="85">
        <f>分析係数表!C22</f>
        <v>3.7067545304777627E-2</v>
      </c>
      <c r="G19" s="110">
        <f t="shared" si="0"/>
        <v>0</v>
      </c>
      <c r="H19" s="110">
        <v>2.4691516904855864E-3</v>
      </c>
      <c r="I19" s="110">
        <f t="shared" si="1"/>
        <v>2.4691516904855864E-3</v>
      </c>
      <c r="J19" s="85">
        <f>分析係数表!G22</f>
        <v>0.19478402607986961</v>
      </c>
      <c r="K19" s="111">
        <f t="shared" si="2"/>
        <v>4.809513072746986E-4</v>
      </c>
      <c r="L19" s="79"/>
      <c r="M19" s="80"/>
      <c r="N19" s="81">
        <f>分析係数表!H22</f>
        <v>4.8428495326650198E-5</v>
      </c>
      <c r="O19" s="82">
        <f t="shared" si="3"/>
        <v>1.9262710479801094E-4</v>
      </c>
      <c r="P19" s="76">
        <f>分析係数表!C22</f>
        <v>3.7067545304777627E-2</v>
      </c>
      <c r="Q19" s="82">
        <f t="shared" si="4"/>
        <v>7.1402139340284186E-6</v>
      </c>
      <c r="R19" s="83">
        <v>7.5083760811585972E-5</v>
      </c>
      <c r="S19" s="84">
        <f t="shared" si="5"/>
        <v>2.5442354512971725E-3</v>
      </c>
      <c r="T19" s="85">
        <f>分析係数表!F22</f>
        <v>0.40994295028524858</v>
      </c>
      <c r="U19" s="86">
        <f t="shared" si="6"/>
        <v>1.0429913871250838E-3</v>
      </c>
      <c r="V19" s="87">
        <f>分析係数表!D22</f>
        <v>4.2379788101059496E-2</v>
      </c>
      <c r="W19" s="88">
        <f t="shared" si="7"/>
        <v>0</v>
      </c>
      <c r="X19" s="76">
        <f>分析係数表!E22</f>
        <v>3.5859820700896494E-2</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0.21557719054242003</v>
      </c>
      <c r="K20" s="111">
        <f t="shared" si="2"/>
        <v>0</v>
      </c>
      <c r="L20" s="79"/>
      <c r="M20" s="80"/>
      <c r="N20" s="81">
        <f>分析係数表!H23</f>
        <v>2.4214247663325099E-5</v>
      </c>
      <c r="O20" s="82">
        <f t="shared" si="3"/>
        <v>9.6313552399005469E-5</v>
      </c>
      <c r="P20" s="76">
        <f>分析係数表!C23</f>
        <v>0</v>
      </c>
      <c r="Q20" s="82">
        <f t="shared" si="4"/>
        <v>0</v>
      </c>
      <c r="R20" s="83">
        <v>0</v>
      </c>
      <c r="S20" s="84">
        <f t="shared" si="5"/>
        <v>0</v>
      </c>
      <c r="T20" s="85">
        <f>分析係数表!F23</f>
        <v>0.43671766342141866</v>
      </c>
      <c r="U20" s="86">
        <f t="shared" si="6"/>
        <v>0</v>
      </c>
      <c r="V20" s="87">
        <f>分析係数表!D23</f>
        <v>6.8613815484469168E-2</v>
      </c>
      <c r="W20" s="88">
        <f t="shared" si="7"/>
        <v>0</v>
      </c>
      <c r="X20" s="76">
        <f>分析係数表!E23</f>
        <v>6.1659712563745944E-2</v>
      </c>
      <c r="Y20" s="89">
        <f t="shared" si="8"/>
        <v>0</v>
      </c>
    </row>
    <row r="21" spans="1:25" x14ac:dyDescent="0.2">
      <c r="A21" s="6" t="s">
        <v>9</v>
      </c>
      <c r="B21" s="5" t="s">
        <v>270</v>
      </c>
      <c r="C21" s="90"/>
      <c r="D21" s="107">
        <f>投入係数表!AN21</f>
        <v>3.4529451591062965E-2</v>
      </c>
      <c r="E21" s="110">
        <f t="shared" si="9"/>
        <v>3.4529451591062967</v>
      </c>
      <c r="F21" s="85">
        <f>分析係数表!C24</f>
        <v>1</v>
      </c>
      <c r="G21" s="110">
        <f t="shared" si="0"/>
        <v>3.4529451591062967</v>
      </c>
      <c r="H21" s="110">
        <v>3.7985994914079719</v>
      </c>
      <c r="I21" s="110">
        <f t="shared" si="1"/>
        <v>3.7985994914079719</v>
      </c>
      <c r="J21" s="85">
        <f>分析係数表!G24</f>
        <v>0.20825654257279763</v>
      </c>
      <c r="K21" s="111">
        <f t="shared" si="2"/>
        <v>0.79108319669941174</v>
      </c>
      <c r="L21" s="79"/>
      <c r="M21" s="80"/>
      <c r="N21" s="81">
        <f>分析係数表!H24</f>
        <v>3.389994672865514E-4</v>
      </c>
      <c r="O21" s="82">
        <f t="shared" si="3"/>
        <v>1.3483897335860766E-3</v>
      </c>
      <c r="P21" s="76">
        <f>分析係数表!C24</f>
        <v>1</v>
      </c>
      <c r="Q21" s="82">
        <f t="shared" si="4"/>
        <v>1.3483897335860766E-3</v>
      </c>
      <c r="R21" s="83">
        <v>6.0537074537970982E-3</v>
      </c>
      <c r="S21" s="84">
        <f t="shared" si="5"/>
        <v>3.8046531988617689</v>
      </c>
      <c r="T21" s="85">
        <f>分析係数表!F24</f>
        <v>0.38665683744931811</v>
      </c>
      <c r="U21" s="86">
        <f t="shared" si="6"/>
        <v>1.4710951734633231</v>
      </c>
      <c r="V21" s="87">
        <f>分析係数表!D24</f>
        <v>6.4995699717409997E-2</v>
      </c>
      <c r="W21" s="88">
        <f t="shared" si="7"/>
        <v>0</v>
      </c>
      <c r="X21" s="76">
        <f>分析係数表!E24</f>
        <v>6.733013883769505E-2</v>
      </c>
      <c r="Y21" s="89">
        <f t="shared" si="8"/>
        <v>0</v>
      </c>
    </row>
    <row r="22" spans="1:25" x14ac:dyDescent="0.2">
      <c r="A22" s="6" t="s">
        <v>10</v>
      </c>
      <c r="B22" s="5" t="s">
        <v>271</v>
      </c>
      <c r="C22" s="90"/>
      <c r="D22" s="107">
        <f>投入係数表!AN22</f>
        <v>2.7081922816519972E-3</v>
      </c>
      <c r="E22" s="110">
        <f t="shared" si="9"/>
        <v>0.27081922816519971</v>
      </c>
      <c r="F22" s="85">
        <f>分析係数表!C25</f>
        <v>9.7637180238234755E-3</v>
      </c>
      <c r="G22" s="110">
        <f t="shared" si="0"/>
        <v>2.6442025792345228E-3</v>
      </c>
      <c r="H22" s="110">
        <v>8.0594813195336117E-3</v>
      </c>
      <c r="I22" s="110">
        <f t="shared" si="1"/>
        <v>8.0594813195336117E-3</v>
      </c>
      <c r="J22" s="85">
        <f>分析係数表!G25</f>
        <v>0.19639934533551553</v>
      </c>
      <c r="K22" s="111">
        <f t="shared" si="2"/>
        <v>1.5828768549002183E-3</v>
      </c>
      <c r="L22" s="79"/>
      <c r="M22" s="80"/>
      <c r="N22" s="81">
        <f>分析係数表!H25</f>
        <v>5.0849920092982707E-4</v>
      </c>
      <c r="O22" s="82">
        <f t="shared" si="3"/>
        <v>2.0225846003791145E-3</v>
      </c>
      <c r="P22" s="76">
        <f>分析係数表!C25</f>
        <v>9.7637180238234755E-3</v>
      </c>
      <c r="Q22" s="82">
        <f t="shared" si="4"/>
        <v>1.9747945717429362E-5</v>
      </c>
      <c r="R22" s="83">
        <v>1.2698435885032157E-4</v>
      </c>
      <c r="S22" s="84">
        <f t="shared" si="5"/>
        <v>8.1864656783839328E-3</v>
      </c>
      <c r="T22" s="85">
        <f>分析係数表!F25</f>
        <v>0.34206219312602293</v>
      </c>
      <c r="U22" s="86">
        <f t="shared" si="6"/>
        <v>2.800280403898923E-3</v>
      </c>
      <c r="V22" s="87">
        <f>分析係数表!D25</f>
        <v>3.2733224222585926E-3</v>
      </c>
      <c r="W22" s="88">
        <f t="shared" si="7"/>
        <v>0</v>
      </c>
      <c r="X22" s="76">
        <f>分析係数表!E25</f>
        <v>1.6366612111292963E-3</v>
      </c>
      <c r="Y22" s="89">
        <f t="shared" si="8"/>
        <v>0</v>
      </c>
    </row>
    <row r="23" spans="1:25" x14ac:dyDescent="0.2">
      <c r="A23" s="6" t="s">
        <v>11</v>
      </c>
      <c r="B23" s="5" t="s">
        <v>35</v>
      </c>
      <c r="C23" s="90"/>
      <c r="D23" s="107">
        <f>投入係数表!AN23</f>
        <v>0</v>
      </c>
      <c r="E23" s="110">
        <f t="shared" si="9"/>
        <v>0</v>
      </c>
      <c r="F23" s="85">
        <f>分析係数表!C26</f>
        <v>0.93036400633054483</v>
      </c>
      <c r="G23" s="110">
        <f t="shared" si="0"/>
        <v>0</v>
      </c>
      <c r="H23" s="110">
        <v>8.4222827938155345E-2</v>
      </c>
      <c r="I23" s="110">
        <f t="shared" si="1"/>
        <v>8.4222827938155345E-2</v>
      </c>
      <c r="J23" s="85">
        <f>分析係数表!G26</f>
        <v>0.19645328719723185</v>
      </c>
      <c r="K23" s="111">
        <f t="shared" si="2"/>
        <v>1.6545851405497473E-2</v>
      </c>
      <c r="L23" s="79"/>
      <c r="M23" s="80"/>
      <c r="N23" s="81">
        <f>分析係数表!H26</f>
        <v>1.0557411981209745E-2</v>
      </c>
      <c r="O23" s="82">
        <f t="shared" si="3"/>
        <v>4.1992708845966391E-2</v>
      </c>
      <c r="P23" s="76">
        <f>分析係数表!C26</f>
        <v>0.93036400633054483</v>
      </c>
      <c r="Q23" s="82">
        <f t="shared" si="4"/>
        <v>3.9068504838605404E-2</v>
      </c>
      <c r="R23" s="83">
        <v>4.5761327469073479E-2</v>
      </c>
      <c r="S23" s="84">
        <f t="shared" si="5"/>
        <v>0.12998415540722882</v>
      </c>
      <c r="T23" s="85">
        <f>分析係数表!F26</f>
        <v>0.33070934256055362</v>
      </c>
      <c r="U23" s="86">
        <f t="shared" si="6"/>
        <v>4.2986974578013475E-2</v>
      </c>
      <c r="V23" s="87">
        <f>分析係数表!D26</f>
        <v>3.9619377162629761E-2</v>
      </c>
      <c r="W23" s="88">
        <f t="shared" si="7"/>
        <v>0</v>
      </c>
      <c r="X23" s="76">
        <f>分析係数表!E26</f>
        <v>4.3685121107266439E-2</v>
      </c>
      <c r="Y23" s="89">
        <f t="shared" si="8"/>
        <v>0</v>
      </c>
    </row>
    <row r="24" spans="1:25" x14ac:dyDescent="0.2">
      <c r="A24" s="6" t="s">
        <v>12</v>
      </c>
      <c r="B24" s="5" t="s">
        <v>365</v>
      </c>
      <c r="C24" s="90"/>
      <c r="D24" s="107">
        <f>投入係数表!AN24</f>
        <v>0</v>
      </c>
      <c r="E24" s="110">
        <f t="shared" si="9"/>
        <v>0</v>
      </c>
      <c r="F24" s="85">
        <f>分析係数表!C27</f>
        <v>0.10562310030395139</v>
      </c>
      <c r="G24" s="110">
        <f t="shared" si="0"/>
        <v>0</v>
      </c>
      <c r="H24" s="110">
        <v>1.3137624607661812E-4</v>
      </c>
      <c r="I24" s="110">
        <f t="shared" si="1"/>
        <v>1.3137624607661812E-4</v>
      </c>
      <c r="J24" s="85">
        <f>分析係数表!G27</f>
        <v>0.17127071823204421</v>
      </c>
      <c r="K24" s="111">
        <f t="shared" si="2"/>
        <v>2.2500904024172166E-5</v>
      </c>
      <c r="L24" s="79"/>
      <c r="M24" s="80"/>
      <c r="N24" s="81">
        <f>分析係数表!H27</f>
        <v>1.1162768172792872E-2</v>
      </c>
      <c r="O24" s="82">
        <f t="shared" si="3"/>
        <v>4.4400547655941522E-2</v>
      </c>
      <c r="P24" s="76">
        <f>分析係数表!C27</f>
        <v>0.10562310030395139</v>
      </c>
      <c r="Q24" s="82">
        <f t="shared" si="4"/>
        <v>4.6897234986138852E-3</v>
      </c>
      <c r="R24" s="83">
        <v>4.7469629060487573E-3</v>
      </c>
      <c r="S24" s="84">
        <f t="shared" si="5"/>
        <v>4.8783391521253754E-3</v>
      </c>
      <c r="T24" s="85">
        <f>分析係数表!F27</f>
        <v>0.32320441988950277</v>
      </c>
      <c r="U24" s="86">
        <f t="shared" si="6"/>
        <v>1.5767007756869308E-3</v>
      </c>
      <c r="V24" s="87">
        <f>分析係数表!D27</f>
        <v>0.29005524861878451</v>
      </c>
      <c r="W24" s="88">
        <f t="shared" si="7"/>
        <v>0</v>
      </c>
      <c r="X24" s="76">
        <f>分析係数表!E27</f>
        <v>0.34530386740331492</v>
      </c>
      <c r="Y24" s="89">
        <f t="shared" si="8"/>
        <v>0</v>
      </c>
    </row>
    <row r="25" spans="1:25" x14ac:dyDescent="0.2">
      <c r="A25" s="6" t="s">
        <v>13</v>
      </c>
      <c r="B25" s="5" t="s">
        <v>191</v>
      </c>
      <c r="C25" s="90"/>
      <c r="D25" s="107">
        <f>投入係数表!AN25</f>
        <v>0</v>
      </c>
      <c r="E25" s="110">
        <f t="shared" si="9"/>
        <v>0</v>
      </c>
      <c r="F25" s="85">
        <f>分析係数表!C28</f>
        <v>0.18610473607344047</v>
      </c>
      <c r="G25" s="110">
        <f t="shared" si="0"/>
        <v>0</v>
      </c>
      <c r="H25" s="110">
        <v>3.0660242206487134E-3</v>
      </c>
      <c r="I25" s="110">
        <f t="shared" si="1"/>
        <v>3.0660242206487134E-3</v>
      </c>
      <c r="J25" s="85">
        <f>分析係数表!G28</f>
        <v>0.12463295269168026</v>
      </c>
      <c r="K25" s="111">
        <f t="shared" si="2"/>
        <v>3.8212765164365696E-4</v>
      </c>
      <c r="L25" s="79"/>
      <c r="M25" s="80"/>
      <c r="N25" s="81">
        <f>分析係数表!H28</f>
        <v>2.0436825027846384E-2</v>
      </c>
      <c r="O25" s="82">
        <f t="shared" si="3"/>
        <v>8.1288638224760609E-2</v>
      </c>
      <c r="P25" s="76">
        <f>分析係数表!C28</f>
        <v>0.18610473607344047</v>
      </c>
      <c r="Q25" s="82">
        <f t="shared" si="4"/>
        <v>1.5128200562588458E-2</v>
      </c>
      <c r="R25" s="83">
        <v>1.7217249309377694E-2</v>
      </c>
      <c r="S25" s="84">
        <f t="shared" si="5"/>
        <v>2.0283273530026409E-2</v>
      </c>
      <c r="T25" s="85">
        <f>分析係数表!F28</f>
        <v>0.20978792822185971</v>
      </c>
      <c r="U25" s="86">
        <f t="shared" si="6"/>
        <v>4.2551859314215274E-3</v>
      </c>
      <c r="V25" s="87">
        <f>分析係数表!D28</f>
        <v>0.10619902120717781</v>
      </c>
      <c r="W25" s="88">
        <f t="shared" si="7"/>
        <v>0</v>
      </c>
      <c r="X25" s="76">
        <f>分析係数表!E28</f>
        <v>0.11125611745513866</v>
      </c>
      <c r="Y25" s="89">
        <f t="shared" si="8"/>
        <v>0</v>
      </c>
    </row>
    <row r="26" spans="1:25" x14ac:dyDescent="0.2">
      <c r="A26" s="6" t="s">
        <v>14</v>
      </c>
      <c r="B26" s="5" t="s">
        <v>50</v>
      </c>
      <c r="C26" s="90"/>
      <c r="D26" s="107">
        <f>投入係数表!AN26</f>
        <v>2.031144211238998E-3</v>
      </c>
      <c r="E26" s="110">
        <f t="shared" si="9"/>
        <v>0.2031144211238998</v>
      </c>
      <c r="F26" s="85">
        <f>分析係数表!C29</f>
        <v>0.55770782889426962</v>
      </c>
      <c r="G26" s="110">
        <f t="shared" si="0"/>
        <v>0.11327850282212654</v>
      </c>
      <c r="H26" s="110">
        <v>0.39279425136947704</v>
      </c>
      <c r="I26" s="110">
        <f t="shared" si="1"/>
        <v>0.39279425136947704</v>
      </c>
      <c r="J26" s="85">
        <f>分析係数表!G29</f>
        <v>0.26290655653071759</v>
      </c>
      <c r="K26" s="111">
        <f t="shared" si="2"/>
        <v>0.10326818405261032</v>
      </c>
      <c r="L26" s="79"/>
      <c r="M26" s="80"/>
      <c r="N26" s="81">
        <f>分析係数表!H29</f>
        <v>1.0048912780279917E-2</v>
      </c>
      <c r="O26" s="82">
        <f t="shared" si="3"/>
        <v>3.9970124245587275E-2</v>
      </c>
      <c r="P26" s="76">
        <f>分析係数表!C29</f>
        <v>0.55770782889426962</v>
      </c>
      <c r="Q26" s="82">
        <f t="shared" si="4"/>
        <v>2.2291651213640684E-2</v>
      </c>
      <c r="R26" s="83">
        <v>3.2148153731439241E-2</v>
      </c>
      <c r="S26" s="84">
        <f t="shared" si="5"/>
        <v>0.4249424051009163</v>
      </c>
      <c r="T26" s="85">
        <f>分析係数表!F29</f>
        <v>0.49535363964894163</v>
      </c>
      <c r="U26" s="86">
        <f t="shared" si="6"/>
        <v>0.21049676700791387</v>
      </c>
      <c r="V26" s="87">
        <f>分析係数表!D29</f>
        <v>7.7826535880227157E-2</v>
      </c>
      <c r="W26" s="88">
        <f t="shared" si="7"/>
        <v>0</v>
      </c>
      <c r="X26" s="76">
        <f>分析係数表!E29</f>
        <v>6.6726897263810009E-2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0.15164527688895482</v>
      </c>
      <c r="I27" s="110">
        <f t="shared" si="1"/>
        <v>0.15164527688895482</v>
      </c>
      <c r="J27" s="85">
        <f>分析係数表!G30</f>
        <v>0.34435136970794655</v>
      </c>
      <c r="K27" s="111">
        <f t="shared" si="2"/>
        <v>5.2219258806452402E-2</v>
      </c>
      <c r="L27" s="79"/>
      <c r="M27" s="80"/>
      <c r="N27" s="81">
        <f>分析係数表!H30</f>
        <v>0</v>
      </c>
      <c r="O27" s="82">
        <f t="shared" si="3"/>
        <v>0</v>
      </c>
      <c r="P27" s="76">
        <f>分析係数表!C30</f>
        <v>1</v>
      </c>
      <c r="Q27" s="82">
        <f t="shared" si="4"/>
        <v>0</v>
      </c>
      <c r="R27" s="83">
        <v>1.1056699643307367E-2</v>
      </c>
      <c r="S27" s="84">
        <f t="shared" si="5"/>
        <v>0.16270197653226218</v>
      </c>
      <c r="T27" s="85">
        <f>分析係数表!F30</f>
        <v>0.43672175684853975</v>
      </c>
      <c r="U27" s="86">
        <f t="shared" si="6"/>
        <v>7.1055493033899422E-2</v>
      </c>
      <c r="V27" s="87">
        <f>分析係数表!D30</f>
        <v>0.13244283450305638</v>
      </c>
      <c r="W27" s="88">
        <f t="shared" si="7"/>
        <v>0</v>
      </c>
      <c r="X27" s="76">
        <f>分析係数表!E30</f>
        <v>7.6296128594068369E-2</v>
      </c>
      <c r="Y27" s="89">
        <f t="shared" si="8"/>
        <v>0</v>
      </c>
    </row>
    <row r="28" spans="1:25" x14ac:dyDescent="0.2">
      <c r="A28" s="6" t="s">
        <v>16</v>
      </c>
      <c r="B28" s="5" t="s">
        <v>192</v>
      </c>
      <c r="C28" s="90"/>
      <c r="D28" s="107">
        <f>投入係数表!AN28</f>
        <v>0</v>
      </c>
      <c r="E28" s="110">
        <f t="shared" si="9"/>
        <v>0</v>
      </c>
      <c r="F28" s="85">
        <f>分析係数表!C31</f>
        <v>0.21403057579654239</v>
      </c>
      <c r="G28" s="110">
        <f t="shared" si="0"/>
        <v>0</v>
      </c>
      <c r="H28" s="110">
        <v>0.35216094047857988</v>
      </c>
      <c r="I28" s="110">
        <f t="shared" si="1"/>
        <v>0.35216094047857988</v>
      </c>
      <c r="J28" s="85">
        <f>分析係数表!G31</f>
        <v>7.0431893687707636E-2</v>
      </c>
      <c r="K28" s="111">
        <f t="shared" si="2"/>
        <v>2.4803361920750475E-2</v>
      </c>
      <c r="L28" s="79"/>
      <c r="M28" s="80"/>
      <c r="N28" s="81">
        <f>分析係数表!H31</f>
        <v>2.2373964840912391E-2</v>
      </c>
      <c r="O28" s="82">
        <f t="shared" si="3"/>
        <v>8.8993722416681048E-2</v>
      </c>
      <c r="P28" s="76">
        <f>分析係数表!C31</f>
        <v>0.21403057579654239</v>
      </c>
      <c r="Q28" s="82">
        <f t="shared" si="4"/>
        <v>1.9047377651119905E-2</v>
      </c>
      <c r="R28" s="83">
        <v>2.5630387693204925E-2</v>
      </c>
      <c r="S28" s="84">
        <f t="shared" si="5"/>
        <v>0.37779132817178479</v>
      </c>
      <c r="T28" s="85">
        <f>分析係数表!F31</f>
        <v>0.34418604651162793</v>
      </c>
      <c r="U28" s="86">
        <f t="shared" si="6"/>
        <v>0.1300305036498236</v>
      </c>
      <c r="V28" s="87">
        <f>分析係数表!D31</f>
        <v>8.6378737541528243E-3</v>
      </c>
      <c r="W28" s="88">
        <f t="shared" si="7"/>
        <v>0</v>
      </c>
      <c r="X28" s="76">
        <f>分析係数表!E31</f>
        <v>7.3089700996677737E-3</v>
      </c>
      <c r="Y28" s="89">
        <f t="shared" si="8"/>
        <v>0</v>
      </c>
    </row>
    <row r="29" spans="1:25" x14ac:dyDescent="0.2">
      <c r="A29" s="6" t="s">
        <v>17</v>
      </c>
      <c r="B29" s="5" t="s">
        <v>272</v>
      </c>
      <c r="C29" s="90"/>
      <c r="D29" s="107">
        <f>投入係数表!AN29</f>
        <v>0</v>
      </c>
      <c r="E29" s="110">
        <f t="shared" si="9"/>
        <v>0</v>
      </c>
      <c r="F29" s="85">
        <f>分析係数表!C32</f>
        <v>0.43391812865497081</v>
      </c>
      <c r="G29" s="110">
        <f t="shared" si="0"/>
        <v>0</v>
      </c>
      <c r="H29" s="110">
        <v>3.7454262525465895E-2</v>
      </c>
      <c r="I29" s="110">
        <f t="shared" si="1"/>
        <v>3.7454262525465895E-2</v>
      </c>
      <c r="J29" s="85">
        <f>分析係数表!G32</f>
        <v>0.14171122994652408</v>
      </c>
      <c r="K29" s="111">
        <f t="shared" si="2"/>
        <v>5.3076896092237773E-3</v>
      </c>
      <c r="L29" s="79"/>
      <c r="M29" s="80"/>
      <c r="N29" s="81">
        <f>分析係数表!H32</f>
        <v>6.3683471354545017E-3</v>
      </c>
      <c r="O29" s="82">
        <f t="shared" si="3"/>
        <v>2.533046428093844E-2</v>
      </c>
      <c r="P29" s="76">
        <f>分析係数表!C32</f>
        <v>0.43391812865497081</v>
      </c>
      <c r="Q29" s="82">
        <f t="shared" si="4"/>
        <v>1.0991347658746389E-2</v>
      </c>
      <c r="R29" s="83">
        <v>1.4031800497973597E-2</v>
      </c>
      <c r="S29" s="84">
        <f t="shared" si="5"/>
        <v>5.1486063023439492E-2</v>
      </c>
      <c r="T29" s="85">
        <f>分析係数表!F32</f>
        <v>0.48395721925133689</v>
      </c>
      <c r="U29" s="86">
        <f t="shared" si="6"/>
        <v>2.4917051891022855E-2</v>
      </c>
      <c r="V29" s="87">
        <f>分析係数表!D32</f>
        <v>1.871657754010695E-2</v>
      </c>
      <c r="W29" s="88">
        <f t="shared" si="7"/>
        <v>0</v>
      </c>
      <c r="X29" s="76">
        <f>分析係数表!E32</f>
        <v>2.4064171122994651E-2</v>
      </c>
      <c r="Y29" s="89">
        <f t="shared" si="8"/>
        <v>0</v>
      </c>
    </row>
    <row r="30" spans="1:25" x14ac:dyDescent="0.2">
      <c r="A30" s="6" t="s">
        <v>18</v>
      </c>
      <c r="B30" s="5" t="s">
        <v>273</v>
      </c>
      <c r="C30" s="90"/>
      <c r="D30" s="107">
        <f>投入係数表!AN30</f>
        <v>0</v>
      </c>
      <c r="E30" s="110">
        <f t="shared" si="9"/>
        <v>0</v>
      </c>
      <c r="F30" s="85">
        <f>分析係数表!C33</f>
        <v>0.95657568238213397</v>
      </c>
      <c r="G30" s="110">
        <f t="shared" si="0"/>
        <v>0</v>
      </c>
      <c r="H30" s="110">
        <v>4.0913805483233874E-2</v>
      </c>
      <c r="I30" s="110">
        <f t="shared" si="1"/>
        <v>4.0913805483233874E-2</v>
      </c>
      <c r="J30" s="85">
        <f>分析係数表!G33</f>
        <v>0.50647668393782386</v>
      </c>
      <c r="K30" s="111">
        <f t="shared" si="2"/>
        <v>2.0721888528425447E-2</v>
      </c>
      <c r="L30" s="79"/>
      <c r="M30" s="80"/>
      <c r="N30" s="81">
        <f>分析係数表!H33</f>
        <v>9.6856990653300401E-4</v>
      </c>
      <c r="O30" s="82">
        <f t="shared" si="3"/>
        <v>3.852542095960219E-3</v>
      </c>
      <c r="P30" s="76">
        <f>分析係数表!C33</f>
        <v>0.95657568238213397</v>
      </c>
      <c r="Q30" s="82">
        <f t="shared" si="4"/>
        <v>3.6852480843490433E-3</v>
      </c>
      <c r="R30" s="83">
        <v>1.1676635992898182E-2</v>
      </c>
      <c r="S30" s="84">
        <f t="shared" si="5"/>
        <v>5.2590441476132052E-2</v>
      </c>
      <c r="T30" s="85">
        <f>分析係数表!F33</f>
        <v>0.6295336787564767</v>
      </c>
      <c r="U30" s="86">
        <f t="shared" si="6"/>
        <v>3.3107454089896605E-2</v>
      </c>
      <c r="V30" s="87">
        <f>分析係数表!D33</f>
        <v>5.181347150259067E-2</v>
      </c>
      <c r="W30" s="88">
        <f t="shared" si="7"/>
        <v>0</v>
      </c>
      <c r="X30" s="76">
        <f>分析係数表!E33</f>
        <v>4.145077720207254E-2</v>
      </c>
      <c r="Y30" s="89">
        <f t="shared" si="8"/>
        <v>0</v>
      </c>
    </row>
    <row r="31" spans="1:25" x14ac:dyDescent="0.2">
      <c r="A31" s="6" t="s">
        <v>19</v>
      </c>
      <c r="B31" s="5" t="s">
        <v>274</v>
      </c>
      <c r="C31" s="90"/>
      <c r="D31" s="107">
        <f>投入係数表!AN31</f>
        <v>2.7758970886932972E-2</v>
      </c>
      <c r="E31" s="110">
        <f t="shared" si="9"/>
        <v>2.7758970886932972</v>
      </c>
      <c r="F31" s="85">
        <f>分析係数表!C34</f>
        <v>0.33608845585417924</v>
      </c>
      <c r="G31" s="110">
        <f t="shared" si="0"/>
        <v>0.93294696614904193</v>
      </c>
      <c r="H31" s="110">
        <v>1.7673176799688537</v>
      </c>
      <c r="I31" s="110">
        <f t="shared" si="1"/>
        <v>1.7673176799688537</v>
      </c>
      <c r="J31" s="85">
        <f>分析係数表!G34</f>
        <v>0.42501734562394688</v>
      </c>
      <c r="K31" s="111">
        <f t="shared" si="2"/>
        <v>0.75114066921463429</v>
      </c>
      <c r="L31" s="79"/>
      <c r="M31" s="80"/>
      <c r="N31" s="81">
        <f>分析係数表!H34</f>
        <v>0.15935396387234249</v>
      </c>
      <c r="O31" s="82">
        <f t="shared" si="3"/>
        <v>0.63383948833785497</v>
      </c>
      <c r="P31" s="76">
        <f>分析係数表!C34</f>
        <v>0.33608845585417924</v>
      </c>
      <c r="Q31" s="82">
        <f t="shared" si="4"/>
        <v>0.21302613489487274</v>
      </c>
      <c r="R31" s="83">
        <v>0.23093006339853978</v>
      </c>
      <c r="S31" s="84">
        <f t="shared" si="5"/>
        <v>1.9982477433673935</v>
      </c>
      <c r="T31" s="85">
        <f>分析係数表!F34</f>
        <v>0.69035583308553872</v>
      </c>
      <c r="U31" s="86">
        <f t="shared" si="6"/>
        <v>1.3795019855836947</v>
      </c>
      <c r="V31" s="87">
        <f>分析係数表!D34</f>
        <v>0.20794925166022402</v>
      </c>
      <c r="W31" s="88">
        <f t="shared" si="7"/>
        <v>0</v>
      </c>
      <c r="X31" s="76">
        <f>分析係数表!E34</f>
        <v>0.15720091188423035</v>
      </c>
      <c r="Y31" s="89">
        <f t="shared" si="8"/>
        <v>0</v>
      </c>
    </row>
    <row r="32" spans="1:25" x14ac:dyDescent="0.2">
      <c r="A32" s="6" t="s">
        <v>20</v>
      </c>
      <c r="B32" s="5" t="s">
        <v>37</v>
      </c>
      <c r="C32" s="90"/>
      <c r="D32" s="107">
        <f>投入係数表!AN32</f>
        <v>0</v>
      </c>
      <c r="E32" s="110">
        <f t="shared" si="9"/>
        <v>0</v>
      </c>
      <c r="F32" s="85">
        <f>分析係数表!C35</f>
        <v>1</v>
      </c>
      <c r="G32" s="110">
        <f t="shared" si="0"/>
        <v>0</v>
      </c>
      <c r="H32" s="110">
        <v>0.31509385499979636</v>
      </c>
      <c r="I32" s="110">
        <f t="shared" si="1"/>
        <v>0.31509385499979636</v>
      </c>
      <c r="J32" s="85">
        <f>分析係数表!G35</f>
        <v>0.31379772270596118</v>
      </c>
      <c r="K32" s="111">
        <f t="shared" si="2"/>
        <v>9.8875734137578442E-2</v>
      </c>
      <c r="L32" s="79"/>
      <c r="M32" s="80"/>
      <c r="N32" s="81">
        <f>分析係数表!H35</f>
        <v>5.9518620756453096E-2</v>
      </c>
      <c r="O32" s="82">
        <f t="shared" si="3"/>
        <v>0.23673871179675543</v>
      </c>
      <c r="P32" s="76">
        <f>分析係数表!C35</f>
        <v>1</v>
      </c>
      <c r="Q32" s="82">
        <f t="shared" si="4"/>
        <v>0.23673871179675543</v>
      </c>
      <c r="R32" s="83">
        <v>0.30881640811897715</v>
      </c>
      <c r="S32" s="84">
        <f t="shared" si="5"/>
        <v>0.62391026311877351</v>
      </c>
      <c r="T32" s="85">
        <f>分析係数表!F35</f>
        <v>0.62804197365483372</v>
      </c>
      <c r="U32" s="86">
        <f t="shared" si="6"/>
        <v>0.3918418330326211</v>
      </c>
      <c r="V32" s="87">
        <f>分析係数表!D35</f>
        <v>2.3219468631390936E-2</v>
      </c>
      <c r="W32" s="88">
        <f t="shared" si="7"/>
        <v>0</v>
      </c>
      <c r="X32" s="76">
        <f>分析係数表!E35</f>
        <v>2.0763563295378432E-2</v>
      </c>
      <c r="Y32" s="89">
        <f t="shared" si="8"/>
        <v>0</v>
      </c>
    </row>
    <row r="33" spans="1:25" x14ac:dyDescent="0.2">
      <c r="A33" s="6" t="s">
        <v>21</v>
      </c>
      <c r="B33" s="5" t="s">
        <v>38</v>
      </c>
      <c r="C33" s="90"/>
      <c r="D33" s="107">
        <f>投入係数表!AN33</f>
        <v>0</v>
      </c>
      <c r="E33" s="110">
        <f t="shared" si="9"/>
        <v>0</v>
      </c>
      <c r="F33" s="85">
        <f>分析係数表!C36</f>
        <v>0.74699570815450644</v>
      </c>
      <c r="G33" s="110">
        <f t="shared" si="0"/>
        <v>0</v>
      </c>
      <c r="H33" s="110">
        <v>8.6717979238228521E-2</v>
      </c>
      <c r="I33" s="110">
        <f t="shared" si="1"/>
        <v>8.6717979238228521E-2</v>
      </c>
      <c r="J33" s="85">
        <f>分析係数表!G36</f>
        <v>2.1798365122615803E-2</v>
      </c>
      <c r="K33" s="111">
        <f t="shared" si="2"/>
        <v>1.890310174130322E-3</v>
      </c>
      <c r="L33" s="79"/>
      <c r="M33" s="80"/>
      <c r="N33" s="81">
        <f>分析係数表!H36</f>
        <v>0.18814470434403602</v>
      </c>
      <c r="O33" s="82">
        <f t="shared" si="3"/>
        <v>0.74835630214027249</v>
      </c>
      <c r="P33" s="76">
        <f>分析係数表!C36</f>
        <v>0.74699570815450644</v>
      </c>
      <c r="Q33" s="82">
        <f t="shared" si="4"/>
        <v>0.55901894586916068</v>
      </c>
      <c r="R33" s="83">
        <v>0.58341121483835001</v>
      </c>
      <c r="S33" s="84">
        <f t="shared" si="5"/>
        <v>0.67012919407657856</v>
      </c>
      <c r="T33" s="85">
        <f>分析係数表!F36</f>
        <v>0.88068263301305039</v>
      </c>
      <c r="U33" s="86">
        <f t="shared" si="6"/>
        <v>0.59017114309827468</v>
      </c>
      <c r="V33" s="87">
        <f>分析係数表!D36</f>
        <v>1.2046464936182418E-2</v>
      </c>
      <c r="W33" s="88">
        <f t="shared" si="7"/>
        <v>0</v>
      </c>
      <c r="X33" s="76">
        <f>分析係数表!E36</f>
        <v>2.5813853434676608E-3</v>
      </c>
      <c r="Y33" s="89">
        <f t="shared" si="8"/>
        <v>0</v>
      </c>
    </row>
    <row r="34" spans="1:25" x14ac:dyDescent="0.2">
      <c r="A34" s="6" t="s">
        <v>22</v>
      </c>
      <c r="B34" s="5" t="s">
        <v>377</v>
      </c>
      <c r="C34" s="90"/>
      <c r="D34" s="107">
        <f>投入係数表!AN34</f>
        <v>1.4218009478672985E-2</v>
      </c>
      <c r="E34" s="110">
        <f t="shared" si="9"/>
        <v>1.4218009478672986</v>
      </c>
      <c r="F34" s="85">
        <f>分析係数表!C37</f>
        <v>0.40712235846595357</v>
      </c>
      <c r="G34" s="110">
        <f t="shared" si="0"/>
        <v>0.57884695516486295</v>
      </c>
      <c r="H34" s="110">
        <v>1.0115300621345493</v>
      </c>
      <c r="I34" s="110">
        <f t="shared" si="1"/>
        <v>1.0115300621345493</v>
      </c>
      <c r="J34" s="85">
        <f>分析係数表!G37</f>
        <v>0.32196035893896063</v>
      </c>
      <c r="K34" s="111">
        <f t="shared" si="2"/>
        <v>0.32567258188238868</v>
      </c>
      <c r="L34" s="79"/>
      <c r="M34" s="80"/>
      <c r="N34" s="81">
        <f>分析係数表!H37</f>
        <v>4.8815923289263402E-2</v>
      </c>
      <c r="O34" s="82">
        <f t="shared" si="3"/>
        <v>0.19416812163639502</v>
      </c>
      <c r="P34" s="76">
        <f>分析係数表!C37</f>
        <v>0.40712235846595357</v>
      </c>
      <c r="Q34" s="82">
        <f t="shared" si="4"/>
        <v>7.9050183619513284E-2</v>
      </c>
      <c r="R34" s="83">
        <v>9.3602476467540441E-2</v>
      </c>
      <c r="S34" s="84">
        <f t="shared" si="5"/>
        <v>1.1051325386020898</v>
      </c>
      <c r="T34" s="85">
        <f>分析係数表!F37</f>
        <v>0.65447194556749833</v>
      </c>
      <c r="U34" s="86">
        <f t="shared" si="6"/>
        <v>0.72327824264885821</v>
      </c>
      <c r="V34" s="87">
        <f>分析係数表!D37</f>
        <v>9.4369391578739775E-2</v>
      </c>
      <c r="W34" s="88">
        <f t="shared" si="7"/>
        <v>0</v>
      </c>
      <c r="X34" s="76">
        <f>分析係数表!E37</f>
        <v>8.924169214081451E-2</v>
      </c>
      <c r="Y34" s="89">
        <f t="shared" si="8"/>
        <v>0</v>
      </c>
    </row>
    <row r="35" spans="1:25" x14ac:dyDescent="0.2">
      <c r="A35" s="6" t="s">
        <v>23</v>
      </c>
      <c r="B35" s="5" t="s">
        <v>193</v>
      </c>
      <c r="C35" s="90"/>
      <c r="D35" s="107">
        <f>投入係数表!AN35</f>
        <v>0</v>
      </c>
      <c r="E35" s="110">
        <f t="shared" si="9"/>
        <v>0</v>
      </c>
      <c r="F35" s="85">
        <f>分析係数表!C38</f>
        <v>1.4508928571428603E-2</v>
      </c>
      <c r="G35" s="110">
        <f t="shared" si="0"/>
        <v>0</v>
      </c>
      <c r="H35" s="110">
        <v>3.6608058107746181E-3</v>
      </c>
      <c r="I35" s="110">
        <f t="shared" si="1"/>
        <v>3.6608058107746181E-3</v>
      </c>
      <c r="J35" s="85">
        <f>分析係数表!G38</f>
        <v>0.30833333333333335</v>
      </c>
      <c r="K35" s="111">
        <f t="shared" si="2"/>
        <v>1.128748458322174E-3</v>
      </c>
      <c r="L35" s="79"/>
      <c r="M35" s="80"/>
      <c r="N35" s="81">
        <f>分析係数表!H38</f>
        <v>4.2859218364085426E-2</v>
      </c>
      <c r="O35" s="82">
        <f t="shared" si="3"/>
        <v>0.17047498774623968</v>
      </c>
      <c r="P35" s="76">
        <f>分析係数表!C38</f>
        <v>1.4508928571428603E-2</v>
      </c>
      <c r="Q35" s="82">
        <f t="shared" si="4"/>
        <v>2.4734094204253579E-3</v>
      </c>
      <c r="R35" s="83">
        <v>3.1753631795727625E-3</v>
      </c>
      <c r="S35" s="84">
        <f t="shared" si="5"/>
        <v>6.8361689903473806E-3</v>
      </c>
      <c r="T35" s="85">
        <f>分析係数表!F38</f>
        <v>0.5083333333333333</v>
      </c>
      <c r="U35" s="86">
        <f t="shared" si="6"/>
        <v>3.4750525700932514E-3</v>
      </c>
      <c r="V35" s="87">
        <f>分析係数表!D38</f>
        <v>0.11666666666666667</v>
      </c>
      <c r="W35" s="88">
        <f t="shared" si="7"/>
        <v>0</v>
      </c>
      <c r="X35" s="76">
        <f>分析係数表!E38</f>
        <v>0.14166666666666666</v>
      </c>
      <c r="Y35" s="89">
        <f t="shared" si="8"/>
        <v>0</v>
      </c>
    </row>
    <row r="36" spans="1:25" x14ac:dyDescent="0.2">
      <c r="A36" s="6" t="s">
        <v>24</v>
      </c>
      <c r="B36" s="5" t="s">
        <v>39</v>
      </c>
      <c r="C36" s="90"/>
      <c r="D36" s="107">
        <f>投入係数表!AN36</f>
        <v>0</v>
      </c>
      <c r="E36" s="110">
        <f t="shared" si="9"/>
        <v>0</v>
      </c>
      <c r="F36" s="85">
        <f>分析係数表!C39</f>
        <v>1</v>
      </c>
      <c r="G36" s="110">
        <f t="shared" si="0"/>
        <v>0</v>
      </c>
      <c r="H36" s="110">
        <v>5.2391250281384385E-3</v>
      </c>
      <c r="I36" s="110">
        <f t="shared" si="1"/>
        <v>5.2391250281384385E-3</v>
      </c>
      <c r="J36" s="85">
        <f>分析係数表!G39</f>
        <v>0.34035980374341268</v>
      </c>
      <c r="K36" s="111">
        <f t="shared" si="2"/>
        <v>1.7831875663644004E-3</v>
      </c>
      <c r="L36" s="79"/>
      <c r="M36" s="80"/>
      <c r="N36" s="81">
        <f>分析係数表!H39</f>
        <v>3.825851130805366E-3</v>
      </c>
      <c r="O36" s="82">
        <f t="shared" si="3"/>
        <v>1.5217541279042865E-2</v>
      </c>
      <c r="P36" s="76">
        <f>分析係数表!C39</f>
        <v>1</v>
      </c>
      <c r="Q36" s="82">
        <f t="shared" si="4"/>
        <v>1.5217541279042865E-2</v>
      </c>
      <c r="R36" s="83">
        <v>1.9503325268401667E-2</v>
      </c>
      <c r="S36" s="84">
        <f t="shared" si="5"/>
        <v>2.4742450296540104E-2</v>
      </c>
      <c r="T36" s="85">
        <f>分析係数表!F39</f>
        <v>0.69125931310194444</v>
      </c>
      <c r="U36" s="86">
        <f t="shared" si="6"/>
        <v>1.7103449196445315E-2</v>
      </c>
      <c r="V36" s="87">
        <f>分析係数表!D39</f>
        <v>5.1063056514628384E-2</v>
      </c>
      <c r="W36" s="88">
        <f t="shared" si="7"/>
        <v>0</v>
      </c>
      <c r="X36" s="76">
        <f>分析係数表!E39</f>
        <v>5.9967290568780668E-2</v>
      </c>
      <c r="Y36" s="89">
        <f t="shared" si="8"/>
        <v>0</v>
      </c>
    </row>
    <row r="37" spans="1:25" x14ac:dyDescent="0.2">
      <c r="A37" s="6" t="s">
        <v>25</v>
      </c>
      <c r="B37" s="5" t="s">
        <v>40</v>
      </c>
      <c r="C37" s="90"/>
      <c r="D37" s="107">
        <f>投入係数表!AN37</f>
        <v>0</v>
      </c>
      <c r="E37" s="110">
        <f t="shared" si="9"/>
        <v>0</v>
      </c>
      <c r="F37" s="85">
        <f>分析係数表!C40</f>
        <v>0.85193465176268268</v>
      </c>
      <c r="G37" s="110">
        <f t="shared" si="0"/>
        <v>0</v>
      </c>
      <c r="H37" s="110">
        <v>2.9160969702417502E-3</v>
      </c>
      <c r="I37" s="110">
        <f t="shared" si="1"/>
        <v>2.9160969702417502E-3</v>
      </c>
      <c r="J37" s="85">
        <f>分析係数表!G40</f>
        <v>0.54260669636442016</v>
      </c>
      <c r="K37" s="111">
        <f t="shared" si="2"/>
        <v>1.5822937433011709E-3</v>
      </c>
      <c r="L37" s="79"/>
      <c r="M37" s="80"/>
      <c r="N37" s="81">
        <f>分析係数表!H40</f>
        <v>3.0340452322146352E-2</v>
      </c>
      <c r="O37" s="82">
        <f t="shared" si="3"/>
        <v>0.12068088115595385</v>
      </c>
      <c r="P37" s="76">
        <f>分析係数表!C40</f>
        <v>0.85193465176268268</v>
      </c>
      <c r="Q37" s="82">
        <f t="shared" si="4"/>
        <v>0.10281222446201124</v>
      </c>
      <c r="R37" s="83">
        <v>0.10301198550258386</v>
      </c>
      <c r="S37" s="84">
        <f t="shared" si="5"/>
        <v>0.10592808247282562</v>
      </c>
      <c r="T37" s="85">
        <f>分析係数表!F40</f>
        <v>0.72424198879149304</v>
      </c>
      <c r="U37" s="86">
        <f t="shared" si="6"/>
        <v>7.6717565118988529E-2</v>
      </c>
      <c r="V37" s="87">
        <f>分析係数表!D40</f>
        <v>8.0615030895243564E-2</v>
      </c>
      <c r="W37" s="88">
        <f t="shared" si="7"/>
        <v>0</v>
      </c>
      <c r="X37" s="76">
        <f>分析係数表!E40</f>
        <v>5.0725678976864495E-2</v>
      </c>
      <c r="Y37" s="89">
        <f t="shared" si="8"/>
        <v>0</v>
      </c>
    </row>
    <row r="38" spans="1:25" x14ac:dyDescent="0.2">
      <c r="A38" s="6" t="s">
        <v>26</v>
      </c>
      <c r="B38" s="5" t="s">
        <v>276</v>
      </c>
      <c r="C38" s="90"/>
      <c r="D38" s="107">
        <f>投入係数表!AN38</f>
        <v>0</v>
      </c>
      <c r="E38" s="110">
        <f t="shared" si="9"/>
        <v>0</v>
      </c>
      <c r="F38" s="85">
        <f>分析係数表!C41</f>
        <v>0.80146471371504657</v>
      </c>
      <c r="G38" s="110">
        <f t="shared" si="0"/>
        <v>0</v>
      </c>
      <c r="H38" s="110">
        <v>3.330237791175146E-3</v>
      </c>
      <c r="I38" s="110">
        <f t="shared" si="1"/>
        <v>3.330237791175146E-3</v>
      </c>
      <c r="J38" s="85">
        <f>分析係数表!G41</f>
        <v>0.44658927872701187</v>
      </c>
      <c r="K38" s="111">
        <f t="shared" si="2"/>
        <v>1.4872484931503457E-3</v>
      </c>
      <c r="L38" s="79"/>
      <c r="M38" s="80"/>
      <c r="N38" s="81">
        <f>分析係数表!H41</f>
        <v>5.2181703714465594E-2</v>
      </c>
      <c r="O38" s="82">
        <f t="shared" si="3"/>
        <v>0.2075557054198568</v>
      </c>
      <c r="P38" s="76">
        <f>分析係数表!C41</f>
        <v>0.80146471371504657</v>
      </c>
      <c r="Q38" s="82">
        <f t="shared" si="4"/>
        <v>0.16634857402425007</v>
      </c>
      <c r="R38" s="83">
        <v>0.16956537926441426</v>
      </c>
      <c r="S38" s="84">
        <f t="shared" si="5"/>
        <v>0.1728956170555894</v>
      </c>
      <c r="T38" s="85">
        <f>分析係数表!F41</f>
        <v>0.54349810877787919</v>
      </c>
      <c r="U38" s="86">
        <f t="shared" si="6"/>
        <v>9.3968440885697266E-2</v>
      </c>
      <c r="V38" s="87">
        <f>分析係数表!D41</f>
        <v>0.13747228381374724</v>
      </c>
      <c r="W38" s="88">
        <f t="shared" si="7"/>
        <v>0</v>
      </c>
      <c r="X38" s="76">
        <f>分析係数表!E41</f>
        <v>0.12938567888352681</v>
      </c>
      <c r="Y38" s="89">
        <f t="shared" si="8"/>
        <v>0</v>
      </c>
    </row>
    <row r="39" spans="1:25" x14ac:dyDescent="0.2">
      <c r="A39" s="6" t="s">
        <v>51</v>
      </c>
      <c r="B39" s="5" t="s">
        <v>367</v>
      </c>
      <c r="C39" s="90"/>
      <c r="D39" s="107">
        <f>投入係数表!AN39</f>
        <v>0</v>
      </c>
      <c r="E39" s="110">
        <f t="shared" si="9"/>
        <v>0</v>
      </c>
      <c r="F39" s="85">
        <f>分析係数表!C42</f>
        <v>0.73057644110275688</v>
      </c>
      <c r="G39" s="110">
        <f>E39*F39</f>
        <v>0</v>
      </c>
      <c r="H39" s="110">
        <v>1.5539179472693116E-2</v>
      </c>
      <c r="I39" s="110">
        <f>C39+H39</f>
        <v>1.5539179472693116E-2</v>
      </c>
      <c r="J39" s="85">
        <f>分析係数表!G42</f>
        <v>0.48211243611584326</v>
      </c>
      <c r="K39" s="111">
        <f>I39*J39</f>
        <v>7.4916316708213823E-3</v>
      </c>
      <c r="L39" s="79"/>
      <c r="M39" s="80"/>
      <c r="N39" s="81">
        <f>分析係数表!H42</f>
        <v>1.2567194537265727E-2</v>
      </c>
      <c r="O39" s="82">
        <f t="shared" si="3"/>
        <v>4.9986733695083836E-2</v>
      </c>
      <c r="P39" s="76">
        <f>分析係数表!C42</f>
        <v>0.73057644110275688</v>
      </c>
      <c r="Q39" s="82">
        <f>O39*P39</f>
        <v>3.6519130005305607E-2</v>
      </c>
      <c r="R39" s="83">
        <v>3.8591395796000877E-2</v>
      </c>
      <c r="S39" s="84">
        <f>I39+R39</f>
        <v>5.4130575268693991E-2</v>
      </c>
      <c r="T39" s="85">
        <f>分析係数表!F42</f>
        <v>0.53492333901192501</v>
      </c>
      <c r="U39" s="86">
        <f>S39*T39</f>
        <v>2.8955708065366119E-2</v>
      </c>
      <c r="V39" s="87">
        <f>分析係数表!D42</f>
        <v>0.19591141396933562</v>
      </c>
      <c r="W39" s="88">
        <f>ROUND(S39*V39,0)</f>
        <v>0</v>
      </c>
      <c r="X39" s="76">
        <f>分析係数表!E42</f>
        <v>0.16183986371379896</v>
      </c>
      <c r="Y39" s="89">
        <f>ROUND(S39*X39,0)</f>
        <v>0</v>
      </c>
    </row>
    <row r="40" spans="1:25" x14ac:dyDescent="0.2">
      <c r="A40" s="6" t="s">
        <v>194</v>
      </c>
      <c r="B40" s="5" t="s">
        <v>41</v>
      </c>
      <c r="C40" s="90"/>
      <c r="D40" s="107">
        <f>投入係数表!AN40</f>
        <v>0</v>
      </c>
      <c r="E40" s="110">
        <f t="shared" si="9"/>
        <v>0</v>
      </c>
      <c r="F40" s="85">
        <f>分析係数表!C43</f>
        <v>0.26262335230137579</v>
      </c>
      <c r="G40" s="110">
        <f>E40*F40</f>
        <v>0</v>
      </c>
      <c r="H40" s="110">
        <v>0.23959398123640985</v>
      </c>
      <c r="I40" s="110">
        <f>C40+H40</f>
        <v>0.23959398123640985</v>
      </c>
      <c r="J40" s="85">
        <f>分析係数表!G43</f>
        <v>0.38144329896907214</v>
      </c>
      <c r="K40" s="111">
        <f>I40*J40</f>
        <v>9.1391518615950143E-2</v>
      </c>
      <c r="L40" s="79"/>
      <c r="M40" s="80"/>
      <c r="N40" s="81">
        <f>分析係数表!H43</f>
        <v>3.4626374158554893E-2</v>
      </c>
      <c r="O40" s="82">
        <f t="shared" si="3"/>
        <v>0.13772837993057782</v>
      </c>
      <c r="P40" s="76">
        <f>分析係数表!C43</f>
        <v>0.26262335230137579</v>
      </c>
      <c r="Q40" s="82">
        <f>O40*P40</f>
        <v>3.6170688844405871E-2</v>
      </c>
      <c r="R40" s="83">
        <v>6.8051200680774013E-2</v>
      </c>
      <c r="S40" s="84">
        <f>I40+R40</f>
        <v>0.30764518191718387</v>
      </c>
      <c r="T40" s="85">
        <f>分析係数表!F43</f>
        <v>0.61984536082474229</v>
      </c>
      <c r="U40" s="86">
        <f>S40*T40</f>
        <v>0.19069243879145031</v>
      </c>
      <c r="V40" s="87">
        <f>分析係数表!D43</f>
        <v>0.12345360824742269</v>
      </c>
      <c r="W40" s="88">
        <f>ROUND(S40*V40,0)</f>
        <v>0</v>
      </c>
      <c r="X40" s="76">
        <f>分析係数表!E43</f>
        <v>9.510309278350515E-2</v>
      </c>
      <c r="Y40" s="89">
        <f>ROUND(S40*X40,0)</f>
        <v>0</v>
      </c>
    </row>
    <row r="41" spans="1:25" x14ac:dyDescent="0.2">
      <c r="A41" s="6" t="s">
        <v>340</v>
      </c>
      <c r="B41" s="5" t="s">
        <v>42</v>
      </c>
      <c r="C41" s="163"/>
      <c r="D41" s="107">
        <f>投入係数表!AN41</f>
        <v>0</v>
      </c>
      <c r="E41" s="110">
        <f t="shared" si="9"/>
        <v>0</v>
      </c>
      <c r="F41" s="85">
        <f>分析係数表!C44</f>
        <v>0.55951749734888656</v>
      </c>
      <c r="G41" s="110">
        <f>E41*F41</f>
        <v>0</v>
      </c>
      <c r="H41" s="110">
        <v>3.8140322815477259E-3</v>
      </c>
      <c r="I41" s="110">
        <f>C41+H41</f>
        <v>3.8140322815477259E-3</v>
      </c>
      <c r="J41" s="85">
        <f>分析係数表!G44</f>
        <v>0.2661290322580645</v>
      </c>
      <c r="K41" s="111">
        <f>I41*J41</f>
        <v>1.0150247200893141E-3</v>
      </c>
      <c r="L41" s="79"/>
      <c r="M41" s="80"/>
      <c r="N41" s="81">
        <f>分析係数表!H44</f>
        <v>0.11419439198024117</v>
      </c>
      <c r="O41" s="82">
        <f t="shared" si="3"/>
        <v>0.45421471311370981</v>
      </c>
      <c r="P41" s="76">
        <f>分析係数表!C44</f>
        <v>0.55951749734888656</v>
      </c>
      <c r="Q41" s="82">
        <f>O41*P41</f>
        <v>0.25414107954042542</v>
      </c>
      <c r="R41" s="83">
        <v>0.25847344421687724</v>
      </c>
      <c r="S41" s="84">
        <f>I41+R41</f>
        <v>0.26228747649842499</v>
      </c>
      <c r="T41" s="85">
        <f>分析係数表!F44</f>
        <v>0.54608294930875578</v>
      </c>
      <c r="U41" s="86">
        <f>S41*T41</f>
        <v>0.14323071873301088</v>
      </c>
      <c r="V41" s="87">
        <f>分析係数表!D44</f>
        <v>0.18490783410138248</v>
      </c>
      <c r="W41" s="88">
        <f>ROUND(S41*V41,0)</f>
        <v>0</v>
      </c>
      <c r="X41" s="76">
        <f>分析係数表!E44</f>
        <v>0.125</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0.14639967691181771</v>
      </c>
      <c r="I42" s="110">
        <f>C42+H42</f>
        <v>100.14639967691181</v>
      </c>
      <c r="J42" s="85">
        <f>分析係数表!G45</f>
        <v>0</v>
      </c>
      <c r="K42" s="111">
        <f>I42*J42</f>
        <v>0</v>
      </c>
      <c r="L42" s="79"/>
      <c r="M42" s="80"/>
      <c r="N42" s="81">
        <f>分析係数表!H45</f>
        <v>0</v>
      </c>
      <c r="O42" s="82">
        <f t="shared" si="3"/>
        <v>0</v>
      </c>
      <c r="P42" s="76">
        <f>分析係数表!C45</f>
        <v>1</v>
      </c>
      <c r="Q42" s="82">
        <f>O42*P42</f>
        <v>0</v>
      </c>
      <c r="R42" s="83">
        <v>1.8955438340232188E-2</v>
      </c>
      <c r="S42" s="84">
        <f>I42+R42</f>
        <v>100.16535511525204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0.22811405702851428</v>
      </c>
      <c r="G43" s="110">
        <f>E43*F43</f>
        <v>0</v>
      </c>
      <c r="H43" s="110">
        <v>2.7520461354704213E-2</v>
      </c>
      <c r="I43" s="110">
        <f>C43+H43</f>
        <v>2.7520461354704213E-2</v>
      </c>
      <c r="J43" s="85">
        <f>分析係数表!G46</f>
        <v>8.7527352297592995E-3</v>
      </c>
      <c r="K43" s="111">
        <f>I43*J43</f>
        <v>2.4087931163854889E-4</v>
      </c>
      <c r="L43" s="79"/>
      <c r="M43" s="80"/>
      <c r="N43" s="81">
        <f>分析係数表!H46</f>
        <v>2.1817037144655917E-2</v>
      </c>
      <c r="O43" s="82">
        <f t="shared" si="3"/>
        <v>8.6778510711503928E-2</v>
      </c>
      <c r="P43" s="76">
        <f>分析係数表!C46</f>
        <v>0.22811405702851428</v>
      </c>
      <c r="Q43" s="82">
        <f>O43*P43</f>
        <v>1.9795398141293545E-2</v>
      </c>
      <c r="R43" s="83">
        <v>2.2512681415367504E-2</v>
      </c>
      <c r="S43" s="84">
        <f>I43+R43</f>
        <v>5.0033142770071717E-2</v>
      </c>
      <c r="T43" s="85">
        <f>分析係数表!F46</f>
        <v>0.3172866520787746</v>
      </c>
      <c r="U43" s="86">
        <f>S43*T43</f>
        <v>1.5874848362495402E-2</v>
      </c>
      <c r="V43" s="87">
        <f>分析係数表!D46</f>
        <v>4.3763676148796497E-3</v>
      </c>
      <c r="W43" s="88">
        <f>ROUND(S43*V43,0)</f>
        <v>0</v>
      </c>
      <c r="X43" s="76">
        <f>分析係数表!E46</f>
        <v>1.5317286652078774E-2</v>
      </c>
      <c r="Y43" s="89">
        <f>ROUND(S43*X43,0)</f>
        <v>0</v>
      </c>
    </row>
    <row r="44" spans="1:25" x14ac:dyDescent="0.2">
      <c r="A44" s="192">
        <v>40</v>
      </c>
      <c r="B44" s="14" t="s">
        <v>150</v>
      </c>
      <c r="C44" s="197">
        <f>SUM(C5:C43)</f>
        <v>100</v>
      </c>
      <c r="D44" s="108">
        <f>投入係数表!AN44</f>
        <v>1</v>
      </c>
      <c r="E44" s="96">
        <f>SUM(E5:E43)</f>
        <v>99.999999999999986</v>
      </c>
      <c r="F44" s="98">
        <f>分析係数表!C47</f>
        <v>0.33433390508862204</v>
      </c>
      <c r="G44" s="96">
        <f>SUM(G5:G43)</f>
        <v>27.811274426383527</v>
      </c>
      <c r="H44" s="96">
        <f>SUM(H5:H43)</f>
        <v>33.939176221941011</v>
      </c>
      <c r="I44" s="96">
        <f>SUM(I5:I43)</f>
        <v>133.93917622194101</v>
      </c>
      <c r="J44" s="98">
        <f>分析係数表!G47</f>
        <v>0.20055399257397419</v>
      </c>
      <c r="K44" s="112">
        <f>SUM(K5:K43)</f>
        <v>6.3437912072952596</v>
      </c>
      <c r="L44" s="94">
        <f>最終需要_まとめ!$L$33</f>
        <v>0.627</v>
      </c>
      <c r="M44" s="91">
        <f>K44*L44</f>
        <v>3.9775570869741279</v>
      </c>
      <c r="N44" s="95">
        <f>分析係数表!H47</f>
        <v>1</v>
      </c>
      <c r="O44" s="96">
        <f>SUM(O5:O43)</f>
        <v>3.9775570869741275</v>
      </c>
      <c r="P44" s="92">
        <f>分析係数表!C47</f>
        <v>0.33433390508862204</v>
      </c>
      <c r="Q44" s="96">
        <f>SUM(Q5:Q43)</f>
        <v>1.8845751887396269</v>
      </c>
      <c r="R44" s="91">
        <f>SUM(R5:R43)</f>
        <v>2.1562412903207355</v>
      </c>
      <c r="S44" s="97">
        <f>SUM(S5:S43)</f>
        <v>136.09541751226175</v>
      </c>
      <c r="T44" s="98">
        <f>分析係数表!F47</f>
        <v>0.41739236800258844</v>
      </c>
      <c r="U44" s="99">
        <f>SUM(U5:U43)</f>
        <v>13.034391163423189</v>
      </c>
      <c r="V44" s="100">
        <f>分析係数表!D47</f>
        <v>5.2767398089435869E-2</v>
      </c>
      <c r="W44" s="101">
        <f>SUM(W5:W43)</f>
        <v>0</v>
      </c>
      <c r="X44" s="92">
        <f>分析係数表!E47</f>
        <v>4.5266401770882245E-2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0.21389195148842333</v>
      </c>
      <c r="G5" s="110">
        <f t="shared" ref="G5:G38" si="0">E5*F5</f>
        <v>0</v>
      </c>
      <c r="H5" s="110">
        <f t="array" ref="H5:H43">MMULT(逆行列係数!C5:AO43,'39'!G5:G43)</f>
        <v>1.3555586398030894E-3</v>
      </c>
      <c r="I5" s="110">
        <f t="shared" ref="I5:I38" si="1">C5+H5</f>
        <v>1.3555586398030894E-3</v>
      </c>
      <c r="J5" s="85">
        <f>分析係数表!G8</f>
        <v>0.12113720642768851</v>
      </c>
      <c r="K5" s="111">
        <f t="shared" ref="K5:K38" si="2">I5*J5</f>
        <v>1.642085867746635E-4</v>
      </c>
      <c r="L5" s="79" t="s">
        <v>177</v>
      </c>
      <c r="M5" s="80" t="s">
        <v>177</v>
      </c>
      <c r="N5" s="81">
        <f>分析係数表!H8</f>
        <v>1.1235410915782847E-2</v>
      </c>
      <c r="O5" s="82">
        <f t="shared" ref="O5:O43" si="3">$M$44*N5</f>
        <v>9.305146850919005E-2</v>
      </c>
      <c r="P5" s="76">
        <f>分析係数表!C8</f>
        <v>0.21389195148842333</v>
      </c>
      <c r="Q5" s="82">
        <f t="shared" ref="Q5:Q38" si="4">O5*P5</f>
        <v>1.9902960188294228E-2</v>
      </c>
      <c r="R5" s="83">
        <f t="array" ref="R5:R43">MMULT(逆行列係数!C5:AO43,'39'!Q5:Q43)</f>
        <v>2.4439686167807867E-2</v>
      </c>
      <c r="S5" s="84">
        <f t="shared" ref="S5:S38" si="5">I5+R5</f>
        <v>2.5795244807610956E-2</v>
      </c>
      <c r="T5" s="85">
        <f>分析係数表!F8</f>
        <v>0.44993819530284301</v>
      </c>
      <c r="U5" s="86">
        <f t="shared" ref="U5:U38" si="6">S5*T5</f>
        <v>1.1606265896131505E-2</v>
      </c>
      <c r="V5" s="87">
        <f>分析係数表!D8</f>
        <v>0.3868974042027194</v>
      </c>
      <c r="W5" s="167">
        <f t="shared" ref="W5:W38" si="7">ROUND(S5*V5,0)</f>
        <v>0</v>
      </c>
      <c r="X5" s="76">
        <f>分析係数表!E8</f>
        <v>0.15574783683559951</v>
      </c>
      <c r="Y5" s="166">
        <f t="shared" ref="Y5:Y38" si="8">ROUND(S5*X5,0)</f>
        <v>0</v>
      </c>
    </row>
    <row r="6" spans="1:25" x14ac:dyDescent="0.2">
      <c r="A6" s="6" t="s">
        <v>219</v>
      </c>
      <c r="B6" s="5" t="s">
        <v>265</v>
      </c>
      <c r="C6" s="90"/>
      <c r="D6" s="107">
        <f>投入係数表!AO6</f>
        <v>0</v>
      </c>
      <c r="E6" s="110">
        <f t="shared" ref="E6:E43" si="9">$C$43*D6</f>
        <v>0</v>
      </c>
      <c r="F6" s="85">
        <f>分析係数表!C9</f>
        <v>0.54651162790697683</v>
      </c>
      <c r="G6" s="110">
        <f t="shared" si="0"/>
        <v>0</v>
      </c>
      <c r="H6" s="110">
        <v>1.5839649710019913E-3</v>
      </c>
      <c r="I6" s="110">
        <f t="shared" si="1"/>
        <v>1.5839649710019913E-3</v>
      </c>
      <c r="J6" s="85">
        <f>分析係数表!G9</f>
        <v>0.23529411764705882</v>
      </c>
      <c r="K6" s="111">
        <f t="shared" si="2"/>
        <v>3.7269764023576264E-4</v>
      </c>
      <c r="L6" s="79"/>
      <c r="M6" s="80"/>
      <c r="N6" s="81">
        <f>分析係数表!H9</f>
        <v>6.0535619158312755E-4</v>
      </c>
      <c r="O6" s="82">
        <f t="shared" si="3"/>
        <v>5.0135489498486022E-3</v>
      </c>
      <c r="P6" s="76">
        <f>分析係数表!C9</f>
        <v>0.54651162790697683</v>
      </c>
      <c r="Q6" s="82">
        <f t="shared" si="4"/>
        <v>2.7399627981730735E-3</v>
      </c>
      <c r="R6" s="83">
        <v>3.2502077764935905E-3</v>
      </c>
      <c r="S6" s="84">
        <f t="shared" si="5"/>
        <v>4.8341727474955822E-3</v>
      </c>
      <c r="T6" s="85">
        <f>分析係数表!F9</f>
        <v>0.68627450980392157</v>
      </c>
      <c r="U6" s="86">
        <f t="shared" si="6"/>
        <v>3.3175695325950074E-3</v>
      </c>
      <c r="V6" s="87">
        <f>分析係数表!D9</f>
        <v>0.35294117647058826</v>
      </c>
      <c r="W6" s="167">
        <f t="shared" si="7"/>
        <v>0</v>
      </c>
      <c r="X6" s="76">
        <f>分析係数表!E9</f>
        <v>0.27450980392156865</v>
      </c>
      <c r="Y6" s="166">
        <f t="shared" si="8"/>
        <v>0</v>
      </c>
    </row>
    <row r="7" spans="1:25" x14ac:dyDescent="0.2">
      <c r="A7" s="6" t="s">
        <v>220</v>
      </c>
      <c r="B7" s="5" t="s">
        <v>266</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1.1380696401762796E-3</v>
      </c>
      <c r="O7" s="82">
        <f t="shared" si="3"/>
        <v>9.4254720257153715E-3</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投入係数表!AO8</f>
        <v>0</v>
      </c>
      <c r="E8" s="110">
        <f t="shared" si="9"/>
        <v>0</v>
      </c>
      <c r="F8" s="85">
        <f>分析係数表!C11</f>
        <v>1.3168724279835398E-2</v>
      </c>
      <c r="G8" s="110">
        <f t="shared" si="0"/>
        <v>0</v>
      </c>
      <c r="H8" s="110">
        <v>2.4748253623773551E-3</v>
      </c>
      <c r="I8" s="110">
        <f t="shared" si="1"/>
        <v>2.4748253623773551E-3</v>
      </c>
      <c r="J8" s="85">
        <f>分析係数表!G11</f>
        <v>0.35416666666666669</v>
      </c>
      <c r="K8" s="111">
        <f t="shared" si="2"/>
        <v>8.7650064917531333E-4</v>
      </c>
      <c r="L8" s="79"/>
      <c r="M8" s="80"/>
      <c r="N8" s="81">
        <f>分析係数表!H11</f>
        <v>-2.4214247663325099E-5</v>
      </c>
      <c r="O8" s="82">
        <f t="shared" si="3"/>
        <v>-2.0054195799394406E-4</v>
      </c>
      <c r="P8" s="76">
        <f>分析係数表!C11</f>
        <v>1.3168724279835398E-2</v>
      </c>
      <c r="Q8" s="82">
        <f t="shared" si="4"/>
        <v>-2.6408817513605815E-6</v>
      </c>
      <c r="R8" s="83">
        <v>3.0665422867649572E-4</v>
      </c>
      <c r="S8" s="84">
        <f t="shared" si="5"/>
        <v>2.7814795910538507E-3</v>
      </c>
      <c r="T8" s="85">
        <f>分析係数表!F11</f>
        <v>0.60416666666666663</v>
      </c>
      <c r="U8" s="86">
        <f t="shared" si="6"/>
        <v>1.680477252928368E-3</v>
      </c>
      <c r="V8" s="87">
        <f>分析係数表!D11</f>
        <v>0</v>
      </c>
      <c r="W8" s="167">
        <f t="shared" si="7"/>
        <v>0</v>
      </c>
      <c r="X8" s="76">
        <f>分析係数表!E11</f>
        <v>0</v>
      </c>
      <c r="Y8" s="166">
        <f t="shared" si="8"/>
        <v>0</v>
      </c>
    </row>
    <row r="9" spans="1:25" x14ac:dyDescent="0.2">
      <c r="A9" s="6" t="s">
        <v>222</v>
      </c>
      <c r="B9" s="5" t="s">
        <v>190</v>
      </c>
      <c r="C9" s="90"/>
      <c r="D9" s="107">
        <f>投入係数表!AO9</f>
        <v>2.1881838074398249E-3</v>
      </c>
      <c r="E9" s="110">
        <f t="shared" si="9"/>
        <v>0.21881838074398249</v>
      </c>
      <c r="F9" s="85">
        <f>分析係数表!C12</f>
        <v>7.2568503462812406E-2</v>
      </c>
      <c r="G9" s="110">
        <f t="shared" si="0"/>
        <v>1.5879322420746696E-2</v>
      </c>
      <c r="H9" s="110">
        <v>1.754036701551694E-2</v>
      </c>
      <c r="I9" s="110">
        <f t="shared" si="1"/>
        <v>1.754036701551694E-2</v>
      </c>
      <c r="J9" s="85">
        <f>分析係数表!G12</f>
        <v>0.12569832402234637</v>
      </c>
      <c r="K9" s="111">
        <f t="shared" si="2"/>
        <v>2.2047947365873249E-3</v>
      </c>
      <c r="L9" s="79"/>
      <c r="M9" s="80"/>
      <c r="N9" s="81">
        <f>分析係数表!H12</f>
        <v>9.0779214489805804E-2</v>
      </c>
      <c r="O9" s="82">
        <f t="shared" si="3"/>
        <v>0.75183180051929632</v>
      </c>
      <c r="P9" s="76">
        <f>分析係数表!C12</f>
        <v>7.2568503462812406E-2</v>
      </c>
      <c r="Q9" s="82">
        <f t="shared" si="4"/>
        <v>5.4559308619437044E-2</v>
      </c>
      <c r="R9" s="83">
        <v>6.0021160529812601E-2</v>
      </c>
      <c r="S9" s="84">
        <f t="shared" si="5"/>
        <v>7.7561527545329537E-2</v>
      </c>
      <c r="T9" s="85">
        <f>分析係数表!F12</f>
        <v>0.41017347838870921</v>
      </c>
      <c r="U9" s="86">
        <f t="shared" si="6"/>
        <v>3.1813681542409496E-2</v>
      </c>
      <c r="V9" s="87">
        <f>分析係数表!D12</f>
        <v>2.9697147897677155E-2</v>
      </c>
      <c r="W9" s="167">
        <f t="shared" si="7"/>
        <v>0</v>
      </c>
      <c r="X9" s="76">
        <f>分析係数表!E12</f>
        <v>2.9991179064980888E-2</v>
      </c>
      <c r="Y9" s="166">
        <f t="shared" si="8"/>
        <v>0</v>
      </c>
    </row>
    <row r="10" spans="1:25" x14ac:dyDescent="0.2">
      <c r="A10" s="6" t="s">
        <v>223</v>
      </c>
      <c r="B10" s="5" t="s">
        <v>28</v>
      </c>
      <c r="C10" s="90"/>
      <c r="D10" s="107">
        <f>投入係数表!AO10</f>
        <v>4.3763676148796497E-3</v>
      </c>
      <c r="E10" s="110">
        <f t="shared" si="9"/>
        <v>0.43763676148796499</v>
      </c>
      <c r="F10" s="85">
        <f>分析係数表!C13</f>
        <v>0</v>
      </c>
      <c r="G10" s="110">
        <f t="shared" si="0"/>
        <v>0</v>
      </c>
      <c r="H10" s="110">
        <v>0</v>
      </c>
      <c r="I10" s="110">
        <f t="shared" si="1"/>
        <v>0</v>
      </c>
      <c r="J10" s="85">
        <f>分析係数表!G13</f>
        <v>0.24343675417661098</v>
      </c>
      <c r="K10" s="111">
        <f t="shared" si="2"/>
        <v>0</v>
      </c>
      <c r="L10" s="79"/>
      <c r="M10" s="80"/>
      <c r="N10" s="81">
        <f>分析係数表!H13</f>
        <v>1.4310620369025135E-2</v>
      </c>
      <c r="O10" s="82">
        <f t="shared" si="3"/>
        <v>0.11852029717442095</v>
      </c>
      <c r="P10" s="76">
        <f>分析係数表!C13</f>
        <v>0</v>
      </c>
      <c r="Q10" s="82">
        <f t="shared" si="4"/>
        <v>0</v>
      </c>
      <c r="R10" s="83">
        <v>0</v>
      </c>
      <c r="S10" s="84">
        <f t="shared" si="5"/>
        <v>0</v>
      </c>
      <c r="T10" s="85">
        <f>分析係数表!F13</f>
        <v>0.37231503579952269</v>
      </c>
      <c r="U10" s="86">
        <f t="shared" si="6"/>
        <v>0</v>
      </c>
      <c r="V10" s="87">
        <f>分析係数表!D13</f>
        <v>0.13842482100238662</v>
      </c>
      <c r="W10" s="167">
        <f t="shared" si="7"/>
        <v>0</v>
      </c>
      <c r="X10" s="76">
        <f>分析係数表!E13</f>
        <v>0.11455847255369929</v>
      </c>
      <c r="Y10" s="166">
        <f t="shared" si="8"/>
        <v>0</v>
      </c>
    </row>
    <row r="11" spans="1:25" x14ac:dyDescent="0.2">
      <c r="A11" s="6" t="s">
        <v>224</v>
      </c>
      <c r="B11" s="5" t="s">
        <v>267</v>
      </c>
      <c r="C11" s="90"/>
      <c r="D11" s="107">
        <f>投入係数表!AO11</f>
        <v>0.10503282275711159</v>
      </c>
      <c r="E11" s="110">
        <f t="shared" si="9"/>
        <v>10.503282275711159</v>
      </c>
      <c r="F11" s="85">
        <f>分析係数表!C14</f>
        <v>0.25830608585592241</v>
      </c>
      <c r="G11" s="110">
        <f t="shared" si="0"/>
        <v>2.7130617332788347</v>
      </c>
      <c r="H11" s="110">
        <v>3.2411939353913994</v>
      </c>
      <c r="I11" s="110">
        <f t="shared" si="1"/>
        <v>3.2411939353913994</v>
      </c>
      <c r="J11" s="85">
        <f>分析係数表!G14</f>
        <v>0.15742383910085772</v>
      </c>
      <c r="K11" s="111">
        <f t="shared" si="2"/>
        <v>0.51024119257973155</v>
      </c>
      <c r="L11" s="79"/>
      <c r="M11" s="80"/>
      <c r="N11" s="81">
        <f>分析係数表!H14</f>
        <v>1.1380696401762796E-3</v>
      </c>
      <c r="O11" s="82">
        <f t="shared" si="3"/>
        <v>9.4254720257153715E-3</v>
      </c>
      <c r="P11" s="76">
        <f>分析係数表!C14</f>
        <v>0.25830608585592241</v>
      </c>
      <c r="Q11" s="82">
        <f t="shared" si="4"/>
        <v>2.4346567863070298E-3</v>
      </c>
      <c r="R11" s="83">
        <v>2.2911114570639671E-2</v>
      </c>
      <c r="S11" s="84">
        <f t="shared" si="5"/>
        <v>3.2641050499620392</v>
      </c>
      <c r="T11" s="85">
        <f>分析係数表!F14</f>
        <v>0.28778467908902694</v>
      </c>
      <c r="U11" s="86">
        <f t="shared" si="6"/>
        <v>0.93935942431619768</v>
      </c>
      <c r="V11" s="87">
        <f>分析係数表!D14</f>
        <v>1.7450458444247263E-2</v>
      </c>
      <c r="W11" s="167">
        <f t="shared" si="7"/>
        <v>0</v>
      </c>
      <c r="X11" s="76">
        <f>分析係数表!E14</f>
        <v>1.8041999408459037E-2</v>
      </c>
      <c r="Y11" s="166">
        <f t="shared" si="8"/>
        <v>0</v>
      </c>
    </row>
    <row r="12" spans="1:25" x14ac:dyDescent="0.2">
      <c r="A12" s="6" t="s">
        <v>225</v>
      </c>
      <c r="B12" s="5" t="s">
        <v>29</v>
      </c>
      <c r="C12" s="90"/>
      <c r="D12" s="107">
        <f>投入係数表!AO12</f>
        <v>6.5645514223194746E-3</v>
      </c>
      <c r="E12" s="110">
        <f t="shared" si="9"/>
        <v>0.65645514223194745</v>
      </c>
      <c r="F12" s="85">
        <f>分析係数表!C15</f>
        <v>0</v>
      </c>
      <c r="G12" s="110">
        <f t="shared" si="0"/>
        <v>0</v>
      </c>
      <c r="H12" s="110">
        <v>0</v>
      </c>
      <c r="I12" s="110">
        <f t="shared" si="1"/>
        <v>0</v>
      </c>
      <c r="J12" s="85">
        <f>分析係数表!G15</f>
        <v>9.5600644612788208E-2</v>
      </c>
      <c r="K12" s="111">
        <f t="shared" si="2"/>
        <v>0</v>
      </c>
      <c r="L12" s="79"/>
      <c r="M12" s="80"/>
      <c r="N12" s="81">
        <f>分析係数表!H15</f>
        <v>8.3539154438471604E-3</v>
      </c>
      <c r="O12" s="82">
        <f t="shared" si="3"/>
        <v>6.9186975507910711E-2</v>
      </c>
      <c r="P12" s="76">
        <f>分析係数表!C15</f>
        <v>0</v>
      </c>
      <c r="Q12" s="82">
        <f t="shared" si="4"/>
        <v>0</v>
      </c>
      <c r="R12" s="83">
        <v>0</v>
      </c>
      <c r="S12" s="84">
        <f t="shared" si="5"/>
        <v>0</v>
      </c>
      <c r="T12" s="85">
        <f>分析係数表!F15</f>
        <v>0.30117882929181417</v>
      </c>
      <c r="U12" s="86">
        <f t="shared" si="6"/>
        <v>0</v>
      </c>
      <c r="V12" s="87">
        <f>分析係数表!D15</f>
        <v>8.5398505208928149E-3</v>
      </c>
      <c r="W12" s="167">
        <f t="shared" si="7"/>
        <v>0</v>
      </c>
      <c r="X12" s="76">
        <f>分析係数表!E15</f>
        <v>7.9180783432943776E-3</v>
      </c>
      <c r="Y12" s="166">
        <f t="shared" si="8"/>
        <v>0</v>
      </c>
    </row>
    <row r="13" spans="1:25" x14ac:dyDescent="0.2">
      <c r="A13" s="6" t="s">
        <v>226</v>
      </c>
      <c r="B13" s="5" t="s">
        <v>30</v>
      </c>
      <c r="C13" s="90"/>
      <c r="D13" s="107">
        <f>投入係数表!AO13</f>
        <v>1.5317286652078774E-2</v>
      </c>
      <c r="E13" s="110">
        <f t="shared" si="9"/>
        <v>1.5317286652078774</v>
      </c>
      <c r="F13" s="85">
        <f>分析係数表!C16</f>
        <v>7.6144637788473357E-2</v>
      </c>
      <c r="G13" s="110">
        <f t="shared" si="0"/>
        <v>0.11663292440247559</v>
      </c>
      <c r="H13" s="110">
        <v>0.14402057860574988</v>
      </c>
      <c r="I13" s="110">
        <f t="shared" si="1"/>
        <v>0.14402057860574988</v>
      </c>
      <c r="J13" s="85">
        <f>分析係数表!G16</f>
        <v>3.3088235294117647E-2</v>
      </c>
      <c r="K13" s="111">
        <f t="shared" si="2"/>
        <v>4.7653867921020185E-3</v>
      </c>
      <c r="L13" s="79"/>
      <c r="M13" s="80"/>
      <c r="N13" s="81">
        <f>分析係数表!H16</f>
        <v>1.665940239236767E-2</v>
      </c>
      <c r="O13" s="82">
        <f t="shared" si="3"/>
        <v>0.13797286709983353</v>
      </c>
      <c r="P13" s="76">
        <f>分析係数表!C16</f>
        <v>7.6144637788473357E-2</v>
      </c>
      <c r="Q13" s="82">
        <f t="shared" si="4"/>
        <v>1.0505893989953996E-2</v>
      </c>
      <c r="R13" s="83">
        <v>1.1795039506549683E-2</v>
      </c>
      <c r="S13" s="84">
        <f t="shared" si="5"/>
        <v>0.15581561811229955</v>
      </c>
      <c r="T13" s="85">
        <f>分析係数表!F16</f>
        <v>0.28823529411764703</v>
      </c>
      <c r="U13" s="86">
        <f t="shared" si="6"/>
        <v>4.491156051472163E-2</v>
      </c>
      <c r="V13" s="87">
        <f>分析係数表!D16</f>
        <v>0</v>
      </c>
      <c r="W13" s="167">
        <f t="shared" si="7"/>
        <v>0</v>
      </c>
      <c r="X13" s="76">
        <f>分析係数表!E16</f>
        <v>0</v>
      </c>
      <c r="Y13" s="166">
        <f t="shared" si="8"/>
        <v>0</v>
      </c>
    </row>
    <row r="14" spans="1:25" x14ac:dyDescent="0.2">
      <c r="A14" s="6" t="s">
        <v>2</v>
      </c>
      <c r="B14" s="5" t="s">
        <v>364</v>
      </c>
      <c r="C14" s="90"/>
      <c r="D14" s="107">
        <f>投入係数表!AO14</f>
        <v>1.3129102844638949E-2</v>
      </c>
      <c r="E14" s="110">
        <f t="shared" si="9"/>
        <v>1.3129102844638949</v>
      </c>
      <c r="F14" s="85">
        <f>分析係数表!C17</f>
        <v>0.18071519795657731</v>
      </c>
      <c r="G14" s="110">
        <f t="shared" si="0"/>
        <v>0.23726284195611899</v>
      </c>
      <c r="H14" s="110">
        <v>0.32015943572994576</v>
      </c>
      <c r="I14" s="110">
        <f t="shared" si="1"/>
        <v>0.32015943572994576</v>
      </c>
      <c r="J14" s="85">
        <f>分析係数表!G17</f>
        <v>0.21222205415217063</v>
      </c>
      <c r="K14" s="111">
        <f t="shared" si="2"/>
        <v>6.7944893106808943E-2</v>
      </c>
      <c r="L14" s="79"/>
      <c r="M14" s="80"/>
      <c r="N14" s="81">
        <f>分析係数表!H17</f>
        <v>2.9299239672623371E-3</v>
      </c>
      <c r="O14" s="82">
        <f t="shared" si="3"/>
        <v>2.4265576917267235E-2</v>
      </c>
      <c r="P14" s="76">
        <f>分析係数表!C17</f>
        <v>0.18071519795657731</v>
      </c>
      <c r="Q14" s="82">
        <f t="shared" si="4"/>
        <v>4.3851585361345015E-3</v>
      </c>
      <c r="R14" s="83">
        <v>9.6795067758385488E-3</v>
      </c>
      <c r="S14" s="84">
        <f t="shared" si="5"/>
        <v>0.32983894250578433</v>
      </c>
      <c r="T14" s="85">
        <f>分析係数表!F17</f>
        <v>0.32203902586598093</v>
      </c>
      <c r="U14" s="86">
        <f t="shared" si="6"/>
        <v>0.10622101173722807</v>
      </c>
      <c r="V14" s="87">
        <f>分析係数表!D17</f>
        <v>6.156405990016639E-2</v>
      </c>
      <c r="W14" s="167">
        <f t="shared" si="7"/>
        <v>0</v>
      </c>
      <c r="X14" s="76">
        <f>分析係数表!E17</f>
        <v>6.18665859930419E-2</v>
      </c>
      <c r="Y14" s="166">
        <f t="shared" si="8"/>
        <v>0</v>
      </c>
    </row>
    <row r="15" spans="1:25" x14ac:dyDescent="0.2">
      <c r="A15" s="6" t="s">
        <v>3</v>
      </c>
      <c r="B15" s="5" t="s">
        <v>31</v>
      </c>
      <c r="C15" s="90"/>
      <c r="D15" s="107">
        <f>投入係数表!AO15</f>
        <v>4.3763676148796497E-3</v>
      </c>
      <c r="E15" s="110">
        <f t="shared" si="9"/>
        <v>0.43763676148796499</v>
      </c>
      <c r="F15" s="85">
        <f>分析係数表!C18</f>
        <v>9.139072847682117E-2</v>
      </c>
      <c r="G15" s="110">
        <f t="shared" si="0"/>
        <v>3.9995942440621955E-2</v>
      </c>
      <c r="H15" s="110">
        <v>4.4730947386794902E-2</v>
      </c>
      <c r="I15" s="110">
        <f t="shared" si="1"/>
        <v>4.4730947386794902E-2</v>
      </c>
      <c r="J15" s="85">
        <f>分析係数表!G18</f>
        <v>0.21513002364066194</v>
      </c>
      <c r="K15" s="111">
        <f t="shared" si="2"/>
        <v>9.6229697687903928E-3</v>
      </c>
      <c r="L15" s="79"/>
      <c r="M15" s="80"/>
      <c r="N15" s="81">
        <f>分析係数表!H18</f>
        <v>4.3585645793985182E-4</v>
      </c>
      <c r="O15" s="82">
        <f t="shared" si="3"/>
        <v>3.6097552438909934E-3</v>
      </c>
      <c r="P15" s="76">
        <f>分析係数表!C18</f>
        <v>9.139072847682117E-2</v>
      </c>
      <c r="Q15" s="82">
        <f t="shared" si="4"/>
        <v>3.2989816136222314E-4</v>
      </c>
      <c r="R15" s="83">
        <v>8.139338546011047E-4</v>
      </c>
      <c r="S15" s="84">
        <f t="shared" si="5"/>
        <v>4.554488124139601E-2</v>
      </c>
      <c r="T15" s="85">
        <f>分析係数表!F18</f>
        <v>0.45390070921985815</v>
      </c>
      <c r="U15" s="86">
        <f t="shared" si="6"/>
        <v>2.0672853896803862E-2</v>
      </c>
      <c r="V15" s="87">
        <f>分析係数表!D18</f>
        <v>6.1465721040189124E-2</v>
      </c>
      <c r="W15" s="167">
        <f t="shared" si="7"/>
        <v>0</v>
      </c>
      <c r="X15" s="76">
        <f>分析係数表!E18</f>
        <v>6.2647754137115833E-2</v>
      </c>
      <c r="Y15" s="166">
        <f t="shared" si="8"/>
        <v>0</v>
      </c>
    </row>
    <row r="16" spans="1:25" x14ac:dyDescent="0.2">
      <c r="A16" s="6" t="s">
        <v>4</v>
      </c>
      <c r="B16" s="5" t="s">
        <v>32</v>
      </c>
      <c r="C16" s="90"/>
      <c r="D16" s="107">
        <f>投入係数表!AO16</f>
        <v>4.3763676148796497E-3</v>
      </c>
      <c r="E16" s="110">
        <f t="shared" si="9"/>
        <v>0.43763676148796499</v>
      </c>
      <c r="F16" s="85">
        <f>分析係数表!C19</f>
        <v>0.19965169797238458</v>
      </c>
      <c r="G16" s="110">
        <f t="shared" si="0"/>
        <v>8.7374922526207696E-2</v>
      </c>
      <c r="H16" s="110">
        <v>0.12116852662706948</v>
      </c>
      <c r="I16" s="110">
        <f t="shared" si="1"/>
        <v>0.12116852662706948</v>
      </c>
      <c r="J16" s="85">
        <f>分析係数表!G19</f>
        <v>5.7581303674503731E-2</v>
      </c>
      <c r="K16" s="111">
        <f t="shared" si="2"/>
        <v>6.9770417275054793E-3</v>
      </c>
      <c r="L16" s="79"/>
      <c r="M16" s="80"/>
      <c r="N16" s="81">
        <f>分析係数表!H19</f>
        <v>-1.210712383166255E-4</v>
      </c>
      <c r="O16" s="82">
        <f t="shared" si="3"/>
        <v>-1.0027097899697203E-3</v>
      </c>
      <c r="P16" s="76">
        <f>分析係数表!C19</f>
        <v>0.19965169797238458</v>
      </c>
      <c r="Q16" s="82">
        <f t="shared" si="4"/>
        <v>-2.0019271214098778E-4</v>
      </c>
      <c r="R16" s="83">
        <v>1.9118131079569212E-3</v>
      </c>
      <c r="S16" s="84">
        <f t="shared" si="5"/>
        <v>0.1230803397350264</v>
      </c>
      <c r="T16" s="85">
        <f>分析係数表!F19</f>
        <v>0.23947627762917079</v>
      </c>
      <c r="U16" s="86">
        <f t="shared" si="6"/>
        <v>2.9474821609077842E-2</v>
      </c>
      <c r="V16" s="87">
        <f>分析係数表!D19</f>
        <v>5.6314233422497537E-3</v>
      </c>
      <c r="W16" s="167">
        <f t="shared" si="7"/>
        <v>0</v>
      </c>
      <c r="X16" s="76">
        <f>分析係数表!E19</f>
        <v>6.0537800929184853E-3</v>
      </c>
      <c r="Y16" s="166">
        <f t="shared" si="8"/>
        <v>0</v>
      </c>
    </row>
    <row r="17" spans="1:25" x14ac:dyDescent="0.2">
      <c r="A17" s="6" t="s">
        <v>5</v>
      </c>
      <c r="B17" s="5" t="s">
        <v>33</v>
      </c>
      <c r="C17" s="90"/>
      <c r="D17" s="107">
        <f>投入係数表!AO17</f>
        <v>2.1881838074398249E-3</v>
      </c>
      <c r="E17" s="110">
        <f t="shared" si="9"/>
        <v>0.21881838074398249</v>
      </c>
      <c r="F17" s="85">
        <f>分析係数表!C20</f>
        <v>7.086614173228345E-2</v>
      </c>
      <c r="G17" s="110">
        <f t="shared" si="0"/>
        <v>1.5506814383431827E-2</v>
      </c>
      <c r="H17" s="110">
        <v>2.2389172269411901E-2</v>
      </c>
      <c r="I17" s="110">
        <f t="shared" si="1"/>
        <v>2.2389172269411901E-2</v>
      </c>
      <c r="J17" s="85">
        <f>分析係数表!G20</f>
        <v>0.1</v>
      </c>
      <c r="K17" s="111">
        <f t="shared" si="2"/>
        <v>2.2389172269411902E-3</v>
      </c>
      <c r="L17" s="79"/>
      <c r="M17" s="80"/>
      <c r="N17" s="81">
        <f>分析係数表!H20</f>
        <v>5.5692769625647731E-4</v>
      </c>
      <c r="O17" s="82">
        <f t="shared" si="3"/>
        <v>4.6124650338607133E-3</v>
      </c>
      <c r="P17" s="76">
        <f>分析係数表!C20</f>
        <v>7.086614173228345E-2</v>
      </c>
      <c r="Q17" s="82">
        <f t="shared" si="4"/>
        <v>3.2686760082477491E-4</v>
      </c>
      <c r="R17" s="83">
        <v>1.0864083063830117E-3</v>
      </c>
      <c r="S17" s="84">
        <f t="shared" si="5"/>
        <v>2.3475580575794915E-2</v>
      </c>
      <c r="T17" s="85">
        <f>分析係数表!F20</f>
        <v>0.22318840579710145</v>
      </c>
      <c r="U17" s="86">
        <f t="shared" si="6"/>
        <v>5.239477403873068E-3</v>
      </c>
      <c r="V17" s="87">
        <f>分析係数表!D20</f>
        <v>2.9710144927536233E-2</v>
      </c>
      <c r="W17" s="167">
        <f t="shared" si="7"/>
        <v>0</v>
      </c>
      <c r="X17" s="76">
        <f>分析係数表!E20</f>
        <v>3.1884057971014491E-2</v>
      </c>
      <c r="Y17" s="166">
        <f t="shared" si="8"/>
        <v>0</v>
      </c>
    </row>
    <row r="18" spans="1:25" x14ac:dyDescent="0.2">
      <c r="A18" s="6" t="s">
        <v>6</v>
      </c>
      <c r="B18" s="5" t="s">
        <v>34</v>
      </c>
      <c r="C18" s="90"/>
      <c r="D18" s="107">
        <f>投入係数表!AO18</f>
        <v>4.3763676148796497E-3</v>
      </c>
      <c r="E18" s="110">
        <f t="shared" si="9"/>
        <v>0.43763676148796499</v>
      </c>
      <c r="F18" s="85">
        <f>分析係数表!C21</f>
        <v>0.37411764705882355</v>
      </c>
      <c r="G18" s="110">
        <f t="shared" si="0"/>
        <v>0.16372763547432104</v>
      </c>
      <c r="H18" s="110">
        <v>0.24087189109788873</v>
      </c>
      <c r="I18" s="110">
        <f t="shared" si="1"/>
        <v>0.24087189109788873</v>
      </c>
      <c r="J18" s="85">
        <f>分析係数表!G21</f>
        <v>0.28505771697306542</v>
      </c>
      <c r="K18" s="111">
        <f t="shared" si="2"/>
        <v>6.8662391359348998E-2</v>
      </c>
      <c r="L18" s="79"/>
      <c r="M18" s="80"/>
      <c r="N18" s="81">
        <f>分析係数表!H21</f>
        <v>9.2014141120635377E-4</v>
      </c>
      <c r="O18" s="82">
        <f t="shared" si="3"/>
        <v>7.6205944037698748E-3</v>
      </c>
      <c r="P18" s="76">
        <f>分析係数表!C21</f>
        <v>0.37411764705882355</v>
      </c>
      <c r="Q18" s="82">
        <f t="shared" si="4"/>
        <v>2.8509988475280239E-3</v>
      </c>
      <c r="R18" s="83">
        <v>7.6961239922868066E-3</v>
      </c>
      <c r="S18" s="84">
        <f t="shared" si="5"/>
        <v>0.24856801509017554</v>
      </c>
      <c r="T18" s="85">
        <f>分析係数表!F21</f>
        <v>0.42400598546387347</v>
      </c>
      <c r="U18" s="86">
        <f t="shared" si="6"/>
        <v>0.10539432619310884</v>
      </c>
      <c r="V18" s="87">
        <f>分析係数表!D21</f>
        <v>5.8251389482684907E-2</v>
      </c>
      <c r="W18" s="167">
        <f t="shared" si="7"/>
        <v>0</v>
      </c>
      <c r="X18" s="76">
        <f>分析係数表!E21</f>
        <v>5.2159042325780246E-2</v>
      </c>
      <c r="Y18" s="166">
        <f t="shared" si="8"/>
        <v>0</v>
      </c>
    </row>
    <row r="19" spans="1:25" x14ac:dyDescent="0.2">
      <c r="A19" s="6" t="s">
        <v>7</v>
      </c>
      <c r="B19" s="5" t="s">
        <v>268</v>
      </c>
      <c r="C19" s="90"/>
      <c r="D19" s="107">
        <f>投入係数表!AO19</f>
        <v>0</v>
      </c>
      <c r="E19" s="110">
        <f t="shared" si="9"/>
        <v>0</v>
      </c>
      <c r="F19" s="85">
        <f>分析係数表!C22</f>
        <v>3.7067545304777627E-2</v>
      </c>
      <c r="G19" s="110">
        <f t="shared" si="0"/>
        <v>0</v>
      </c>
      <c r="H19" s="110">
        <v>1.6785794675257038E-3</v>
      </c>
      <c r="I19" s="110">
        <f t="shared" si="1"/>
        <v>1.6785794675257038E-3</v>
      </c>
      <c r="J19" s="85">
        <f>分析係数表!G22</f>
        <v>0.19478402607986961</v>
      </c>
      <c r="K19" s="111">
        <f t="shared" si="2"/>
        <v>3.2696046677966033E-4</v>
      </c>
      <c r="L19" s="79"/>
      <c r="M19" s="80"/>
      <c r="N19" s="81">
        <f>分析係数表!H22</f>
        <v>4.8428495326650198E-5</v>
      </c>
      <c r="O19" s="82">
        <f t="shared" si="3"/>
        <v>4.0108391598788813E-4</v>
      </c>
      <c r="P19" s="76">
        <f>分析係数表!C22</f>
        <v>3.7067545304777627E-2</v>
      </c>
      <c r="Q19" s="82">
        <f t="shared" si="4"/>
        <v>1.4867196226898667E-5</v>
      </c>
      <c r="R19" s="83">
        <v>1.5633775342772943E-4</v>
      </c>
      <c r="S19" s="84">
        <f t="shared" si="5"/>
        <v>1.8349172209534332E-3</v>
      </c>
      <c r="T19" s="85">
        <f>分析係数表!F22</f>
        <v>0.40994295028524858</v>
      </c>
      <c r="U19" s="86">
        <f t="shared" si="6"/>
        <v>7.5221137908685969E-4</v>
      </c>
      <c r="V19" s="87">
        <f>分析係数表!D22</f>
        <v>4.2379788101059496E-2</v>
      </c>
      <c r="W19" s="167">
        <f t="shared" si="7"/>
        <v>0</v>
      </c>
      <c r="X19" s="76">
        <f>分析係数表!E22</f>
        <v>3.5859820700896494E-2</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0.21557719054242003</v>
      </c>
      <c r="K20" s="111">
        <f t="shared" si="2"/>
        <v>0</v>
      </c>
      <c r="L20" s="79"/>
      <c r="M20" s="80"/>
      <c r="N20" s="81">
        <f>分析係数表!H23</f>
        <v>2.4214247663325099E-5</v>
      </c>
      <c r="O20" s="82">
        <f t="shared" si="3"/>
        <v>2.0054195799394406E-4</v>
      </c>
      <c r="P20" s="76">
        <f>分析係数表!C23</f>
        <v>0</v>
      </c>
      <c r="Q20" s="82">
        <f t="shared" si="4"/>
        <v>0</v>
      </c>
      <c r="R20" s="83">
        <v>0</v>
      </c>
      <c r="S20" s="84">
        <f t="shared" si="5"/>
        <v>0</v>
      </c>
      <c r="T20" s="85">
        <f>分析係数表!F23</f>
        <v>0.43671766342141866</v>
      </c>
      <c r="U20" s="86">
        <f t="shared" si="6"/>
        <v>0</v>
      </c>
      <c r="V20" s="87">
        <f>分析係数表!D23</f>
        <v>6.8613815484469168E-2</v>
      </c>
      <c r="W20" s="167">
        <f t="shared" si="7"/>
        <v>0</v>
      </c>
      <c r="X20" s="76">
        <f>分析係数表!E23</f>
        <v>6.1659712563745944E-2</v>
      </c>
      <c r="Y20" s="166">
        <f t="shared" si="8"/>
        <v>0</v>
      </c>
    </row>
    <row r="21" spans="1:25" x14ac:dyDescent="0.2">
      <c r="A21" s="6" t="s">
        <v>9</v>
      </c>
      <c r="B21" s="5" t="s">
        <v>270</v>
      </c>
      <c r="C21" s="90"/>
      <c r="D21" s="107">
        <f>投入係数表!AO21</f>
        <v>6.5645514223194746E-3</v>
      </c>
      <c r="E21" s="110">
        <f t="shared" si="9"/>
        <v>0.65645514223194745</v>
      </c>
      <c r="F21" s="85">
        <f>分析係数表!C24</f>
        <v>1</v>
      </c>
      <c r="G21" s="110">
        <f t="shared" si="0"/>
        <v>0.65645514223194745</v>
      </c>
      <c r="H21" s="110">
        <v>0.81900694305180288</v>
      </c>
      <c r="I21" s="110">
        <f t="shared" si="1"/>
        <v>0.81900694305180288</v>
      </c>
      <c r="J21" s="85">
        <f>分析係数表!G24</f>
        <v>0.20825654257279763</v>
      </c>
      <c r="K21" s="111">
        <f t="shared" si="2"/>
        <v>0.17056355430308462</v>
      </c>
      <c r="L21" s="79"/>
      <c r="M21" s="80"/>
      <c r="N21" s="81">
        <f>分析係数表!H24</f>
        <v>3.389994672865514E-4</v>
      </c>
      <c r="O21" s="82">
        <f t="shared" si="3"/>
        <v>2.8075874119152171E-3</v>
      </c>
      <c r="P21" s="76">
        <f>分析係数表!C24</f>
        <v>1</v>
      </c>
      <c r="Q21" s="82">
        <f t="shared" si="4"/>
        <v>2.8075874119152171E-3</v>
      </c>
      <c r="R21" s="83">
        <v>1.2604896358485265E-2</v>
      </c>
      <c r="S21" s="84">
        <f t="shared" si="5"/>
        <v>0.83161183941028816</v>
      </c>
      <c r="T21" s="85">
        <f>分析係数表!F24</f>
        <v>0.38665683744931811</v>
      </c>
      <c r="U21" s="86">
        <f t="shared" si="6"/>
        <v>0.32154840381179223</v>
      </c>
      <c r="V21" s="87">
        <f>分析係数表!D24</f>
        <v>6.4995699717409997E-2</v>
      </c>
      <c r="W21" s="167">
        <f t="shared" si="7"/>
        <v>0</v>
      </c>
      <c r="X21" s="76">
        <f>分析係数表!E24</f>
        <v>6.733013883769505E-2</v>
      </c>
      <c r="Y21" s="166">
        <f t="shared" si="8"/>
        <v>0</v>
      </c>
    </row>
    <row r="22" spans="1:25" x14ac:dyDescent="0.2">
      <c r="A22" s="6" t="s">
        <v>10</v>
      </c>
      <c r="B22" s="5" t="s">
        <v>271</v>
      </c>
      <c r="C22" s="90"/>
      <c r="D22" s="107">
        <f>投入係数表!AO22</f>
        <v>8.7527352297592995E-3</v>
      </c>
      <c r="E22" s="110">
        <f t="shared" si="9"/>
        <v>0.87527352297592997</v>
      </c>
      <c r="F22" s="85">
        <f>分析係数表!C25</f>
        <v>9.7637180238234755E-3</v>
      </c>
      <c r="G22" s="110">
        <f t="shared" si="0"/>
        <v>8.5459238720555584E-3</v>
      </c>
      <c r="H22" s="110">
        <v>1.0865785483530203E-2</v>
      </c>
      <c r="I22" s="110">
        <f t="shared" si="1"/>
        <v>1.0865785483530203E-2</v>
      </c>
      <c r="J22" s="85">
        <f>分析係数表!G25</f>
        <v>0.19639934533551553</v>
      </c>
      <c r="K22" s="111">
        <f t="shared" si="2"/>
        <v>2.1340331555214798E-3</v>
      </c>
      <c r="L22" s="79"/>
      <c r="M22" s="80"/>
      <c r="N22" s="81">
        <f>分析係数表!H25</f>
        <v>5.0849920092982707E-4</v>
      </c>
      <c r="O22" s="82">
        <f t="shared" si="3"/>
        <v>4.2113811178728254E-3</v>
      </c>
      <c r="P22" s="76">
        <f>分析係数表!C25</f>
        <v>9.7637180238234755E-3</v>
      </c>
      <c r="Q22" s="82">
        <f t="shared" si="4"/>
        <v>4.1118737725764763E-5</v>
      </c>
      <c r="R22" s="83">
        <v>2.6440403581990676E-4</v>
      </c>
      <c r="S22" s="84">
        <f t="shared" si="5"/>
        <v>1.113018951935011E-2</v>
      </c>
      <c r="T22" s="85">
        <f>分析係数表!F25</f>
        <v>0.34206219312602293</v>
      </c>
      <c r="U22" s="86">
        <f t="shared" si="6"/>
        <v>3.8072170368971736E-3</v>
      </c>
      <c r="V22" s="87">
        <f>分析係数表!D25</f>
        <v>3.2733224222585926E-3</v>
      </c>
      <c r="W22" s="167">
        <f t="shared" si="7"/>
        <v>0</v>
      </c>
      <c r="X22" s="76">
        <f>分析係数表!E25</f>
        <v>1.6366612111292963E-3</v>
      </c>
      <c r="Y22" s="166">
        <f t="shared" si="8"/>
        <v>0</v>
      </c>
    </row>
    <row r="23" spans="1:25" x14ac:dyDescent="0.2">
      <c r="A23" s="6" t="s">
        <v>11</v>
      </c>
      <c r="B23" s="5" t="s">
        <v>35</v>
      </c>
      <c r="C23" s="90"/>
      <c r="D23" s="107">
        <f>投入係数表!AO23</f>
        <v>2.1881838074398249E-3</v>
      </c>
      <c r="E23" s="110">
        <f t="shared" si="9"/>
        <v>0.21881838074398249</v>
      </c>
      <c r="F23" s="85">
        <f>分析係数表!C26</f>
        <v>0.93036400633054483</v>
      </c>
      <c r="G23" s="110">
        <f t="shared" si="0"/>
        <v>0.2035807453677341</v>
      </c>
      <c r="H23" s="110">
        <v>0.30267562458613378</v>
      </c>
      <c r="I23" s="110">
        <f t="shared" si="1"/>
        <v>0.30267562458613378</v>
      </c>
      <c r="J23" s="85">
        <f>分析係数表!G26</f>
        <v>0.19645328719723185</v>
      </c>
      <c r="K23" s="111">
        <f t="shared" si="2"/>
        <v>5.9461621404421267E-2</v>
      </c>
      <c r="L23" s="79"/>
      <c r="M23" s="80"/>
      <c r="N23" s="81">
        <f>分析係数表!H26</f>
        <v>1.0557411981209745E-2</v>
      </c>
      <c r="O23" s="82">
        <f t="shared" si="3"/>
        <v>8.7436293685359628E-2</v>
      </c>
      <c r="P23" s="76">
        <f>分析係数表!C26</f>
        <v>0.93036400633054483</v>
      </c>
      <c r="Q23" s="82">
        <f t="shared" si="4"/>
        <v>8.1347580491805307E-2</v>
      </c>
      <c r="R23" s="83">
        <v>9.5283228397925981E-2</v>
      </c>
      <c r="S23" s="84">
        <f t="shared" si="5"/>
        <v>0.39795885298405975</v>
      </c>
      <c r="T23" s="85">
        <f>分析係数表!F26</f>
        <v>0.33070934256055362</v>
      </c>
      <c r="U23" s="86">
        <f t="shared" si="6"/>
        <v>0.13160871063651042</v>
      </c>
      <c r="V23" s="87">
        <f>分析係数表!D26</f>
        <v>3.9619377162629761E-2</v>
      </c>
      <c r="W23" s="167">
        <f t="shared" si="7"/>
        <v>0</v>
      </c>
      <c r="X23" s="76">
        <f>分析係数表!E26</f>
        <v>4.3685121107266439E-2</v>
      </c>
      <c r="Y23" s="166">
        <f t="shared" si="8"/>
        <v>0</v>
      </c>
    </row>
    <row r="24" spans="1:25" x14ac:dyDescent="0.2">
      <c r="A24" s="6" t="s">
        <v>12</v>
      </c>
      <c r="B24" s="5" t="s">
        <v>365</v>
      </c>
      <c r="C24" s="90"/>
      <c r="D24" s="107">
        <f>投入係数表!AO24</f>
        <v>0</v>
      </c>
      <c r="E24" s="110">
        <f t="shared" si="9"/>
        <v>0</v>
      </c>
      <c r="F24" s="85">
        <f>分析係数表!C27</f>
        <v>0.10562310030395139</v>
      </c>
      <c r="G24" s="110">
        <f t="shared" si="0"/>
        <v>0</v>
      </c>
      <c r="H24" s="110">
        <v>3.7308884448808981E-3</v>
      </c>
      <c r="I24" s="110">
        <f t="shared" si="1"/>
        <v>3.7308884448808981E-3</v>
      </c>
      <c r="J24" s="85">
        <f>分析係数表!G27</f>
        <v>0.17127071823204421</v>
      </c>
      <c r="K24" s="111">
        <f t="shared" si="2"/>
        <v>6.3899194359838584E-4</v>
      </c>
      <c r="L24" s="79"/>
      <c r="M24" s="80"/>
      <c r="N24" s="81">
        <f>分析係数表!H27</f>
        <v>1.1162768172792872E-2</v>
      </c>
      <c r="O24" s="82">
        <f t="shared" si="3"/>
        <v>9.2449842635208224E-2</v>
      </c>
      <c r="P24" s="76">
        <f>分析係数表!C27</f>
        <v>0.10562310030395139</v>
      </c>
      <c r="Q24" s="82">
        <f t="shared" si="4"/>
        <v>9.7648390017431204E-3</v>
      </c>
      <c r="R24" s="83">
        <v>9.884021635500076E-3</v>
      </c>
      <c r="S24" s="84">
        <f t="shared" si="5"/>
        <v>1.3614910080380974E-2</v>
      </c>
      <c r="T24" s="85">
        <f>分析係数表!F27</f>
        <v>0.32320441988950277</v>
      </c>
      <c r="U24" s="86">
        <f t="shared" si="6"/>
        <v>4.400399114377276E-3</v>
      </c>
      <c r="V24" s="87">
        <f>分析係数表!D27</f>
        <v>0.29005524861878451</v>
      </c>
      <c r="W24" s="167">
        <f t="shared" si="7"/>
        <v>0</v>
      </c>
      <c r="X24" s="76">
        <f>分析係数表!E27</f>
        <v>0.34530386740331492</v>
      </c>
      <c r="Y24" s="166">
        <f t="shared" si="8"/>
        <v>0</v>
      </c>
    </row>
    <row r="25" spans="1:25" x14ac:dyDescent="0.2">
      <c r="A25" s="6" t="s">
        <v>13</v>
      </c>
      <c r="B25" s="5" t="s">
        <v>191</v>
      </c>
      <c r="C25" s="90"/>
      <c r="D25" s="107">
        <f>投入係数表!AO25</f>
        <v>0</v>
      </c>
      <c r="E25" s="110">
        <f t="shared" si="9"/>
        <v>0</v>
      </c>
      <c r="F25" s="85">
        <f>分析係数表!C28</f>
        <v>0.18610473607344047</v>
      </c>
      <c r="G25" s="110">
        <f t="shared" si="0"/>
        <v>0</v>
      </c>
      <c r="H25" s="110">
        <v>3.7856207305000861E-2</v>
      </c>
      <c r="I25" s="110">
        <f t="shared" si="1"/>
        <v>3.7856207305000861E-2</v>
      </c>
      <c r="J25" s="85">
        <f>分析係数表!G28</f>
        <v>0.12463295269168026</v>
      </c>
      <c r="K25" s="111">
        <f t="shared" si="2"/>
        <v>4.7181308941306134E-3</v>
      </c>
      <c r="L25" s="79"/>
      <c r="M25" s="80"/>
      <c r="N25" s="81">
        <f>分析係数表!H28</f>
        <v>2.0436825027846384E-2</v>
      </c>
      <c r="O25" s="82">
        <f t="shared" si="3"/>
        <v>0.16925741254688878</v>
      </c>
      <c r="P25" s="76">
        <f>分析係数表!C28</f>
        <v>0.18610473607344047</v>
      </c>
      <c r="Q25" s="82">
        <f t="shared" si="4"/>
        <v>3.1499606090512167E-2</v>
      </c>
      <c r="R25" s="83">
        <v>3.584937739050871E-2</v>
      </c>
      <c r="S25" s="84">
        <f t="shared" si="5"/>
        <v>7.3705584695509571E-2</v>
      </c>
      <c r="T25" s="85">
        <f>分析係数表!F28</f>
        <v>0.20978792822185971</v>
      </c>
      <c r="U25" s="86">
        <f t="shared" si="6"/>
        <v>1.5462541911651764E-2</v>
      </c>
      <c r="V25" s="87">
        <f>分析係数表!D28</f>
        <v>0.10619902120717781</v>
      </c>
      <c r="W25" s="167">
        <f t="shared" si="7"/>
        <v>0</v>
      </c>
      <c r="X25" s="76">
        <f>分析係数表!E28</f>
        <v>0.11125611745513866</v>
      </c>
      <c r="Y25" s="166">
        <f t="shared" si="8"/>
        <v>0</v>
      </c>
    </row>
    <row r="26" spans="1:25" x14ac:dyDescent="0.2">
      <c r="A26" s="6" t="s">
        <v>14</v>
      </c>
      <c r="B26" s="5" t="s">
        <v>50</v>
      </c>
      <c r="C26" s="90"/>
      <c r="D26" s="107">
        <f>投入係数表!AO26</f>
        <v>3.7199124726477024E-2</v>
      </c>
      <c r="E26" s="110">
        <f t="shared" si="9"/>
        <v>3.7199124726477026</v>
      </c>
      <c r="F26" s="85">
        <f>分析係数表!C29</f>
        <v>0.55770782889426962</v>
      </c>
      <c r="G26" s="110">
        <f t="shared" si="0"/>
        <v>2.0746243087970644</v>
      </c>
      <c r="H26" s="110">
        <v>2.3213926320946316</v>
      </c>
      <c r="I26" s="110">
        <f t="shared" si="1"/>
        <v>2.3213926320946316</v>
      </c>
      <c r="J26" s="85">
        <f>分析係数表!G29</f>
        <v>0.26290655653071759</v>
      </c>
      <c r="K26" s="111">
        <f t="shared" si="2"/>
        <v>0.61030934325977859</v>
      </c>
      <c r="L26" s="79"/>
      <c r="M26" s="80"/>
      <c r="N26" s="81">
        <f>分析係数表!H29</f>
        <v>1.0048912780279917E-2</v>
      </c>
      <c r="O26" s="82">
        <f t="shared" si="3"/>
        <v>8.3224912567486792E-2</v>
      </c>
      <c r="P26" s="76">
        <f>分析係数表!C29</f>
        <v>0.55770782889426962</v>
      </c>
      <c r="Q26" s="82">
        <f t="shared" si="4"/>
        <v>4.6415185297928471E-2</v>
      </c>
      <c r="R26" s="83">
        <v>6.6938177801649804E-2</v>
      </c>
      <c r="S26" s="84">
        <f t="shared" si="5"/>
        <v>2.3883308098962814</v>
      </c>
      <c r="T26" s="85">
        <f>分析係数表!F29</f>
        <v>0.49535363964894163</v>
      </c>
      <c r="U26" s="86">
        <f t="shared" si="6"/>
        <v>1.1830683593678275</v>
      </c>
      <c r="V26" s="87">
        <f>分析係数表!D29</f>
        <v>7.7826535880227157E-2</v>
      </c>
      <c r="W26" s="167">
        <f t="shared" si="7"/>
        <v>0</v>
      </c>
      <c r="X26" s="76">
        <f>分析係数表!E29</f>
        <v>6.6726897263810009E-2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0.25790233493830045</v>
      </c>
      <c r="I27" s="110">
        <f t="shared" si="1"/>
        <v>0.25790233493830045</v>
      </c>
      <c r="J27" s="85">
        <f>分析係数表!G30</f>
        <v>0.34435136970794655</v>
      </c>
      <c r="K27" s="111">
        <f t="shared" si="2"/>
        <v>8.8809022286881353E-2</v>
      </c>
      <c r="L27" s="79"/>
      <c r="M27" s="80"/>
      <c r="N27" s="81">
        <f>分析係数表!H30</f>
        <v>0</v>
      </c>
      <c r="O27" s="82">
        <f t="shared" si="3"/>
        <v>0</v>
      </c>
      <c r="P27" s="76">
        <f>分析係数表!C30</f>
        <v>1</v>
      </c>
      <c r="Q27" s="82">
        <f t="shared" si="4"/>
        <v>0</v>
      </c>
      <c r="R27" s="83">
        <v>2.302201653027906E-2</v>
      </c>
      <c r="S27" s="84">
        <f t="shared" si="5"/>
        <v>0.28092435146857953</v>
      </c>
      <c r="T27" s="85">
        <f>分析係数表!F30</f>
        <v>0.43672175684853975</v>
      </c>
      <c r="U27" s="86">
        <f t="shared" si="6"/>
        <v>0.1226857763148947</v>
      </c>
      <c r="V27" s="87">
        <f>分析係数表!D30</f>
        <v>0.13244283450305638</v>
      </c>
      <c r="W27" s="167">
        <f t="shared" si="7"/>
        <v>0</v>
      </c>
      <c r="X27" s="76">
        <f>分析係数表!E30</f>
        <v>7.6296128594068369E-2</v>
      </c>
      <c r="Y27" s="166">
        <f t="shared" si="8"/>
        <v>0</v>
      </c>
    </row>
    <row r="28" spans="1:25" x14ac:dyDescent="0.2">
      <c r="A28" s="6" t="s">
        <v>16</v>
      </c>
      <c r="B28" s="5" t="s">
        <v>192</v>
      </c>
      <c r="C28" s="90"/>
      <c r="D28" s="107">
        <f>投入係数表!AO28</f>
        <v>2.1881838074398249E-3</v>
      </c>
      <c r="E28" s="110">
        <f t="shared" si="9"/>
        <v>0.21881838074398249</v>
      </c>
      <c r="F28" s="85">
        <f>分析係数表!C31</f>
        <v>0.21403057579654239</v>
      </c>
      <c r="G28" s="110">
        <f t="shared" si="0"/>
        <v>4.6833824025501618E-2</v>
      </c>
      <c r="H28" s="110">
        <v>0.22005026265300584</v>
      </c>
      <c r="I28" s="110">
        <f t="shared" si="1"/>
        <v>0.22005026265300584</v>
      </c>
      <c r="J28" s="85">
        <f>分析係数表!G31</f>
        <v>7.0431893687707636E-2</v>
      </c>
      <c r="K28" s="111">
        <f t="shared" si="2"/>
        <v>1.549855670512865E-2</v>
      </c>
      <c r="L28" s="79"/>
      <c r="M28" s="80"/>
      <c r="N28" s="81">
        <f>分析係数表!H31</f>
        <v>2.2373964840912391E-2</v>
      </c>
      <c r="O28" s="82">
        <f t="shared" si="3"/>
        <v>0.18530076918640431</v>
      </c>
      <c r="P28" s="76">
        <f>分析係数表!C31</f>
        <v>0.21403057579654239</v>
      </c>
      <c r="Q28" s="82">
        <f t="shared" si="4"/>
        <v>3.9660030324508315E-2</v>
      </c>
      <c r="R28" s="83">
        <v>5.3367028877156004E-2</v>
      </c>
      <c r="S28" s="84">
        <f t="shared" si="5"/>
        <v>0.27341729153016187</v>
      </c>
      <c r="T28" s="85">
        <f>分析係数表!F31</f>
        <v>0.34418604651162793</v>
      </c>
      <c r="U28" s="86">
        <f t="shared" si="6"/>
        <v>9.4106416619683622E-2</v>
      </c>
      <c r="V28" s="87">
        <f>分析係数表!D31</f>
        <v>8.6378737541528243E-3</v>
      </c>
      <c r="W28" s="167">
        <f t="shared" si="7"/>
        <v>0</v>
      </c>
      <c r="X28" s="76">
        <f>分析係数表!E31</f>
        <v>7.3089700996677737E-3</v>
      </c>
      <c r="Y28" s="166">
        <f t="shared" si="8"/>
        <v>0</v>
      </c>
    </row>
    <row r="29" spans="1:25" x14ac:dyDescent="0.2">
      <c r="A29" s="6" t="s">
        <v>17</v>
      </c>
      <c r="B29" s="5" t="s">
        <v>272</v>
      </c>
      <c r="C29" s="90"/>
      <c r="D29" s="107">
        <f>投入係数表!AO29</f>
        <v>2.1881838074398249E-3</v>
      </c>
      <c r="E29" s="110">
        <f t="shared" si="9"/>
        <v>0.21881838074398249</v>
      </c>
      <c r="F29" s="85">
        <f>分析係数表!C32</f>
        <v>0.43391812865497081</v>
      </c>
      <c r="G29" s="110">
        <f t="shared" si="0"/>
        <v>9.4949262287739783E-2</v>
      </c>
      <c r="H29" s="110">
        <v>0.15410623316896441</v>
      </c>
      <c r="I29" s="110">
        <f t="shared" si="1"/>
        <v>0.15410623316896441</v>
      </c>
      <c r="J29" s="85">
        <f>分析係数表!G32</f>
        <v>0.14171122994652408</v>
      </c>
      <c r="K29" s="111">
        <f t="shared" si="2"/>
        <v>2.183858384479977E-2</v>
      </c>
      <c r="L29" s="79"/>
      <c r="M29" s="80"/>
      <c r="N29" s="81">
        <f>分析係数表!H32</f>
        <v>6.3683471354545017E-3</v>
      </c>
      <c r="O29" s="82">
        <f t="shared" si="3"/>
        <v>5.2742534952407293E-2</v>
      </c>
      <c r="P29" s="76">
        <f>分析係数表!C32</f>
        <v>0.43391812865497081</v>
      </c>
      <c r="Q29" s="82">
        <f t="shared" si="4"/>
        <v>2.2885942067067962E-2</v>
      </c>
      <c r="R29" s="83">
        <v>2.9216706018550732E-2</v>
      </c>
      <c r="S29" s="84">
        <f t="shared" si="5"/>
        <v>0.18332293918751513</v>
      </c>
      <c r="T29" s="85">
        <f>分析係数表!F32</f>
        <v>0.48395721925133689</v>
      </c>
      <c r="U29" s="86">
        <f t="shared" si="6"/>
        <v>8.8720459874171764E-2</v>
      </c>
      <c r="V29" s="87">
        <f>分析係数表!D32</f>
        <v>1.871657754010695E-2</v>
      </c>
      <c r="W29" s="167">
        <f t="shared" si="7"/>
        <v>0</v>
      </c>
      <c r="X29" s="76">
        <f>分析係数表!E32</f>
        <v>2.4064171122994651E-2</v>
      </c>
      <c r="Y29" s="166">
        <f t="shared" si="8"/>
        <v>0</v>
      </c>
    </row>
    <row r="30" spans="1:25" x14ac:dyDescent="0.2">
      <c r="A30" s="6" t="s">
        <v>18</v>
      </c>
      <c r="B30" s="5" t="s">
        <v>273</v>
      </c>
      <c r="C30" s="90"/>
      <c r="D30" s="107">
        <f>投入係数表!AO30</f>
        <v>1.0940919037199124E-2</v>
      </c>
      <c r="E30" s="110">
        <f t="shared" si="9"/>
        <v>1.0940919037199124</v>
      </c>
      <c r="F30" s="85">
        <f>分析係数表!C33</f>
        <v>0.95657568238213397</v>
      </c>
      <c r="G30" s="110">
        <f t="shared" si="0"/>
        <v>1.0465817093896432</v>
      </c>
      <c r="H30" s="110">
        <v>1.5841213073245193</v>
      </c>
      <c r="I30" s="110">
        <f t="shared" si="1"/>
        <v>1.5841213073245193</v>
      </c>
      <c r="J30" s="85">
        <f>分析係数表!G33</f>
        <v>0.50647668393782386</v>
      </c>
      <c r="K30" s="111">
        <f t="shared" si="2"/>
        <v>0.80232050668897292</v>
      </c>
      <c r="L30" s="79"/>
      <c r="M30" s="80"/>
      <c r="N30" s="81">
        <f>分析係数表!H33</f>
        <v>9.6856990653300401E-4</v>
      </c>
      <c r="O30" s="82">
        <f t="shared" si="3"/>
        <v>8.0216783197577628E-3</v>
      </c>
      <c r="P30" s="76">
        <f>分析係数表!C33</f>
        <v>0.95657568238213397</v>
      </c>
      <c r="Q30" s="82">
        <f t="shared" si="4"/>
        <v>7.6733424125722521E-3</v>
      </c>
      <c r="R30" s="83">
        <v>2.4312834346483334E-2</v>
      </c>
      <c r="S30" s="84">
        <f t="shared" si="5"/>
        <v>1.6084341416710026</v>
      </c>
      <c r="T30" s="85">
        <f>分析係数表!F33</f>
        <v>0.6295336787564767</v>
      </c>
      <c r="U30" s="86">
        <f t="shared" si="6"/>
        <v>1.0125634622436623</v>
      </c>
      <c r="V30" s="87">
        <f>分析係数表!D33</f>
        <v>5.181347150259067E-2</v>
      </c>
      <c r="W30" s="167">
        <f t="shared" si="7"/>
        <v>0</v>
      </c>
      <c r="X30" s="76">
        <f>分析係数表!E33</f>
        <v>4.145077720207254E-2</v>
      </c>
      <c r="Y30" s="166">
        <f t="shared" si="8"/>
        <v>0</v>
      </c>
    </row>
    <row r="31" spans="1:25" x14ac:dyDescent="0.2">
      <c r="A31" s="6" t="s">
        <v>19</v>
      </c>
      <c r="B31" s="5" t="s">
        <v>274</v>
      </c>
      <c r="C31" s="90"/>
      <c r="D31" s="107">
        <f>投入係数表!AO31</f>
        <v>6.3457330415754923E-2</v>
      </c>
      <c r="E31" s="110">
        <f t="shared" si="9"/>
        <v>6.3457330415754925</v>
      </c>
      <c r="F31" s="85">
        <f>分析係数表!C34</f>
        <v>0.33608845585417924</v>
      </c>
      <c r="G31" s="110">
        <f t="shared" si="0"/>
        <v>2.1327276192059514</v>
      </c>
      <c r="H31" s="110">
        <v>2.4471854959059081</v>
      </c>
      <c r="I31" s="110">
        <f t="shared" si="1"/>
        <v>2.4471854959059081</v>
      </c>
      <c r="J31" s="85">
        <f>分析係数表!G34</f>
        <v>0.42501734562394688</v>
      </c>
      <c r="K31" s="111">
        <f t="shared" si="2"/>
        <v>1.0400962837193513</v>
      </c>
      <c r="L31" s="79"/>
      <c r="M31" s="80"/>
      <c r="N31" s="81">
        <f>分析係数表!H34</f>
        <v>0.15935396387234249</v>
      </c>
      <c r="O31" s="82">
        <f t="shared" si="3"/>
        <v>1.3197666255581459</v>
      </c>
      <c r="P31" s="76">
        <f>分析係数表!C34</f>
        <v>0.33608845585417924</v>
      </c>
      <c r="Q31" s="82">
        <f t="shared" si="4"/>
        <v>0.44355832727171801</v>
      </c>
      <c r="R31" s="83">
        <v>0.48083749295999395</v>
      </c>
      <c r="S31" s="84">
        <f t="shared" si="5"/>
        <v>2.928022988865902</v>
      </c>
      <c r="T31" s="85">
        <f>分析係数表!F34</f>
        <v>0.69035583308553872</v>
      </c>
      <c r="U31" s="86">
        <f t="shared" si="6"/>
        <v>2.0213777497721286</v>
      </c>
      <c r="V31" s="87">
        <f>分析係数表!D34</f>
        <v>0.20794925166022402</v>
      </c>
      <c r="W31" s="167">
        <f t="shared" si="7"/>
        <v>1</v>
      </c>
      <c r="X31" s="76">
        <f>分析係数表!E34</f>
        <v>0.15720091188423035</v>
      </c>
      <c r="Y31" s="166">
        <f t="shared" si="8"/>
        <v>0</v>
      </c>
    </row>
    <row r="32" spans="1:25" x14ac:dyDescent="0.2">
      <c r="A32" s="6" t="s">
        <v>20</v>
      </c>
      <c r="B32" s="5" t="s">
        <v>37</v>
      </c>
      <c r="C32" s="90"/>
      <c r="D32" s="107">
        <f>投入係数表!AO32</f>
        <v>2.1881838074398249E-3</v>
      </c>
      <c r="E32" s="110">
        <f t="shared" si="9"/>
        <v>0.21881838074398249</v>
      </c>
      <c r="F32" s="85">
        <f>分析係数表!C35</f>
        <v>1</v>
      </c>
      <c r="G32" s="110">
        <f t="shared" si="0"/>
        <v>0.21881838074398249</v>
      </c>
      <c r="H32" s="110">
        <v>1.0460915761367702</v>
      </c>
      <c r="I32" s="110">
        <f t="shared" si="1"/>
        <v>1.0460915761367702</v>
      </c>
      <c r="J32" s="85">
        <f>分析係数表!G35</f>
        <v>0.31379772270596118</v>
      </c>
      <c r="K32" s="111">
        <f t="shared" si="2"/>
        <v>0.32826115433360809</v>
      </c>
      <c r="L32" s="79"/>
      <c r="M32" s="80"/>
      <c r="N32" s="81">
        <f>分析係数表!H35</f>
        <v>5.9518620756453096E-2</v>
      </c>
      <c r="O32" s="82">
        <f t="shared" si="3"/>
        <v>0.49293213274911452</v>
      </c>
      <c r="P32" s="76">
        <f>分析係数表!C35</f>
        <v>1</v>
      </c>
      <c r="Q32" s="82">
        <f t="shared" si="4"/>
        <v>0.49293213274911452</v>
      </c>
      <c r="R32" s="83">
        <v>0.64301072489021882</v>
      </c>
      <c r="S32" s="84">
        <f t="shared" si="5"/>
        <v>1.689102301026989</v>
      </c>
      <c r="T32" s="85">
        <f>分析係数表!F35</f>
        <v>0.62804197365483372</v>
      </c>
      <c r="U32" s="86">
        <f t="shared" si="6"/>
        <v>1.0608271428419112</v>
      </c>
      <c r="V32" s="87">
        <f>分析係数表!D35</f>
        <v>2.3219468631390936E-2</v>
      </c>
      <c r="W32" s="167">
        <f t="shared" si="7"/>
        <v>0</v>
      </c>
      <c r="X32" s="76">
        <f>分析係数表!E35</f>
        <v>2.0763563295378432E-2</v>
      </c>
      <c r="Y32" s="166">
        <f t="shared" si="8"/>
        <v>0</v>
      </c>
    </row>
    <row r="33" spans="1:25" x14ac:dyDescent="0.2">
      <c r="A33" s="6" t="s">
        <v>21</v>
      </c>
      <c r="B33" s="5" t="s">
        <v>38</v>
      </c>
      <c r="C33" s="90"/>
      <c r="D33" s="107">
        <f>投入係数表!AO33</f>
        <v>2.4070021881838075E-2</v>
      </c>
      <c r="E33" s="110">
        <f t="shared" si="9"/>
        <v>2.4070021881838075</v>
      </c>
      <c r="F33" s="85">
        <f>分析係数表!C36</f>
        <v>0.74699570815450644</v>
      </c>
      <c r="G33" s="110">
        <f t="shared" si="0"/>
        <v>1.7980203040918099</v>
      </c>
      <c r="H33" s="110">
        <v>2.0047863133595145</v>
      </c>
      <c r="I33" s="110">
        <f t="shared" si="1"/>
        <v>2.0047863133595145</v>
      </c>
      <c r="J33" s="85">
        <f>分析係数表!G36</f>
        <v>2.1798365122615803E-2</v>
      </c>
      <c r="K33" s="111">
        <f t="shared" si="2"/>
        <v>4.3701064051433557E-2</v>
      </c>
      <c r="L33" s="79"/>
      <c r="M33" s="80"/>
      <c r="N33" s="81">
        <f>分析係数表!H36</f>
        <v>0.18814470434403602</v>
      </c>
      <c r="O33" s="82">
        <f t="shared" si="3"/>
        <v>1.5582110136129455</v>
      </c>
      <c r="P33" s="76">
        <f>分析係数表!C36</f>
        <v>0.74699570815450644</v>
      </c>
      <c r="Q33" s="82">
        <f t="shared" si="4"/>
        <v>1.1639769395679536</v>
      </c>
      <c r="R33" s="83">
        <v>1.2147659849011694</v>
      </c>
      <c r="S33" s="84">
        <f t="shared" si="5"/>
        <v>3.2195522982606839</v>
      </c>
      <c r="T33" s="85">
        <f>分析係数表!F36</f>
        <v>0.88068263301305039</v>
      </c>
      <c r="U33" s="86">
        <f t="shared" si="6"/>
        <v>2.8354037951554369</v>
      </c>
      <c r="V33" s="87">
        <f>分析係数表!D36</f>
        <v>1.2046464936182418E-2</v>
      </c>
      <c r="W33" s="167">
        <f t="shared" si="7"/>
        <v>0</v>
      </c>
      <c r="X33" s="76">
        <f>分析係数表!E36</f>
        <v>2.5813853434676608E-3</v>
      </c>
      <c r="Y33" s="166">
        <f t="shared" si="8"/>
        <v>0</v>
      </c>
    </row>
    <row r="34" spans="1:25" x14ac:dyDescent="0.2">
      <c r="A34" s="6" t="s">
        <v>22</v>
      </c>
      <c r="B34" s="5" t="s">
        <v>377</v>
      </c>
      <c r="C34" s="90"/>
      <c r="D34" s="107">
        <f>投入係数表!AO34</f>
        <v>7.8774617067833702E-2</v>
      </c>
      <c r="E34" s="110">
        <f t="shared" si="9"/>
        <v>7.8774617067833699</v>
      </c>
      <c r="F34" s="85">
        <f>分析係数表!C37</f>
        <v>0.40712235846595357</v>
      </c>
      <c r="G34" s="110">
        <f t="shared" si="0"/>
        <v>3.2070907887908815</v>
      </c>
      <c r="H34" s="110">
        <v>3.6133553776443716</v>
      </c>
      <c r="I34" s="110">
        <f t="shared" si="1"/>
        <v>3.6133553776443716</v>
      </c>
      <c r="J34" s="85">
        <f>分析係数表!G37</f>
        <v>0.32196035893896063</v>
      </c>
      <c r="K34" s="111">
        <f t="shared" si="2"/>
        <v>1.1633571943604055</v>
      </c>
      <c r="L34" s="79"/>
      <c r="M34" s="80"/>
      <c r="N34" s="81">
        <f>分析係数表!H37</f>
        <v>4.8815923289263402E-2</v>
      </c>
      <c r="O34" s="82">
        <f t="shared" si="3"/>
        <v>0.40429258731579126</v>
      </c>
      <c r="P34" s="76">
        <f>分析係数表!C37</f>
        <v>0.40712235846595357</v>
      </c>
      <c r="Q34" s="82">
        <f t="shared" si="4"/>
        <v>0.16459655165830742</v>
      </c>
      <c r="R34" s="83">
        <v>0.19489701538696924</v>
      </c>
      <c r="S34" s="84">
        <f t="shared" si="5"/>
        <v>3.8082523930313408</v>
      </c>
      <c r="T34" s="85">
        <f>分析係数表!F37</f>
        <v>0.65447194556749833</v>
      </c>
      <c r="U34" s="86">
        <f t="shared" si="6"/>
        <v>2.4923943528793031</v>
      </c>
      <c r="V34" s="87">
        <f>分析係数表!D37</f>
        <v>9.4369391578739775E-2</v>
      </c>
      <c r="W34" s="167">
        <f t="shared" si="7"/>
        <v>0</v>
      </c>
      <c r="X34" s="76">
        <f>分析係数表!E37</f>
        <v>8.924169214081451E-2</v>
      </c>
      <c r="Y34" s="166">
        <f t="shared" si="8"/>
        <v>0</v>
      </c>
    </row>
    <row r="35" spans="1:25" x14ac:dyDescent="0.2">
      <c r="A35" s="6" t="s">
        <v>23</v>
      </c>
      <c r="B35" s="5" t="s">
        <v>193</v>
      </c>
      <c r="C35" s="90"/>
      <c r="D35" s="107">
        <f>投入係数表!AO35</f>
        <v>5.4704595185995623E-2</v>
      </c>
      <c r="E35" s="110">
        <f t="shared" si="9"/>
        <v>5.4704595185995624</v>
      </c>
      <c r="F35" s="85">
        <f>分析係数表!C38</f>
        <v>1.4508928571428603E-2</v>
      </c>
      <c r="G35" s="110">
        <f t="shared" si="0"/>
        <v>7.9370506408252758E-2</v>
      </c>
      <c r="H35" s="110">
        <v>9.3120874219608671E-2</v>
      </c>
      <c r="I35" s="110">
        <f t="shared" si="1"/>
        <v>9.3120874219608671E-2</v>
      </c>
      <c r="J35" s="85">
        <f>分析係数表!G38</f>
        <v>0.30833333333333335</v>
      </c>
      <c r="K35" s="111">
        <f t="shared" si="2"/>
        <v>2.871226955104601E-2</v>
      </c>
      <c r="L35" s="79"/>
      <c r="M35" s="80"/>
      <c r="N35" s="81">
        <f>分析係数表!H38</f>
        <v>4.2859218364085426E-2</v>
      </c>
      <c r="O35" s="82">
        <f t="shared" si="3"/>
        <v>0.35495926564928099</v>
      </c>
      <c r="P35" s="76">
        <f>分析係数表!C38</f>
        <v>1.4508928571428603E-2</v>
      </c>
      <c r="Q35" s="82">
        <f t="shared" si="4"/>
        <v>5.1500786310721683E-3</v>
      </c>
      <c r="R35" s="83">
        <v>6.6116712914430229E-3</v>
      </c>
      <c r="S35" s="84">
        <f t="shared" si="5"/>
        <v>9.9732545511051693E-2</v>
      </c>
      <c r="T35" s="85">
        <f>分析係数表!F38</f>
        <v>0.5083333333333333</v>
      </c>
      <c r="U35" s="86">
        <f t="shared" si="6"/>
        <v>5.0697377301451275E-2</v>
      </c>
      <c r="V35" s="87">
        <f>分析係数表!D38</f>
        <v>0.11666666666666667</v>
      </c>
      <c r="W35" s="167">
        <f t="shared" si="7"/>
        <v>0</v>
      </c>
      <c r="X35" s="76">
        <f>分析係数表!E38</f>
        <v>0.14166666666666666</v>
      </c>
      <c r="Y35" s="166">
        <f t="shared" si="8"/>
        <v>0</v>
      </c>
    </row>
    <row r="36" spans="1:25" x14ac:dyDescent="0.2">
      <c r="A36" s="6" t="s">
        <v>24</v>
      </c>
      <c r="B36" s="5" t="s">
        <v>39</v>
      </c>
      <c r="C36" s="90"/>
      <c r="D36" s="107">
        <f>投入係数表!AO36</f>
        <v>0.19037199124726478</v>
      </c>
      <c r="E36" s="110">
        <f t="shared" si="9"/>
        <v>19.037199124726477</v>
      </c>
      <c r="F36" s="85">
        <f>分析係数表!C39</f>
        <v>1</v>
      </c>
      <c r="G36" s="110">
        <f t="shared" si="0"/>
        <v>19.037199124726477</v>
      </c>
      <c r="H36" s="110">
        <v>19.047001162971831</v>
      </c>
      <c r="I36" s="110">
        <f t="shared" si="1"/>
        <v>19.047001162971831</v>
      </c>
      <c r="J36" s="85">
        <f>分析係数表!G39</f>
        <v>0.34035980374341268</v>
      </c>
      <c r="K36" s="111">
        <f t="shared" si="2"/>
        <v>6.4828335777296457</v>
      </c>
      <c r="L36" s="79"/>
      <c r="M36" s="80"/>
      <c r="N36" s="81">
        <f>分析係数表!H39</f>
        <v>3.825851130805366E-3</v>
      </c>
      <c r="O36" s="82">
        <f t="shared" si="3"/>
        <v>3.1685629363043165E-2</v>
      </c>
      <c r="P36" s="76">
        <f>分析係数表!C39</f>
        <v>1</v>
      </c>
      <c r="Q36" s="82">
        <f t="shared" si="4"/>
        <v>3.1685629363043165E-2</v>
      </c>
      <c r="R36" s="83">
        <v>4.0609394413308159E-2</v>
      </c>
      <c r="S36" s="84">
        <f t="shared" si="5"/>
        <v>19.08761055738514</v>
      </c>
      <c r="T36" s="85">
        <f>分析係数表!F39</f>
        <v>0.69125931310194444</v>
      </c>
      <c r="U36" s="86">
        <f t="shared" si="6"/>
        <v>13.194488562655476</v>
      </c>
      <c r="V36" s="87">
        <f>分析係数表!D39</f>
        <v>5.1063056514628384E-2</v>
      </c>
      <c r="W36" s="167">
        <f t="shared" si="7"/>
        <v>1</v>
      </c>
      <c r="X36" s="76">
        <f>分析係数表!E39</f>
        <v>5.9967290568780668E-2</v>
      </c>
      <c r="Y36" s="166">
        <f t="shared" si="8"/>
        <v>1</v>
      </c>
    </row>
    <row r="37" spans="1:25" x14ac:dyDescent="0.2">
      <c r="A37" s="6" t="s">
        <v>25</v>
      </c>
      <c r="B37" s="5" t="s">
        <v>40</v>
      </c>
      <c r="C37" s="90"/>
      <c r="D37" s="107">
        <f>投入係数表!AO37</f>
        <v>0</v>
      </c>
      <c r="E37" s="110">
        <f t="shared" si="9"/>
        <v>0</v>
      </c>
      <c r="F37" s="85">
        <f>分析係数表!C40</f>
        <v>0.85193465176268268</v>
      </c>
      <c r="G37" s="110">
        <f t="shared" si="0"/>
        <v>0</v>
      </c>
      <c r="H37" s="110">
        <v>6.5404548981369782E-3</v>
      </c>
      <c r="I37" s="110">
        <f t="shared" si="1"/>
        <v>6.5404548981369782E-3</v>
      </c>
      <c r="J37" s="85">
        <f>分析係数表!G40</f>
        <v>0.54260669636442016</v>
      </c>
      <c r="K37" s="111">
        <f t="shared" si="2"/>
        <v>3.5488946249985958E-3</v>
      </c>
      <c r="L37" s="79"/>
      <c r="M37" s="80"/>
      <c r="N37" s="81">
        <f>分析係数表!H40</f>
        <v>3.0340452322146352E-2</v>
      </c>
      <c r="O37" s="82">
        <f t="shared" si="3"/>
        <v>0.25127907336641192</v>
      </c>
      <c r="P37" s="76">
        <f>分析係数表!C40</f>
        <v>0.85193465176268268</v>
      </c>
      <c r="Q37" s="82">
        <f t="shared" si="4"/>
        <v>0.21407334986366372</v>
      </c>
      <c r="R37" s="83">
        <v>0.2144892879036332</v>
      </c>
      <c r="S37" s="84">
        <f t="shared" si="5"/>
        <v>0.22102974280177018</v>
      </c>
      <c r="T37" s="85">
        <f>分析係数表!F40</f>
        <v>0.72424198879149304</v>
      </c>
      <c r="U37" s="86">
        <f t="shared" si="6"/>
        <v>0.16007902050882622</v>
      </c>
      <c r="V37" s="87">
        <f>分析係数表!D40</f>
        <v>8.0615030895243564E-2</v>
      </c>
      <c r="W37" s="167">
        <f t="shared" si="7"/>
        <v>0</v>
      </c>
      <c r="X37" s="76">
        <f>分析係数表!E40</f>
        <v>5.0725678976864495E-2</v>
      </c>
      <c r="Y37" s="166">
        <f t="shared" si="8"/>
        <v>0</v>
      </c>
    </row>
    <row r="38" spans="1:25" x14ac:dyDescent="0.2">
      <c r="A38" s="6" t="s">
        <v>26</v>
      </c>
      <c r="B38" s="5" t="s">
        <v>276</v>
      </c>
      <c r="C38" s="90"/>
      <c r="D38" s="107">
        <f>投入係数表!AO38</f>
        <v>2.1881838074398249E-3</v>
      </c>
      <c r="E38" s="110">
        <f t="shared" si="9"/>
        <v>0.21881838074398249</v>
      </c>
      <c r="F38" s="85">
        <f>分析係数表!C41</f>
        <v>0.80146471371504657</v>
      </c>
      <c r="G38" s="110">
        <f t="shared" si="0"/>
        <v>0.175375210878566</v>
      </c>
      <c r="H38" s="110">
        <v>0.19018272823458585</v>
      </c>
      <c r="I38" s="110">
        <f t="shared" si="1"/>
        <v>0.19018272823458585</v>
      </c>
      <c r="J38" s="85">
        <f>分析係数表!G41</f>
        <v>0.44658927872701187</v>
      </c>
      <c r="K38" s="111">
        <f t="shared" si="2"/>
        <v>8.4933567428619003E-2</v>
      </c>
      <c r="L38" s="79"/>
      <c r="M38" s="80"/>
      <c r="N38" s="81">
        <f>分析係数表!H41</f>
        <v>5.2181703714465594E-2</v>
      </c>
      <c r="O38" s="82">
        <f t="shared" si="3"/>
        <v>0.43216791947694949</v>
      </c>
      <c r="P38" s="76">
        <f>分析係数表!C41</f>
        <v>0.80146471371504657</v>
      </c>
      <c r="Q38" s="82">
        <f t="shared" si="4"/>
        <v>0.34636733786042062</v>
      </c>
      <c r="R38" s="83">
        <v>0.35306529889787847</v>
      </c>
      <c r="S38" s="84">
        <f t="shared" si="5"/>
        <v>0.54324802713246434</v>
      </c>
      <c r="T38" s="85">
        <f>分析係数表!F41</f>
        <v>0.54349810877787919</v>
      </c>
      <c r="U38" s="86">
        <f t="shared" si="6"/>
        <v>0.29525427534380838</v>
      </c>
      <c r="V38" s="87">
        <f>分析係数表!D41</f>
        <v>0.13747228381374724</v>
      </c>
      <c r="W38" s="167">
        <f t="shared" si="7"/>
        <v>0</v>
      </c>
      <c r="X38" s="76">
        <f>分析係数表!E41</f>
        <v>0.12938567888352681</v>
      </c>
      <c r="Y38" s="166">
        <f t="shared" si="8"/>
        <v>0</v>
      </c>
    </row>
    <row r="39" spans="1:25" x14ac:dyDescent="0.2">
      <c r="A39" s="6" t="s">
        <v>51</v>
      </c>
      <c r="B39" s="5" t="s">
        <v>367</v>
      </c>
      <c r="C39" s="90"/>
      <c r="D39" s="107">
        <f>投入係数表!AO39</f>
        <v>2.1881838074398249E-3</v>
      </c>
      <c r="E39" s="110">
        <f t="shared" si="9"/>
        <v>0.21881838074398249</v>
      </c>
      <c r="F39" s="85">
        <f>分析係数表!C42</f>
        <v>0.73057644110275688</v>
      </c>
      <c r="G39" s="110">
        <f>E39*F39</f>
        <v>0.15986355385180676</v>
      </c>
      <c r="H39" s="110">
        <v>0.17611348364823473</v>
      </c>
      <c r="I39" s="110">
        <f>C39+H39</f>
        <v>0.17611348364823473</v>
      </c>
      <c r="J39" s="85">
        <f>分析係数表!G42</f>
        <v>0.48211243611584326</v>
      </c>
      <c r="K39" s="111">
        <f>I39*J39</f>
        <v>8.4906500634498172E-2</v>
      </c>
      <c r="L39" s="79"/>
      <c r="M39" s="80"/>
      <c r="N39" s="81">
        <f>分析係数表!H42</f>
        <v>1.2567194537265727E-2</v>
      </c>
      <c r="O39" s="82">
        <f t="shared" si="3"/>
        <v>0.10408127619885697</v>
      </c>
      <c r="P39" s="76">
        <f>分析係数表!C42</f>
        <v>0.73057644110275688</v>
      </c>
      <c r="Q39" s="82">
        <f>O39*P39</f>
        <v>7.6039328350794008E-2</v>
      </c>
      <c r="R39" s="83">
        <v>8.0354154549170109E-2</v>
      </c>
      <c r="S39" s="84">
        <f>I39+R39</f>
        <v>0.25646763819740481</v>
      </c>
      <c r="T39" s="85">
        <f>分析係数表!F42</f>
        <v>0.53492333901192501</v>
      </c>
      <c r="U39" s="86">
        <f>S39*T39</f>
        <v>0.13719052537305809</v>
      </c>
      <c r="V39" s="87">
        <f>分析係数表!D42</f>
        <v>0.19591141396933562</v>
      </c>
      <c r="W39" s="167">
        <f>ROUND(S39*V39,0)</f>
        <v>0</v>
      </c>
      <c r="X39" s="76">
        <f>分析係数表!E42</f>
        <v>0.16183986371379896</v>
      </c>
      <c r="Y39" s="166">
        <f>ROUND(S39*X39,0)</f>
        <v>0</v>
      </c>
    </row>
    <row r="40" spans="1:25" x14ac:dyDescent="0.2">
      <c r="A40" s="6" t="s">
        <v>194</v>
      </c>
      <c r="B40" s="5" t="s">
        <v>41</v>
      </c>
      <c r="C40" s="90"/>
      <c r="D40" s="107">
        <f>投入係数表!AO40</f>
        <v>3.0634573304157548E-2</v>
      </c>
      <c r="E40" s="110">
        <f t="shared" si="9"/>
        <v>3.0634573304157549</v>
      </c>
      <c r="F40" s="85">
        <f>分析係数表!C43</f>
        <v>0.26262335230137579</v>
      </c>
      <c r="G40" s="110">
        <f>E40*F40</f>
        <v>0.804535433746009</v>
      </c>
      <c r="H40" s="110">
        <v>1.6228596267567128</v>
      </c>
      <c r="I40" s="110">
        <f>C40+H40</f>
        <v>1.6228596267567128</v>
      </c>
      <c r="J40" s="85">
        <f>分析係数表!G43</f>
        <v>0.38144329896907214</v>
      </c>
      <c r="K40" s="111">
        <f>I40*J40</f>
        <v>0.61902892979379764</v>
      </c>
      <c r="L40" s="79"/>
      <c r="M40" s="80"/>
      <c r="N40" s="81">
        <f>分析係数表!H43</f>
        <v>3.4626374158554893E-2</v>
      </c>
      <c r="O40" s="82">
        <f t="shared" si="3"/>
        <v>0.28677499993134004</v>
      </c>
      <c r="P40" s="76">
        <f>分析係数表!C43</f>
        <v>0.26262335230137579</v>
      </c>
      <c r="Q40" s="82">
        <f>O40*P40</f>
        <v>7.5313811838195327E-2</v>
      </c>
      <c r="R40" s="83">
        <v>0.14169471157936603</v>
      </c>
      <c r="S40" s="84">
        <f>I40+R40</f>
        <v>1.7645543383360789</v>
      </c>
      <c r="T40" s="85">
        <f>分析係数表!F43</f>
        <v>0.61984536082474229</v>
      </c>
      <c r="U40" s="86">
        <f>S40*T40</f>
        <v>1.0937508205407911</v>
      </c>
      <c r="V40" s="87">
        <f>分析係数表!D43</f>
        <v>0.12345360824742269</v>
      </c>
      <c r="W40" s="167">
        <f>ROUND(S40*V40,0)</f>
        <v>0</v>
      </c>
      <c r="X40" s="76">
        <f>分析係数表!E43</f>
        <v>9.510309278350515E-2</v>
      </c>
      <c r="Y40" s="166">
        <f>ROUND(S40*X40,0)</f>
        <v>0</v>
      </c>
    </row>
    <row r="41" spans="1:25" x14ac:dyDescent="0.2">
      <c r="A41" s="6" t="s">
        <v>340</v>
      </c>
      <c r="B41" s="5" t="s">
        <v>42</v>
      </c>
      <c r="C41" s="90"/>
      <c r="D41" s="107">
        <f>投入係数表!AO41</f>
        <v>0</v>
      </c>
      <c r="E41" s="110">
        <f t="shared" si="9"/>
        <v>0</v>
      </c>
      <c r="F41" s="85">
        <f>分析係数表!C44</f>
        <v>0.55951749734888656</v>
      </c>
      <c r="G41" s="110">
        <f>E41*F41</f>
        <v>0</v>
      </c>
      <c r="H41" s="110">
        <v>1.1680182476297455E-2</v>
      </c>
      <c r="I41" s="110">
        <f>C41+H41</f>
        <v>1.1680182476297455E-2</v>
      </c>
      <c r="J41" s="85">
        <f>分析係数表!G44</f>
        <v>0.2661290322580645</v>
      </c>
      <c r="K41" s="111">
        <f>I41*J41</f>
        <v>3.108435659014645E-3</v>
      </c>
      <c r="L41" s="79"/>
      <c r="M41" s="80"/>
      <c r="N41" s="81">
        <f>分析係数表!H44</f>
        <v>0.11419439198024117</v>
      </c>
      <c r="O41" s="82">
        <f t="shared" si="3"/>
        <v>0.94575587389944027</v>
      </c>
      <c r="P41" s="76">
        <f>分析係数表!C44</f>
        <v>0.55951749734888656</v>
      </c>
      <c r="Q41" s="82">
        <f>O41*P41</f>
        <v>0.52916695966722394</v>
      </c>
      <c r="R41" s="83">
        <v>0.53818771399845355</v>
      </c>
      <c r="S41" s="84">
        <f>I41+R41</f>
        <v>0.54986789647475098</v>
      </c>
      <c r="T41" s="85">
        <f>分析係数表!F44</f>
        <v>0.54608294930875578</v>
      </c>
      <c r="U41" s="86">
        <f>S41*T41</f>
        <v>0.3002734826371336</v>
      </c>
      <c r="V41" s="87">
        <f>分析係数表!D44</f>
        <v>0.18490783410138248</v>
      </c>
      <c r="W41" s="167">
        <f>ROUND(S41*V41,0)</f>
        <v>0</v>
      </c>
      <c r="X41" s="76">
        <f>分析係数表!E44</f>
        <v>0.125</v>
      </c>
      <c r="Y41" s="166">
        <f>ROUND(S41*X41,0)</f>
        <v>0</v>
      </c>
    </row>
    <row r="42" spans="1:25" x14ac:dyDescent="0.2">
      <c r="A42" s="6" t="s">
        <v>341</v>
      </c>
      <c r="B42" s="5" t="s">
        <v>278</v>
      </c>
      <c r="C42" s="90"/>
      <c r="D42" s="107">
        <f>投入係数表!AO42</f>
        <v>0</v>
      </c>
      <c r="E42" s="110">
        <f t="shared" si="9"/>
        <v>0</v>
      </c>
      <c r="F42" s="85">
        <f>分析係数表!C45</f>
        <v>1</v>
      </c>
      <c r="G42" s="110">
        <f>E42*F42</f>
        <v>0</v>
      </c>
      <c r="H42" s="110">
        <v>0.47278214652099909</v>
      </c>
      <c r="I42" s="110">
        <f>C42+H42</f>
        <v>0.47278214652099909</v>
      </c>
      <c r="J42" s="85">
        <f>分析係数表!G45</f>
        <v>0</v>
      </c>
      <c r="K42" s="111">
        <f>I42*J42</f>
        <v>0</v>
      </c>
      <c r="L42" s="79"/>
      <c r="M42" s="80"/>
      <c r="N42" s="81">
        <f>分析係数表!H45</f>
        <v>0</v>
      </c>
      <c r="O42" s="82">
        <f t="shared" si="3"/>
        <v>0</v>
      </c>
      <c r="P42" s="76">
        <f>分析係数表!C45</f>
        <v>1</v>
      </c>
      <c r="Q42" s="82">
        <f>O42*P42</f>
        <v>0</v>
      </c>
      <c r="R42" s="83">
        <v>3.9468596315868971E-2</v>
      </c>
      <c r="S42" s="84">
        <f>I42+R42</f>
        <v>0.51225074283686811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0.22811405702851428</v>
      </c>
      <c r="G43" s="110">
        <f>E43*F43</f>
        <v>0</v>
      </c>
      <c r="H43" s="110">
        <v>5.1488867564661943E-2</v>
      </c>
      <c r="I43" s="110">
        <f>C43+H43</f>
        <v>100.05148886756466</v>
      </c>
      <c r="J43" s="85">
        <f>分析係数表!G46</f>
        <v>8.7527352297592995E-3</v>
      </c>
      <c r="K43" s="111">
        <f>I43*J43</f>
        <v>0.87572419140100355</v>
      </c>
      <c r="L43" s="79"/>
      <c r="M43" s="80"/>
      <c r="N43" s="81">
        <f>分析係数表!H46</f>
        <v>2.1817037144655917E-2</v>
      </c>
      <c r="O43" s="82">
        <f t="shared" si="3"/>
        <v>0.18068830415254361</v>
      </c>
      <c r="P43" s="76">
        <f>分析係数表!C46</f>
        <v>0.22811405702851428</v>
      </c>
      <c r="Q43" s="82">
        <f>O43*P43</f>
        <v>4.1217542117838867E-2</v>
      </c>
      <c r="R43" s="83">
        <v>4.6875409516909217E-2</v>
      </c>
      <c r="S43" s="84">
        <f>I43+R43</f>
        <v>100.09836427708157</v>
      </c>
      <c r="T43" s="85">
        <f>分析係数表!F46</f>
        <v>0.3172866520787746</v>
      </c>
      <c r="U43" s="86">
        <f>S43*T43</f>
        <v>31.759874880036822</v>
      </c>
      <c r="V43" s="87">
        <f>分析係数表!D46</f>
        <v>4.3763676148796497E-3</v>
      </c>
      <c r="W43" s="167">
        <f>ROUND(S43*V43,0)</f>
        <v>0</v>
      </c>
      <c r="X43" s="76">
        <f>分析係数表!E46</f>
        <v>1.5317286652078774E-2</v>
      </c>
      <c r="Y43" s="166">
        <f>ROUND(S43*X43,0)</f>
        <v>2</v>
      </c>
    </row>
    <row r="44" spans="1:25" x14ac:dyDescent="0.2">
      <c r="A44" s="192">
        <v>40</v>
      </c>
      <c r="B44" s="14" t="s">
        <v>150</v>
      </c>
      <c r="C44" s="197">
        <f>SUM(C5:C43)</f>
        <v>100</v>
      </c>
      <c r="D44" s="108">
        <f>投入係数表!AO44</f>
        <v>0.68052516411378561</v>
      </c>
      <c r="E44" s="96">
        <f>SUM(E5:E43)</f>
        <v>68.052516411378576</v>
      </c>
      <c r="F44" s="98">
        <f>分析係数表!C47</f>
        <v>0.33433390508862204</v>
      </c>
      <c r="G44" s="96">
        <f>SUM(G5:G43)</f>
        <v>35.134013975298181</v>
      </c>
      <c r="H44" s="96">
        <f>SUM(H5:H43)</f>
        <v>40.654064291952899</v>
      </c>
      <c r="I44" s="96">
        <f>SUM(I5:I43)</f>
        <v>140.65406429195289</v>
      </c>
      <c r="J44" s="98">
        <f>分析係数表!G47</f>
        <v>0.20055399257397419</v>
      </c>
      <c r="K44" s="112">
        <f>SUM(K5:K43)</f>
        <v>13.208902362414518</v>
      </c>
      <c r="L44" s="94">
        <f>最終需要_まとめ!$L$33</f>
        <v>0.627</v>
      </c>
      <c r="M44" s="91">
        <f>K44*L44</f>
        <v>8.2819817812339025</v>
      </c>
      <c r="N44" s="95">
        <f>分析係数表!H47</f>
        <v>1</v>
      </c>
      <c r="O44" s="96">
        <f>SUM(O5:O43)</f>
        <v>8.2819817812339025</v>
      </c>
      <c r="P44" s="92">
        <f>分析係数表!C47</f>
        <v>0.33433390508862204</v>
      </c>
      <c r="Q44" s="96">
        <f>SUM(Q5:Q43)</f>
        <v>3.9240209599054729</v>
      </c>
      <c r="R44" s="91">
        <f>SUM(R5:R43)</f>
        <v>4.4896781345672157</v>
      </c>
      <c r="S44" s="97">
        <f>SUM(S5:S43)</f>
        <v>145.14374242652011</v>
      </c>
      <c r="T44" s="98">
        <f>分析係数表!F47</f>
        <v>0.41739236800258844</v>
      </c>
      <c r="U44" s="99">
        <f>SUM(U5:U43)</f>
        <v>59.680027413251779</v>
      </c>
      <c r="V44" s="100">
        <f>分析係数表!D47</f>
        <v>5.2767398089435869E-2</v>
      </c>
      <c r="W44" s="164">
        <f>SUM(W5:W43)</f>
        <v>2</v>
      </c>
      <c r="X44" s="92">
        <f>分析係数表!E47</f>
        <v>4.5266401770882245E-2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Y8" activePane="bottomRight" state="frozen"/>
      <selection activeCell="F63" sqref="F63"/>
      <selection pane="topRight" activeCell="F63" sqref="F63"/>
      <selection pane="bottomLeft" activeCell="F63" sqref="F63"/>
      <selection pane="bottomRight" activeCell="AG3" sqref="AG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0" t="s">
        <v>67</v>
      </c>
      <c r="X5" s="461"/>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0.21389195148842333</v>
      </c>
      <c r="D8" s="403">
        <f t="shared" ref="D8:E41" si="1">W8</f>
        <v>0.3868974042027194</v>
      </c>
      <c r="E8" s="403">
        <f t="shared" si="1"/>
        <v>0.15574783683559951</v>
      </c>
      <c r="F8" s="403">
        <f t="shared" ref="F8:G41" si="2">AH8</f>
        <v>0.44993819530284301</v>
      </c>
      <c r="G8" s="403">
        <f t="shared" si="2"/>
        <v>0.12113720642768851</v>
      </c>
      <c r="H8" s="404">
        <f t="shared" ref="H8:H41" si="3">AN8</f>
        <v>1.1235410915782847E-2</v>
      </c>
      <c r="K8" s="224" t="s">
        <v>263</v>
      </c>
      <c r="L8" s="158" t="s">
        <v>264</v>
      </c>
      <c r="M8" s="383">
        <f>取引基本表!AX5</f>
        <v>1814</v>
      </c>
      <c r="N8" s="367">
        <f>ABS(取引基本表!BB5)</f>
        <v>1426</v>
      </c>
      <c r="O8" s="411">
        <f t="shared" ref="O8:O41" si="4">N8/M8</f>
        <v>0.78610804851157667</v>
      </c>
      <c r="P8" s="407">
        <f t="shared" ref="P8:P43" si="5">1-O8</f>
        <v>0.21389195148842333</v>
      </c>
      <c r="R8" s="224" t="s">
        <v>263</v>
      </c>
      <c r="S8" s="158" t="s">
        <v>264</v>
      </c>
      <c r="T8" s="365">
        <f>取引基本表!BD5</f>
        <v>809</v>
      </c>
      <c r="U8" s="446">
        <f>雇用表!AL5</f>
        <v>313</v>
      </c>
      <c r="V8" s="447">
        <f>雇用表!AL51</f>
        <v>126</v>
      </c>
      <c r="W8" s="413">
        <f>U8/T8</f>
        <v>0.3868974042027194</v>
      </c>
      <c r="X8" s="413">
        <f>V8/T8</f>
        <v>0.15574783683559951</v>
      </c>
      <c r="Z8" s="224" t="s">
        <v>263</v>
      </c>
      <c r="AA8" s="48" t="s">
        <v>264</v>
      </c>
      <c r="AB8" s="452">
        <f t="array" ref="AB8:AF47">TRANSPOSE(取引基本表!C46:AP50)</f>
        <v>98</v>
      </c>
      <c r="AC8" s="453">
        <v>160</v>
      </c>
      <c r="AD8" s="453">
        <v>130</v>
      </c>
      <c r="AE8" s="453">
        <v>32</v>
      </c>
      <c r="AF8" s="453">
        <v>-56</v>
      </c>
      <c r="AG8" s="368">
        <f t="array" ref="AG8:AG47">TRANSPOSE(取引基本表!C52:AP52)</f>
        <v>809</v>
      </c>
      <c r="AH8" s="404">
        <f>SUM(AB8:AF8)/AG8</f>
        <v>0.44993819530284301</v>
      </c>
      <c r="AI8" s="415">
        <f>AB8/AG8</f>
        <v>0.12113720642768851</v>
      </c>
      <c r="AK8" s="224" t="s">
        <v>263</v>
      </c>
      <c r="AL8" s="158" t="s">
        <v>264</v>
      </c>
      <c r="AM8" s="383">
        <f>取引基本表!AR5</f>
        <v>464</v>
      </c>
      <c r="AN8" s="407">
        <f t="shared" ref="AN8:AN47" si="6">AM8/AM$47</f>
        <v>1.1235410915782847E-2</v>
      </c>
      <c r="AP8" s="224" t="s">
        <v>263</v>
      </c>
      <c r="AQ8" s="158" t="s">
        <v>264</v>
      </c>
      <c r="AR8" s="386">
        <f>取引基本表!AX5</f>
        <v>1814</v>
      </c>
      <c r="AS8" s="387">
        <f>取引基本表!AY5</f>
        <v>421</v>
      </c>
      <c r="AT8" s="387">
        <f>ABS(取引基本表!BB5)</f>
        <v>1426</v>
      </c>
      <c r="AU8" s="388">
        <f>AS8-AT8</f>
        <v>-1005</v>
      </c>
      <c r="AV8" s="411">
        <v>0.83011676085593211</v>
      </c>
      <c r="AW8" s="407">
        <v>0.16988323914406789</v>
      </c>
    </row>
    <row r="9" spans="1:49" x14ac:dyDescent="0.2">
      <c r="A9" s="225" t="s">
        <v>219</v>
      </c>
      <c r="B9" s="158" t="s">
        <v>265</v>
      </c>
      <c r="C9" s="405">
        <f t="shared" si="0"/>
        <v>0.54651162790697683</v>
      </c>
      <c r="D9" s="406">
        <f t="shared" si="1"/>
        <v>0.35294117647058826</v>
      </c>
      <c r="E9" s="406">
        <f t="shared" si="1"/>
        <v>0.27450980392156865</v>
      </c>
      <c r="F9" s="406">
        <f t="shared" si="2"/>
        <v>0.68627450980392157</v>
      </c>
      <c r="G9" s="406">
        <f t="shared" si="2"/>
        <v>0.23529411764705882</v>
      </c>
      <c r="H9" s="407">
        <f t="shared" si="3"/>
        <v>6.0535619158312755E-4</v>
      </c>
      <c r="K9" s="225" t="s">
        <v>219</v>
      </c>
      <c r="L9" s="158" t="s">
        <v>265</v>
      </c>
      <c r="M9" s="383">
        <f>取引基本表!AX6</f>
        <v>86</v>
      </c>
      <c r="N9" s="367">
        <f>ABS(取引基本表!BB6)</f>
        <v>39</v>
      </c>
      <c r="O9" s="411">
        <f t="shared" si="4"/>
        <v>0.45348837209302323</v>
      </c>
      <c r="P9" s="407">
        <f t="shared" si="5"/>
        <v>0.54651162790697683</v>
      </c>
      <c r="R9" s="225" t="s">
        <v>219</v>
      </c>
      <c r="S9" s="158" t="s">
        <v>265</v>
      </c>
      <c r="T9" s="365">
        <f>取引基本表!BD6</f>
        <v>51</v>
      </c>
      <c r="U9" s="446">
        <f>雇用表!AL6</f>
        <v>18</v>
      </c>
      <c r="V9" s="447">
        <f>雇用表!AL52</f>
        <v>14</v>
      </c>
      <c r="W9" s="413">
        <f t="shared" ref="W9:W47" si="7">U9/T9</f>
        <v>0.35294117647058826</v>
      </c>
      <c r="X9" s="413">
        <f t="shared" ref="X9:X47" si="8">V9/T9</f>
        <v>0.27450980392156865</v>
      </c>
      <c r="Z9" s="225" t="s">
        <v>219</v>
      </c>
      <c r="AA9" s="48" t="s">
        <v>265</v>
      </c>
      <c r="AB9" s="454">
        <v>12</v>
      </c>
      <c r="AC9" s="387">
        <v>20</v>
      </c>
      <c r="AD9" s="387">
        <v>3</v>
      </c>
      <c r="AE9" s="387">
        <v>2</v>
      </c>
      <c r="AF9" s="387">
        <v>-2</v>
      </c>
      <c r="AG9" s="369">
        <v>51</v>
      </c>
      <c r="AH9" s="407">
        <f t="shared" ref="AH9:AH41" si="9">SUM(AB9:AF9)/AG9</f>
        <v>0.68627450980392157</v>
      </c>
      <c r="AI9" s="411">
        <f t="shared" ref="AI9:AI41" si="10">AB9/AG9</f>
        <v>0.23529411764705882</v>
      </c>
      <c r="AK9" s="225" t="s">
        <v>219</v>
      </c>
      <c r="AL9" s="158" t="s">
        <v>265</v>
      </c>
      <c r="AM9" s="383">
        <f>取引基本表!AR6</f>
        <v>25</v>
      </c>
      <c r="AN9" s="407">
        <f t="shared" si="6"/>
        <v>6.0535619158312755E-4</v>
      </c>
      <c r="AP9" s="225" t="s">
        <v>219</v>
      </c>
      <c r="AQ9" s="158" t="s">
        <v>265</v>
      </c>
      <c r="AR9" s="386">
        <f>取引基本表!AX6</f>
        <v>86</v>
      </c>
      <c r="AS9" s="387">
        <f>取引基本表!AY6</f>
        <v>4</v>
      </c>
      <c r="AT9" s="387">
        <f>ABS(取引基本表!BB6)</f>
        <v>39</v>
      </c>
      <c r="AU9" s="388">
        <f t="shared" ref="AU9:AU47" si="11">AS9-AT9</f>
        <v>-35</v>
      </c>
      <c r="AV9" s="411">
        <v>0.59023354564755837</v>
      </c>
      <c r="AW9" s="407">
        <v>0.40976645435244163</v>
      </c>
    </row>
    <row r="10" spans="1:49" x14ac:dyDescent="0.2">
      <c r="A10" s="225" t="s">
        <v>220</v>
      </c>
      <c r="B10" s="158" t="s">
        <v>266</v>
      </c>
      <c r="C10" s="405">
        <f t="shared" si="0"/>
        <v>0</v>
      </c>
      <c r="D10" s="406">
        <f t="shared" si="1"/>
        <v>0</v>
      </c>
      <c r="E10" s="406">
        <f t="shared" si="1"/>
        <v>0</v>
      </c>
      <c r="F10" s="406">
        <f t="shared" si="2"/>
        <v>0</v>
      </c>
      <c r="G10" s="406">
        <f t="shared" si="2"/>
        <v>0</v>
      </c>
      <c r="H10" s="407">
        <f t="shared" si="3"/>
        <v>1.1380696401762796E-3</v>
      </c>
      <c r="K10" s="225" t="s">
        <v>220</v>
      </c>
      <c r="L10" s="158" t="s">
        <v>266</v>
      </c>
      <c r="M10" s="383">
        <f>取引基本表!AX7</f>
        <v>210</v>
      </c>
      <c r="N10" s="367">
        <f>ABS(取引基本表!BB7)</f>
        <v>210</v>
      </c>
      <c r="O10" s="411">
        <f t="shared" si="4"/>
        <v>1</v>
      </c>
      <c r="P10" s="407">
        <f t="shared" si="5"/>
        <v>0</v>
      </c>
      <c r="R10" s="225" t="s">
        <v>220</v>
      </c>
      <c r="S10" s="158" t="s">
        <v>266</v>
      </c>
      <c r="T10" s="365">
        <f>取引基本表!BD7</f>
        <v>0</v>
      </c>
      <c r="U10" s="446">
        <f>雇用表!AL7</f>
        <v>0</v>
      </c>
      <c r="V10" s="447">
        <f>雇用表!AL53</f>
        <v>0</v>
      </c>
      <c r="W10" s="450">
        <v>0</v>
      </c>
      <c r="X10" s="450">
        <v>0</v>
      </c>
      <c r="Z10" s="225" t="s">
        <v>220</v>
      </c>
      <c r="AA10" s="48" t="s">
        <v>266</v>
      </c>
      <c r="AB10" s="454">
        <v>0</v>
      </c>
      <c r="AC10" s="387">
        <v>0</v>
      </c>
      <c r="AD10" s="387">
        <v>0</v>
      </c>
      <c r="AE10" s="387">
        <v>0</v>
      </c>
      <c r="AF10" s="387">
        <v>0</v>
      </c>
      <c r="AG10" s="369">
        <v>0</v>
      </c>
      <c r="AH10" s="451">
        <v>0</v>
      </c>
      <c r="AI10" s="450">
        <v>0</v>
      </c>
      <c r="AK10" s="225" t="s">
        <v>220</v>
      </c>
      <c r="AL10" s="158" t="s">
        <v>266</v>
      </c>
      <c r="AM10" s="383">
        <f>取引基本表!AR7</f>
        <v>47</v>
      </c>
      <c r="AN10" s="407">
        <f t="shared" si="6"/>
        <v>1.1380696401762796E-3</v>
      </c>
      <c r="AP10" s="225" t="s">
        <v>220</v>
      </c>
      <c r="AQ10" s="158" t="s">
        <v>266</v>
      </c>
      <c r="AR10" s="386">
        <f>取引基本表!AX7</f>
        <v>210</v>
      </c>
      <c r="AS10" s="387">
        <f>取引基本表!AY7</f>
        <v>0</v>
      </c>
      <c r="AT10" s="387">
        <f>ABS(取引基本表!BB7)</f>
        <v>210</v>
      </c>
      <c r="AU10" s="388">
        <f t="shared" si="11"/>
        <v>-210</v>
      </c>
      <c r="AV10" s="411">
        <v>0.31992289294256238</v>
      </c>
      <c r="AW10" s="407">
        <v>0.68007710705743762</v>
      </c>
    </row>
    <row r="11" spans="1:49" x14ac:dyDescent="0.2">
      <c r="A11" s="225" t="s">
        <v>221</v>
      </c>
      <c r="B11" s="158" t="s">
        <v>27</v>
      </c>
      <c r="C11" s="405">
        <f t="shared" si="0"/>
        <v>1.3168724279835398E-2</v>
      </c>
      <c r="D11" s="406">
        <f t="shared" si="1"/>
        <v>0</v>
      </c>
      <c r="E11" s="406">
        <f t="shared" si="1"/>
        <v>0</v>
      </c>
      <c r="F11" s="406">
        <f t="shared" si="2"/>
        <v>0.60416666666666663</v>
      </c>
      <c r="G11" s="406">
        <f t="shared" si="2"/>
        <v>0.35416666666666669</v>
      </c>
      <c r="H11" s="407">
        <f t="shared" si="3"/>
        <v>-2.4214247663325099E-5</v>
      </c>
      <c r="K11" s="225" t="s">
        <v>221</v>
      </c>
      <c r="L11" s="158" t="s">
        <v>27</v>
      </c>
      <c r="M11" s="383">
        <f>取引基本表!AX8</f>
        <v>2430</v>
      </c>
      <c r="N11" s="367">
        <f>ABS(取引基本表!BB8)</f>
        <v>2398</v>
      </c>
      <c r="O11" s="411">
        <f t="shared" si="4"/>
        <v>0.9868312757201646</v>
      </c>
      <c r="P11" s="407">
        <f t="shared" si="5"/>
        <v>1.3168724279835398E-2</v>
      </c>
      <c r="R11" s="225" t="s">
        <v>221</v>
      </c>
      <c r="S11" s="158" t="s">
        <v>27</v>
      </c>
      <c r="T11" s="365">
        <f>取引基本表!BD8</f>
        <v>48</v>
      </c>
      <c r="U11" s="446">
        <f>雇用表!AL8</f>
        <v>0</v>
      </c>
      <c r="V11" s="447">
        <f>雇用表!AL54</f>
        <v>0</v>
      </c>
      <c r="W11" s="413">
        <f t="shared" si="7"/>
        <v>0</v>
      </c>
      <c r="X11" s="413">
        <f t="shared" si="8"/>
        <v>0</v>
      </c>
      <c r="Z11" s="225" t="s">
        <v>221</v>
      </c>
      <c r="AA11" s="48" t="s">
        <v>27</v>
      </c>
      <c r="AB11" s="454">
        <v>17</v>
      </c>
      <c r="AC11" s="387">
        <v>3</v>
      </c>
      <c r="AD11" s="387">
        <v>5</v>
      </c>
      <c r="AE11" s="387">
        <v>4</v>
      </c>
      <c r="AF11" s="387">
        <v>0</v>
      </c>
      <c r="AG11" s="369">
        <v>48</v>
      </c>
      <c r="AH11" s="407">
        <f t="shared" si="9"/>
        <v>0.60416666666666663</v>
      </c>
      <c r="AI11" s="411">
        <f t="shared" si="10"/>
        <v>0.35416666666666669</v>
      </c>
      <c r="AK11" s="225" t="s">
        <v>221</v>
      </c>
      <c r="AL11" s="158" t="s">
        <v>27</v>
      </c>
      <c r="AM11" s="383">
        <f>取引基本表!AR8</f>
        <v>-1</v>
      </c>
      <c r="AN11" s="407">
        <f t="shared" si="6"/>
        <v>-2.4214247663325099E-5</v>
      </c>
      <c r="AP11" s="225" t="s">
        <v>221</v>
      </c>
      <c r="AQ11" s="158" t="s">
        <v>27</v>
      </c>
      <c r="AR11" s="386">
        <f>取引基本表!AX8</f>
        <v>2430</v>
      </c>
      <c r="AS11" s="387">
        <f>取引基本表!AY8</f>
        <v>16</v>
      </c>
      <c r="AT11" s="387">
        <f>ABS(取引基本表!BB8)</f>
        <v>2398</v>
      </c>
      <c r="AU11" s="388">
        <f t="shared" si="11"/>
        <v>-2382</v>
      </c>
      <c r="AV11" s="411">
        <v>0.97885279843965589</v>
      </c>
      <c r="AW11" s="407">
        <v>2.1147201560344109E-2</v>
      </c>
    </row>
    <row r="12" spans="1:49" x14ac:dyDescent="0.2">
      <c r="A12" s="225" t="s">
        <v>222</v>
      </c>
      <c r="B12" s="158" t="s">
        <v>190</v>
      </c>
      <c r="C12" s="405">
        <f t="shared" si="0"/>
        <v>7.2568503462812406E-2</v>
      </c>
      <c r="D12" s="406">
        <f t="shared" si="1"/>
        <v>2.9697147897677155E-2</v>
      </c>
      <c r="E12" s="406">
        <f t="shared" si="1"/>
        <v>2.9991179064980888E-2</v>
      </c>
      <c r="F12" s="406">
        <f t="shared" si="2"/>
        <v>0.41017347838870921</v>
      </c>
      <c r="G12" s="406">
        <f t="shared" si="2"/>
        <v>0.12569832402234637</v>
      </c>
      <c r="H12" s="407">
        <f t="shared" si="3"/>
        <v>9.0779214489805804E-2</v>
      </c>
      <c r="K12" s="225" t="s">
        <v>222</v>
      </c>
      <c r="L12" s="158" t="s">
        <v>190</v>
      </c>
      <c r="M12" s="383">
        <f>取引基本表!AX9</f>
        <v>6642</v>
      </c>
      <c r="N12" s="367">
        <f>ABS(取引基本表!BB9)</f>
        <v>6160</v>
      </c>
      <c r="O12" s="411">
        <f t="shared" si="4"/>
        <v>0.92743149653718759</v>
      </c>
      <c r="P12" s="407">
        <f t="shared" si="5"/>
        <v>7.2568503462812406E-2</v>
      </c>
      <c r="R12" s="225" t="s">
        <v>222</v>
      </c>
      <c r="S12" s="158" t="s">
        <v>190</v>
      </c>
      <c r="T12" s="365">
        <f>取引基本表!BD9</f>
        <v>6802</v>
      </c>
      <c r="U12" s="446">
        <f>雇用表!AL9</f>
        <v>202</v>
      </c>
      <c r="V12" s="447">
        <f>雇用表!AL55</f>
        <v>204</v>
      </c>
      <c r="W12" s="413">
        <f t="shared" si="7"/>
        <v>2.9697147897677155E-2</v>
      </c>
      <c r="X12" s="413">
        <f t="shared" si="8"/>
        <v>2.9991179064980888E-2</v>
      </c>
      <c r="Z12" s="225" t="s">
        <v>222</v>
      </c>
      <c r="AA12" s="48" t="s">
        <v>190</v>
      </c>
      <c r="AB12" s="454">
        <v>855</v>
      </c>
      <c r="AC12" s="387">
        <v>628</v>
      </c>
      <c r="AD12" s="387">
        <v>408</v>
      </c>
      <c r="AE12" s="387">
        <v>915</v>
      </c>
      <c r="AF12" s="387">
        <v>-16</v>
      </c>
      <c r="AG12" s="369">
        <v>6802</v>
      </c>
      <c r="AH12" s="407">
        <f t="shared" si="9"/>
        <v>0.41017347838870921</v>
      </c>
      <c r="AI12" s="411">
        <f t="shared" si="10"/>
        <v>0.12569832402234637</v>
      </c>
      <c r="AK12" s="225" t="s">
        <v>222</v>
      </c>
      <c r="AL12" s="158" t="s">
        <v>190</v>
      </c>
      <c r="AM12" s="383">
        <f>取引基本表!AR9</f>
        <v>3749</v>
      </c>
      <c r="AN12" s="407">
        <f t="shared" si="6"/>
        <v>9.0779214489805804E-2</v>
      </c>
      <c r="AP12" s="225" t="s">
        <v>222</v>
      </c>
      <c r="AQ12" s="158" t="s">
        <v>190</v>
      </c>
      <c r="AR12" s="386">
        <f>取引基本表!AX9</f>
        <v>6642</v>
      </c>
      <c r="AS12" s="387">
        <f>取引基本表!AY9</f>
        <v>6320</v>
      </c>
      <c r="AT12" s="387">
        <f>ABS(取引基本表!BB9)</f>
        <v>6160</v>
      </c>
      <c r="AU12" s="388">
        <f t="shared" si="11"/>
        <v>160</v>
      </c>
      <c r="AV12" s="411">
        <v>0.73020703224841943</v>
      </c>
      <c r="AW12" s="407">
        <v>0.26979296775158057</v>
      </c>
    </row>
    <row r="13" spans="1:49" x14ac:dyDescent="0.2">
      <c r="A13" s="225" t="s">
        <v>223</v>
      </c>
      <c r="B13" s="158" t="s">
        <v>28</v>
      </c>
      <c r="C13" s="405">
        <f t="shared" si="0"/>
        <v>0</v>
      </c>
      <c r="D13" s="406">
        <f t="shared" si="1"/>
        <v>0.13842482100238662</v>
      </c>
      <c r="E13" s="406">
        <f t="shared" si="1"/>
        <v>0.11455847255369929</v>
      </c>
      <c r="F13" s="406">
        <f t="shared" si="2"/>
        <v>0.37231503579952269</v>
      </c>
      <c r="G13" s="406">
        <f t="shared" si="2"/>
        <v>0.24343675417661098</v>
      </c>
      <c r="H13" s="407">
        <f t="shared" si="3"/>
        <v>1.4310620369025135E-2</v>
      </c>
      <c r="K13" s="225" t="s">
        <v>223</v>
      </c>
      <c r="L13" s="158" t="s">
        <v>28</v>
      </c>
      <c r="M13" s="383">
        <f>取引基本表!AX10</f>
        <v>1292</v>
      </c>
      <c r="N13" s="367">
        <f>ABS(取引基本表!BB10)</f>
        <v>1292</v>
      </c>
      <c r="O13" s="411">
        <f t="shared" si="4"/>
        <v>1</v>
      </c>
      <c r="P13" s="407">
        <f t="shared" si="5"/>
        <v>0</v>
      </c>
      <c r="R13" s="225" t="s">
        <v>223</v>
      </c>
      <c r="S13" s="158" t="s">
        <v>28</v>
      </c>
      <c r="T13" s="365">
        <f>取引基本表!BD10</f>
        <v>419</v>
      </c>
      <c r="U13" s="446">
        <f>雇用表!AL10</f>
        <v>58</v>
      </c>
      <c r="V13" s="447">
        <f>雇用表!AL56</f>
        <v>48</v>
      </c>
      <c r="W13" s="413">
        <f t="shared" si="7"/>
        <v>0.13842482100238662</v>
      </c>
      <c r="X13" s="413">
        <f t="shared" si="8"/>
        <v>0.11455847255369929</v>
      </c>
      <c r="Z13" s="225" t="s">
        <v>223</v>
      </c>
      <c r="AA13" s="48" t="s">
        <v>28</v>
      </c>
      <c r="AB13" s="454">
        <v>102</v>
      </c>
      <c r="AC13" s="387">
        <v>-12</v>
      </c>
      <c r="AD13" s="387">
        <v>48</v>
      </c>
      <c r="AE13" s="387">
        <v>18</v>
      </c>
      <c r="AF13" s="387">
        <v>0</v>
      </c>
      <c r="AG13" s="369">
        <v>419</v>
      </c>
      <c r="AH13" s="407">
        <f t="shared" si="9"/>
        <v>0.37231503579952269</v>
      </c>
      <c r="AI13" s="411">
        <f t="shared" si="10"/>
        <v>0.24343675417661098</v>
      </c>
      <c r="AK13" s="225" t="s">
        <v>223</v>
      </c>
      <c r="AL13" s="158" t="s">
        <v>28</v>
      </c>
      <c r="AM13" s="383">
        <f>取引基本表!AR10</f>
        <v>591</v>
      </c>
      <c r="AN13" s="407">
        <f t="shared" si="6"/>
        <v>1.4310620369025135E-2</v>
      </c>
      <c r="AP13" s="225" t="s">
        <v>223</v>
      </c>
      <c r="AQ13" s="158" t="s">
        <v>28</v>
      </c>
      <c r="AR13" s="386">
        <f>取引基本表!AX10</f>
        <v>1292</v>
      </c>
      <c r="AS13" s="387">
        <f>取引基本表!AY10</f>
        <v>419</v>
      </c>
      <c r="AT13" s="387">
        <f>ABS(取引基本表!BB10)</f>
        <v>1292</v>
      </c>
      <c r="AU13" s="388">
        <f t="shared" si="11"/>
        <v>-873</v>
      </c>
      <c r="AV13" s="411">
        <v>0.93315766467397665</v>
      </c>
      <c r="AW13" s="407">
        <v>6.684233532602335E-2</v>
      </c>
    </row>
    <row r="14" spans="1:49" x14ac:dyDescent="0.2">
      <c r="A14" s="225" t="s">
        <v>224</v>
      </c>
      <c r="B14" s="158" t="s">
        <v>267</v>
      </c>
      <c r="C14" s="405">
        <f t="shared" si="0"/>
        <v>0.25830608585592241</v>
      </c>
      <c r="D14" s="406">
        <f t="shared" si="1"/>
        <v>1.7450458444247263E-2</v>
      </c>
      <c r="E14" s="406">
        <f t="shared" si="1"/>
        <v>1.8041999408459037E-2</v>
      </c>
      <c r="F14" s="406">
        <f t="shared" si="2"/>
        <v>0.28778467908902694</v>
      </c>
      <c r="G14" s="406">
        <f t="shared" si="2"/>
        <v>0.15742383910085772</v>
      </c>
      <c r="H14" s="407">
        <f t="shared" si="3"/>
        <v>1.1380696401762796E-3</v>
      </c>
      <c r="K14" s="225" t="s">
        <v>224</v>
      </c>
      <c r="L14" s="158" t="s">
        <v>267</v>
      </c>
      <c r="M14" s="383">
        <f>取引基本表!AX11</f>
        <v>9481</v>
      </c>
      <c r="N14" s="367">
        <f>ABS(取引基本表!BB11)</f>
        <v>7032</v>
      </c>
      <c r="O14" s="411">
        <f t="shared" si="4"/>
        <v>0.74169391414407759</v>
      </c>
      <c r="P14" s="407">
        <f t="shared" si="5"/>
        <v>0.25830608585592241</v>
      </c>
      <c r="R14" s="225" t="s">
        <v>224</v>
      </c>
      <c r="S14" s="158" t="s">
        <v>267</v>
      </c>
      <c r="T14" s="365">
        <f>取引基本表!BD11</f>
        <v>13524</v>
      </c>
      <c r="U14" s="446">
        <f>雇用表!AL11</f>
        <v>236</v>
      </c>
      <c r="V14" s="447">
        <f>雇用表!AL57</f>
        <v>244</v>
      </c>
      <c r="W14" s="413">
        <f t="shared" si="7"/>
        <v>1.7450458444247263E-2</v>
      </c>
      <c r="X14" s="413">
        <f t="shared" si="8"/>
        <v>1.8041999408459037E-2</v>
      </c>
      <c r="Z14" s="225" t="s">
        <v>224</v>
      </c>
      <c r="AA14" s="48" t="s">
        <v>267</v>
      </c>
      <c r="AB14" s="454">
        <v>2129</v>
      </c>
      <c r="AC14" s="387">
        <v>773</v>
      </c>
      <c r="AD14" s="387">
        <v>676</v>
      </c>
      <c r="AE14" s="387">
        <v>314</v>
      </c>
      <c r="AF14" s="387">
        <v>0</v>
      </c>
      <c r="AG14" s="369">
        <v>13524</v>
      </c>
      <c r="AH14" s="407">
        <f t="shared" si="9"/>
        <v>0.28778467908902694</v>
      </c>
      <c r="AI14" s="411">
        <f t="shared" si="10"/>
        <v>0.15742383910085772</v>
      </c>
      <c r="AK14" s="225" t="s">
        <v>224</v>
      </c>
      <c r="AL14" s="158" t="s">
        <v>267</v>
      </c>
      <c r="AM14" s="383">
        <f>取引基本表!AR11</f>
        <v>47</v>
      </c>
      <c r="AN14" s="407">
        <f t="shared" si="6"/>
        <v>1.1380696401762796E-3</v>
      </c>
      <c r="AP14" s="225" t="s">
        <v>224</v>
      </c>
      <c r="AQ14" s="158" t="s">
        <v>267</v>
      </c>
      <c r="AR14" s="386">
        <f>取引基本表!AX11</f>
        <v>9481</v>
      </c>
      <c r="AS14" s="387">
        <f>取引基本表!AY11</f>
        <v>11075</v>
      </c>
      <c r="AT14" s="387">
        <f>ABS(取引基本表!BB11)</f>
        <v>7032</v>
      </c>
      <c r="AU14" s="388">
        <f t="shared" si="11"/>
        <v>4043</v>
      </c>
      <c r="AV14" s="411">
        <v>0.78289172072298208</v>
      </c>
      <c r="AW14" s="407">
        <v>0.21710827927701792</v>
      </c>
    </row>
    <row r="15" spans="1:49" x14ac:dyDescent="0.2">
      <c r="A15" s="225" t="s">
        <v>225</v>
      </c>
      <c r="B15" s="158" t="s">
        <v>29</v>
      </c>
      <c r="C15" s="405">
        <f t="shared" si="0"/>
        <v>0</v>
      </c>
      <c r="D15" s="406">
        <f t="shared" si="1"/>
        <v>8.5398505208928149E-3</v>
      </c>
      <c r="E15" s="406">
        <f t="shared" si="1"/>
        <v>7.9180783432943776E-3</v>
      </c>
      <c r="F15" s="406">
        <f t="shared" si="2"/>
        <v>0.30117882929181417</v>
      </c>
      <c r="G15" s="406">
        <f t="shared" si="2"/>
        <v>9.5600644612788208E-2</v>
      </c>
      <c r="H15" s="407">
        <f t="shared" si="3"/>
        <v>8.3539154438471604E-3</v>
      </c>
      <c r="K15" s="225" t="s">
        <v>225</v>
      </c>
      <c r="L15" s="158" t="s">
        <v>29</v>
      </c>
      <c r="M15" s="383">
        <f>取引基本表!AX12</f>
        <v>37079</v>
      </c>
      <c r="N15" s="367">
        <f>ABS(取引基本表!BB12)</f>
        <v>37079</v>
      </c>
      <c r="O15" s="411">
        <f t="shared" si="4"/>
        <v>1</v>
      </c>
      <c r="P15" s="407">
        <f t="shared" si="5"/>
        <v>0</v>
      </c>
      <c r="R15" s="225" t="s">
        <v>225</v>
      </c>
      <c r="S15" s="158" t="s">
        <v>29</v>
      </c>
      <c r="T15" s="365">
        <f>取引基本表!BD12</f>
        <v>78807</v>
      </c>
      <c r="U15" s="446">
        <f>雇用表!AL12</f>
        <v>673</v>
      </c>
      <c r="V15" s="447">
        <f>雇用表!AL58</f>
        <v>624</v>
      </c>
      <c r="W15" s="413">
        <f t="shared" si="7"/>
        <v>8.5398505208928149E-3</v>
      </c>
      <c r="X15" s="413">
        <f t="shared" si="8"/>
        <v>7.9180783432943776E-3</v>
      </c>
      <c r="Z15" s="225" t="s">
        <v>225</v>
      </c>
      <c r="AA15" s="48" t="s">
        <v>29</v>
      </c>
      <c r="AB15" s="454">
        <v>7534</v>
      </c>
      <c r="AC15" s="387">
        <v>4572</v>
      </c>
      <c r="AD15" s="387">
        <v>10087</v>
      </c>
      <c r="AE15" s="387">
        <v>1542</v>
      </c>
      <c r="AF15" s="387">
        <v>0</v>
      </c>
      <c r="AG15" s="369">
        <v>78807</v>
      </c>
      <c r="AH15" s="407">
        <f t="shared" si="9"/>
        <v>0.30117882929181417</v>
      </c>
      <c r="AI15" s="411">
        <f t="shared" si="10"/>
        <v>9.5600644612788208E-2</v>
      </c>
      <c r="AK15" s="225" t="s">
        <v>225</v>
      </c>
      <c r="AL15" s="158" t="s">
        <v>29</v>
      </c>
      <c r="AM15" s="383">
        <f>取引基本表!AR12</f>
        <v>345</v>
      </c>
      <c r="AN15" s="407">
        <f t="shared" si="6"/>
        <v>8.3539154438471604E-3</v>
      </c>
      <c r="AP15" s="225" t="s">
        <v>225</v>
      </c>
      <c r="AQ15" s="158" t="s">
        <v>29</v>
      </c>
      <c r="AR15" s="386">
        <f>取引基本表!AX12</f>
        <v>37079</v>
      </c>
      <c r="AS15" s="387">
        <f>取引基本表!AY12</f>
        <v>78807</v>
      </c>
      <c r="AT15" s="387">
        <f>ABS(取引基本表!BB12)</f>
        <v>37079</v>
      </c>
      <c r="AU15" s="388">
        <f t="shared" si="11"/>
        <v>41728</v>
      </c>
      <c r="AV15" s="411">
        <v>0.8222762164835401</v>
      </c>
      <c r="AW15" s="407">
        <v>0.1777237835164599</v>
      </c>
    </row>
    <row r="16" spans="1:49" x14ac:dyDescent="0.2">
      <c r="A16" s="225" t="s">
        <v>226</v>
      </c>
      <c r="B16" s="158" t="s">
        <v>30</v>
      </c>
      <c r="C16" s="405">
        <f t="shared" si="0"/>
        <v>7.6144637788473357E-2</v>
      </c>
      <c r="D16" s="406">
        <f t="shared" si="1"/>
        <v>0</v>
      </c>
      <c r="E16" s="406">
        <f t="shared" si="1"/>
        <v>0</v>
      </c>
      <c r="F16" s="406">
        <f t="shared" si="2"/>
        <v>0.28823529411764703</v>
      </c>
      <c r="G16" s="406">
        <f t="shared" si="2"/>
        <v>3.3088235294117647E-2</v>
      </c>
      <c r="H16" s="407">
        <f t="shared" si="3"/>
        <v>1.665940239236767E-2</v>
      </c>
      <c r="K16" s="225" t="s">
        <v>226</v>
      </c>
      <c r="L16" s="158" t="s">
        <v>30</v>
      </c>
      <c r="M16" s="383">
        <f>取引基本表!AX13</f>
        <v>8103</v>
      </c>
      <c r="N16" s="367">
        <f>ABS(取引基本表!BB13)</f>
        <v>7486</v>
      </c>
      <c r="O16" s="411">
        <f t="shared" si="4"/>
        <v>0.92385536221152664</v>
      </c>
      <c r="P16" s="407">
        <f t="shared" si="5"/>
        <v>7.6144637788473357E-2</v>
      </c>
      <c r="R16" s="225" t="s">
        <v>226</v>
      </c>
      <c r="S16" s="158" t="s">
        <v>30</v>
      </c>
      <c r="T16" s="365">
        <f>取引基本表!BD13</f>
        <v>1360</v>
      </c>
      <c r="U16" s="446">
        <f>雇用表!AL13</f>
        <v>0</v>
      </c>
      <c r="V16" s="447">
        <f>雇用表!AL59</f>
        <v>0</v>
      </c>
      <c r="W16" s="413">
        <f t="shared" si="7"/>
        <v>0</v>
      </c>
      <c r="X16" s="413">
        <f t="shared" si="8"/>
        <v>0</v>
      </c>
      <c r="Z16" s="225" t="s">
        <v>226</v>
      </c>
      <c r="AA16" s="48" t="s">
        <v>30</v>
      </c>
      <c r="AB16" s="454">
        <v>45</v>
      </c>
      <c r="AC16" s="387">
        <v>38</v>
      </c>
      <c r="AD16" s="387">
        <v>127</v>
      </c>
      <c r="AE16" s="387">
        <v>185</v>
      </c>
      <c r="AF16" s="387">
        <v>-3</v>
      </c>
      <c r="AG16" s="369">
        <v>1360</v>
      </c>
      <c r="AH16" s="407">
        <f t="shared" si="9"/>
        <v>0.28823529411764703</v>
      </c>
      <c r="AI16" s="411">
        <f t="shared" si="10"/>
        <v>3.3088235294117647E-2</v>
      </c>
      <c r="AK16" s="225" t="s">
        <v>226</v>
      </c>
      <c r="AL16" s="158" t="s">
        <v>30</v>
      </c>
      <c r="AM16" s="383">
        <f>取引基本表!AR13</f>
        <v>688</v>
      </c>
      <c r="AN16" s="407">
        <f t="shared" si="6"/>
        <v>1.665940239236767E-2</v>
      </c>
      <c r="AP16" s="225" t="s">
        <v>226</v>
      </c>
      <c r="AQ16" s="158" t="s">
        <v>30</v>
      </c>
      <c r="AR16" s="386">
        <f>取引基本表!AX13</f>
        <v>8103</v>
      </c>
      <c r="AS16" s="387">
        <f>取引基本表!AY13</f>
        <v>743</v>
      </c>
      <c r="AT16" s="387">
        <f>ABS(取引基本表!BB13)</f>
        <v>7486</v>
      </c>
      <c r="AU16" s="388">
        <f t="shared" si="11"/>
        <v>-6743</v>
      </c>
      <c r="AV16" s="411">
        <v>0.87631747448336361</v>
      </c>
      <c r="AW16" s="407">
        <v>0.12368252551663639</v>
      </c>
    </row>
    <row r="17" spans="1:49" x14ac:dyDescent="0.2">
      <c r="A17" s="225" t="s">
        <v>2</v>
      </c>
      <c r="B17" s="158" t="s">
        <v>374</v>
      </c>
      <c r="C17" s="405">
        <f t="shared" si="0"/>
        <v>0.18071519795657731</v>
      </c>
      <c r="D17" s="406">
        <f t="shared" si="1"/>
        <v>6.156405990016639E-2</v>
      </c>
      <c r="E17" s="406">
        <f t="shared" si="1"/>
        <v>6.18665859930419E-2</v>
      </c>
      <c r="F17" s="406">
        <f t="shared" si="2"/>
        <v>0.32203902586598093</v>
      </c>
      <c r="G17" s="406">
        <f t="shared" si="2"/>
        <v>0.21222205415217063</v>
      </c>
      <c r="H17" s="407">
        <f t="shared" si="3"/>
        <v>2.9299239672623371E-3</v>
      </c>
      <c r="K17" s="225" t="s">
        <v>2</v>
      </c>
      <c r="L17" s="158" t="s">
        <v>374</v>
      </c>
      <c r="M17" s="383">
        <f>取引基本表!AX14</f>
        <v>6264</v>
      </c>
      <c r="N17" s="367">
        <f>ABS(取引基本表!BB14)</f>
        <v>5132</v>
      </c>
      <c r="O17" s="411">
        <f t="shared" si="4"/>
        <v>0.81928480204342269</v>
      </c>
      <c r="P17" s="407">
        <f t="shared" si="5"/>
        <v>0.18071519795657731</v>
      </c>
      <c r="R17" s="225" t="s">
        <v>2</v>
      </c>
      <c r="S17" s="158" t="s">
        <v>374</v>
      </c>
      <c r="T17" s="365">
        <f>取引基本表!BD14</f>
        <v>6611</v>
      </c>
      <c r="U17" s="446">
        <f>雇用表!AL14</f>
        <v>407</v>
      </c>
      <c r="V17" s="447">
        <f>雇用表!AL60</f>
        <v>409</v>
      </c>
      <c r="W17" s="413">
        <f t="shared" si="7"/>
        <v>6.156405990016639E-2</v>
      </c>
      <c r="X17" s="413">
        <f t="shared" si="8"/>
        <v>6.18665859930419E-2</v>
      </c>
      <c r="Z17" s="225" t="s">
        <v>2</v>
      </c>
      <c r="AA17" s="48" t="s">
        <v>374</v>
      </c>
      <c r="AB17" s="454">
        <v>1403</v>
      </c>
      <c r="AC17" s="387">
        <v>-46</v>
      </c>
      <c r="AD17" s="387">
        <v>531</v>
      </c>
      <c r="AE17" s="387">
        <v>241</v>
      </c>
      <c r="AF17" s="387">
        <v>0</v>
      </c>
      <c r="AG17" s="369">
        <v>6611</v>
      </c>
      <c r="AH17" s="407">
        <f t="shared" si="9"/>
        <v>0.32203902586598093</v>
      </c>
      <c r="AI17" s="411">
        <f t="shared" si="10"/>
        <v>0.21222205415217063</v>
      </c>
      <c r="AK17" s="225" t="s">
        <v>2</v>
      </c>
      <c r="AL17" s="158" t="s">
        <v>374</v>
      </c>
      <c r="AM17" s="383">
        <f>取引基本表!AR14</f>
        <v>121</v>
      </c>
      <c r="AN17" s="407">
        <f t="shared" si="6"/>
        <v>2.9299239672623371E-3</v>
      </c>
      <c r="AP17" s="225" t="s">
        <v>2</v>
      </c>
      <c r="AQ17" s="158" t="s">
        <v>364</v>
      </c>
      <c r="AR17" s="386">
        <f>取引基本表!AX14</f>
        <v>6264</v>
      </c>
      <c r="AS17" s="387">
        <f>取引基本表!AY14</f>
        <v>5479</v>
      </c>
      <c r="AT17" s="387">
        <f>ABS(取引基本表!BB14)</f>
        <v>5132</v>
      </c>
      <c r="AU17" s="388">
        <f t="shared" si="11"/>
        <v>347</v>
      </c>
      <c r="AV17" s="411">
        <v>0.80716043298169571</v>
      </c>
      <c r="AW17" s="407">
        <v>0.19283956701830429</v>
      </c>
    </row>
    <row r="18" spans="1:49" x14ac:dyDescent="0.2">
      <c r="A18" s="225" t="s">
        <v>3</v>
      </c>
      <c r="B18" s="158" t="s">
        <v>31</v>
      </c>
      <c r="C18" s="405">
        <f t="shared" si="0"/>
        <v>9.139072847682117E-2</v>
      </c>
      <c r="D18" s="406">
        <f t="shared" si="1"/>
        <v>6.1465721040189124E-2</v>
      </c>
      <c r="E18" s="406">
        <f t="shared" si="1"/>
        <v>6.2647754137115833E-2</v>
      </c>
      <c r="F18" s="406">
        <f t="shared" si="2"/>
        <v>0.45390070921985815</v>
      </c>
      <c r="G18" s="406">
        <f t="shared" si="2"/>
        <v>0.21513002364066194</v>
      </c>
      <c r="H18" s="407">
        <f t="shared" si="3"/>
        <v>4.3585645793985182E-4</v>
      </c>
      <c r="K18" s="225" t="s">
        <v>3</v>
      </c>
      <c r="L18" s="158" t="s">
        <v>31</v>
      </c>
      <c r="M18" s="383">
        <f>取引基本表!AX15</f>
        <v>1510</v>
      </c>
      <c r="N18" s="367">
        <f>ABS(取引基本表!BB15)</f>
        <v>1372</v>
      </c>
      <c r="O18" s="411">
        <f t="shared" si="4"/>
        <v>0.90860927152317883</v>
      </c>
      <c r="P18" s="407">
        <f t="shared" si="5"/>
        <v>9.139072847682117E-2</v>
      </c>
      <c r="R18" s="225" t="s">
        <v>3</v>
      </c>
      <c r="S18" s="158" t="s">
        <v>31</v>
      </c>
      <c r="T18" s="365">
        <f>取引基本表!BD15</f>
        <v>846</v>
      </c>
      <c r="U18" s="446">
        <f>雇用表!AL15</f>
        <v>52</v>
      </c>
      <c r="V18" s="447">
        <f>雇用表!AL61</f>
        <v>53</v>
      </c>
      <c r="W18" s="413">
        <f t="shared" si="7"/>
        <v>6.1465721040189124E-2</v>
      </c>
      <c r="X18" s="413">
        <f t="shared" si="8"/>
        <v>6.2647754137115833E-2</v>
      </c>
      <c r="Z18" s="225" t="s">
        <v>3</v>
      </c>
      <c r="AA18" s="48" t="s">
        <v>31</v>
      </c>
      <c r="AB18" s="454">
        <v>182</v>
      </c>
      <c r="AC18" s="387">
        <v>78</v>
      </c>
      <c r="AD18" s="387">
        <v>98</v>
      </c>
      <c r="AE18" s="387">
        <v>26</v>
      </c>
      <c r="AF18" s="387">
        <v>0</v>
      </c>
      <c r="AG18" s="369">
        <v>846</v>
      </c>
      <c r="AH18" s="407">
        <f t="shared" si="9"/>
        <v>0.45390070921985815</v>
      </c>
      <c r="AI18" s="411">
        <f t="shared" si="10"/>
        <v>0.21513002364066194</v>
      </c>
      <c r="AK18" s="225" t="s">
        <v>3</v>
      </c>
      <c r="AL18" s="158" t="s">
        <v>31</v>
      </c>
      <c r="AM18" s="383">
        <f>取引基本表!AR15</f>
        <v>18</v>
      </c>
      <c r="AN18" s="407">
        <f t="shared" si="6"/>
        <v>4.3585645793985182E-4</v>
      </c>
      <c r="AP18" s="225" t="s">
        <v>3</v>
      </c>
      <c r="AQ18" s="158" t="s">
        <v>31</v>
      </c>
      <c r="AR18" s="386">
        <f>取引基本表!AX15</f>
        <v>1510</v>
      </c>
      <c r="AS18" s="387">
        <f>取引基本表!AY15</f>
        <v>708</v>
      </c>
      <c r="AT18" s="387">
        <f>ABS(取引基本表!BB15)</f>
        <v>1372</v>
      </c>
      <c r="AU18" s="388">
        <f t="shared" si="11"/>
        <v>-664</v>
      </c>
      <c r="AV18" s="411">
        <v>0.69369460950567885</v>
      </c>
      <c r="AW18" s="407">
        <v>0.30630539049432115</v>
      </c>
    </row>
    <row r="19" spans="1:49" x14ac:dyDescent="0.2">
      <c r="A19" s="225" t="s">
        <v>4</v>
      </c>
      <c r="B19" s="158" t="s">
        <v>32</v>
      </c>
      <c r="C19" s="405">
        <f t="shared" si="0"/>
        <v>0.19965169797238458</v>
      </c>
      <c r="D19" s="406">
        <f t="shared" si="1"/>
        <v>5.6314233422497537E-3</v>
      </c>
      <c r="E19" s="406">
        <f t="shared" si="1"/>
        <v>6.0537800929184853E-3</v>
      </c>
      <c r="F19" s="406">
        <f t="shared" si="2"/>
        <v>0.23947627762917079</v>
      </c>
      <c r="G19" s="406">
        <f t="shared" si="2"/>
        <v>5.7581303674503731E-2</v>
      </c>
      <c r="H19" s="407">
        <f t="shared" si="3"/>
        <v>-1.210712383166255E-4</v>
      </c>
      <c r="K19" s="225" t="s">
        <v>4</v>
      </c>
      <c r="L19" s="158" t="s">
        <v>32</v>
      </c>
      <c r="M19" s="383">
        <f>取引基本表!AX16</f>
        <v>8039</v>
      </c>
      <c r="N19" s="367">
        <f>ABS(取引基本表!BB16)</f>
        <v>6434</v>
      </c>
      <c r="O19" s="411">
        <f t="shared" si="4"/>
        <v>0.80034830202761542</v>
      </c>
      <c r="P19" s="407">
        <f t="shared" si="5"/>
        <v>0.19965169797238458</v>
      </c>
      <c r="R19" s="225" t="s">
        <v>4</v>
      </c>
      <c r="S19" s="158" t="s">
        <v>32</v>
      </c>
      <c r="T19" s="365">
        <f>取引基本表!BD16</f>
        <v>7103</v>
      </c>
      <c r="U19" s="446">
        <f>雇用表!AL16</f>
        <v>40</v>
      </c>
      <c r="V19" s="447">
        <f>雇用表!AL62</f>
        <v>43</v>
      </c>
      <c r="W19" s="413">
        <f t="shared" si="7"/>
        <v>5.6314233422497537E-3</v>
      </c>
      <c r="X19" s="413">
        <f t="shared" si="8"/>
        <v>6.0537800929184853E-3</v>
      </c>
      <c r="Z19" s="225" t="s">
        <v>4</v>
      </c>
      <c r="AA19" s="48" t="s">
        <v>32</v>
      </c>
      <c r="AB19" s="454">
        <v>409</v>
      </c>
      <c r="AC19" s="387">
        <v>776</v>
      </c>
      <c r="AD19" s="387">
        <v>391</v>
      </c>
      <c r="AE19" s="387">
        <v>125</v>
      </c>
      <c r="AF19" s="387">
        <v>0</v>
      </c>
      <c r="AG19" s="369">
        <v>7103</v>
      </c>
      <c r="AH19" s="407">
        <f t="shared" si="9"/>
        <v>0.23947627762917079</v>
      </c>
      <c r="AI19" s="411">
        <f t="shared" si="10"/>
        <v>5.7581303674503731E-2</v>
      </c>
      <c r="AK19" s="225" t="s">
        <v>4</v>
      </c>
      <c r="AL19" s="158" t="s">
        <v>32</v>
      </c>
      <c r="AM19" s="383">
        <f>取引基本表!AR16</f>
        <v>-5</v>
      </c>
      <c r="AN19" s="407">
        <f t="shared" si="6"/>
        <v>-1.210712383166255E-4</v>
      </c>
      <c r="AP19" s="225" t="s">
        <v>4</v>
      </c>
      <c r="AQ19" s="158" t="s">
        <v>32</v>
      </c>
      <c r="AR19" s="386">
        <f>取引基本表!AX16</f>
        <v>8039</v>
      </c>
      <c r="AS19" s="387">
        <f>取引基本表!AY16</f>
        <v>5498</v>
      </c>
      <c r="AT19" s="387">
        <f>ABS(取引基本表!BB16)</f>
        <v>6434</v>
      </c>
      <c r="AU19" s="388">
        <f t="shared" si="11"/>
        <v>-936</v>
      </c>
      <c r="AV19" s="411">
        <v>0.63033685044372512</v>
      </c>
      <c r="AW19" s="407">
        <v>0.36966314955627488</v>
      </c>
    </row>
    <row r="20" spans="1:49" x14ac:dyDescent="0.2">
      <c r="A20" s="225" t="s">
        <v>5</v>
      </c>
      <c r="B20" s="158" t="s">
        <v>33</v>
      </c>
      <c r="C20" s="405">
        <f t="shared" si="0"/>
        <v>7.086614173228345E-2</v>
      </c>
      <c r="D20" s="406">
        <f t="shared" si="1"/>
        <v>2.9710144927536233E-2</v>
      </c>
      <c r="E20" s="406">
        <f t="shared" si="1"/>
        <v>3.1884057971014491E-2</v>
      </c>
      <c r="F20" s="406">
        <f t="shared" si="2"/>
        <v>0.22318840579710145</v>
      </c>
      <c r="G20" s="406">
        <f t="shared" si="2"/>
        <v>0.1</v>
      </c>
      <c r="H20" s="407">
        <f t="shared" si="3"/>
        <v>5.5692769625647731E-4</v>
      </c>
      <c r="K20" s="225" t="s">
        <v>5</v>
      </c>
      <c r="L20" s="158" t="s">
        <v>33</v>
      </c>
      <c r="M20" s="383">
        <f>取引基本表!AX17</f>
        <v>3937</v>
      </c>
      <c r="N20" s="367">
        <f>ABS(取引基本表!BB17)</f>
        <v>3658</v>
      </c>
      <c r="O20" s="411">
        <f t="shared" si="4"/>
        <v>0.92913385826771655</v>
      </c>
      <c r="P20" s="407">
        <f t="shared" si="5"/>
        <v>7.086614173228345E-2</v>
      </c>
      <c r="R20" s="225" t="s">
        <v>5</v>
      </c>
      <c r="S20" s="158" t="s">
        <v>33</v>
      </c>
      <c r="T20" s="365">
        <f>取引基本表!BD17</f>
        <v>1380</v>
      </c>
      <c r="U20" s="446">
        <f>雇用表!AL17</f>
        <v>41</v>
      </c>
      <c r="V20" s="447">
        <f>雇用表!AL63</f>
        <v>44</v>
      </c>
      <c r="W20" s="413">
        <f t="shared" si="7"/>
        <v>2.9710144927536233E-2</v>
      </c>
      <c r="X20" s="413">
        <f t="shared" si="8"/>
        <v>3.1884057971014491E-2</v>
      </c>
      <c r="Z20" s="225" t="s">
        <v>5</v>
      </c>
      <c r="AA20" s="48" t="s">
        <v>33</v>
      </c>
      <c r="AB20" s="454">
        <v>138</v>
      </c>
      <c r="AC20" s="387">
        <v>119</v>
      </c>
      <c r="AD20" s="387">
        <v>41</v>
      </c>
      <c r="AE20" s="387">
        <v>10</v>
      </c>
      <c r="AF20" s="387">
        <v>0</v>
      </c>
      <c r="AG20" s="369">
        <v>1380</v>
      </c>
      <c r="AH20" s="407">
        <f t="shared" si="9"/>
        <v>0.22318840579710145</v>
      </c>
      <c r="AI20" s="411">
        <f t="shared" si="10"/>
        <v>0.1</v>
      </c>
      <c r="AK20" s="225" t="s">
        <v>5</v>
      </c>
      <c r="AL20" s="158" t="s">
        <v>33</v>
      </c>
      <c r="AM20" s="383">
        <f>取引基本表!AR17</f>
        <v>23</v>
      </c>
      <c r="AN20" s="407">
        <f t="shared" si="6"/>
        <v>5.5692769625647731E-4</v>
      </c>
      <c r="AP20" s="225" t="s">
        <v>5</v>
      </c>
      <c r="AQ20" s="158" t="s">
        <v>33</v>
      </c>
      <c r="AR20" s="386">
        <f>取引基本表!AX17</f>
        <v>3937</v>
      </c>
      <c r="AS20" s="387">
        <f>取引基本表!AY17</f>
        <v>1101</v>
      </c>
      <c r="AT20" s="387">
        <f>ABS(取引基本表!BB17)</f>
        <v>3658</v>
      </c>
      <c r="AU20" s="388">
        <f t="shared" si="11"/>
        <v>-2557</v>
      </c>
      <c r="AV20" s="411">
        <v>0.88159848319713086</v>
      </c>
      <c r="AW20" s="407">
        <v>0.11840151680286914</v>
      </c>
    </row>
    <row r="21" spans="1:49" x14ac:dyDescent="0.2">
      <c r="A21" s="225" t="s">
        <v>6</v>
      </c>
      <c r="B21" s="158" t="s">
        <v>34</v>
      </c>
      <c r="C21" s="405">
        <f t="shared" si="0"/>
        <v>0.37411764705882355</v>
      </c>
      <c r="D21" s="406">
        <f t="shared" si="1"/>
        <v>5.8251389482684907E-2</v>
      </c>
      <c r="E21" s="406">
        <f t="shared" si="1"/>
        <v>5.2159042325780246E-2</v>
      </c>
      <c r="F21" s="406">
        <f t="shared" si="2"/>
        <v>0.42400598546387347</v>
      </c>
      <c r="G21" s="406">
        <f t="shared" si="2"/>
        <v>0.28505771697306542</v>
      </c>
      <c r="H21" s="407">
        <f t="shared" si="3"/>
        <v>9.2014141120635377E-4</v>
      </c>
      <c r="K21" s="225" t="s">
        <v>6</v>
      </c>
      <c r="L21" s="158" t="s">
        <v>34</v>
      </c>
      <c r="M21" s="383">
        <f>取引基本表!AX18</f>
        <v>3400</v>
      </c>
      <c r="N21" s="367">
        <f>ABS(取引基本表!BB18)</f>
        <v>2128</v>
      </c>
      <c r="O21" s="411">
        <f t="shared" si="4"/>
        <v>0.62588235294117645</v>
      </c>
      <c r="P21" s="407">
        <f t="shared" si="5"/>
        <v>0.37411764705882355</v>
      </c>
      <c r="R21" s="225" t="s">
        <v>6</v>
      </c>
      <c r="S21" s="158" t="s">
        <v>34</v>
      </c>
      <c r="T21" s="365">
        <f>取引基本表!BD18</f>
        <v>9356</v>
      </c>
      <c r="U21" s="446">
        <f>雇用表!AL18</f>
        <v>545</v>
      </c>
      <c r="V21" s="447">
        <f>雇用表!AL64</f>
        <v>488</v>
      </c>
      <c r="W21" s="413">
        <f t="shared" si="7"/>
        <v>5.8251389482684907E-2</v>
      </c>
      <c r="X21" s="413">
        <f t="shared" si="8"/>
        <v>5.2159042325780246E-2</v>
      </c>
      <c r="Z21" s="225" t="s">
        <v>6</v>
      </c>
      <c r="AA21" s="48" t="s">
        <v>34</v>
      </c>
      <c r="AB21" s="454">
        <v>2667</v>
      </c>
      <c r="AC21" s="387">
        <v>262</v>
      </c>
      <c r="AD21" s="387">
        <v>779</v>
      </c>
      <c r="AE21" s="387">
        <v>259</v>
      </c>
      <c r="AF21" s="387">
        <v>0</v>
      </c>
      <c r="AG21" s="369">
        <v>9356</v>
      </c>
      <c r="AH21" s="407">
        <f t="shared" si="9"/>
        <v>0.42400598546387347</v>
      </c>
      <c r="AI21" s="411">
        <f t="shared" si="10"/>
        <v>0.28505771697306542</v>
      </c>
      <c r="AK21" s="225" t="s">
        <v>6</v>
      </c>
      <c r="AL21" s="158" t="s">
        <v>34</v>
      </c>
      <c r="AM21" s="383">
        <f>取引基本表!AR18</f>
        <v>38</v>
      </c>
      <c r="AN21" s="407">
        <f t="shared" si="6"/>
        <v>9.2014141120635377E-4</v>
      </c>
      <c r="AP21" s="225" t="s">
        <v>6</v>
      </c>
      <c r="AQ21" s="158" t="s">
        <v>34</v>
      </c>
      <c r="AR21" s="386">
        <f>取引基本表!AX18</f>
        <v>3400</v>
      </c>
      <c r="AS21" s="387">
        <f>取引基本表!AY18</f>
        <v>8084</v>
      </c>
      <c r="AT21" s="387">
        <f>ABS(取引基本表!BB18)</f>
        <v>2128</v>
      </c>
      <c r="AU21" s="388">
        <f t="shared" si="11"/>
        <v>5956</v>
      </c>
      <c r="AV21" s="411">
        <v>0.73741787363403832</v>
      </c>
      <c r="AW21" s="407">
        <v>0.26258212636596168</v>
      </c>
    </row>
    <row r="22" spans="1:49" x14ac:dyDescent="0.2">
      <c r="A22" s="225" t="s">
        <v>7</v>
      </c>
      <c r="B22" s="158" t="s">
        <v>268</v>
      </c>
      <c r="C22" s="405">
        <f t="shared" si="0"/>
        <v>3.7067545304777627E-2</v>
      </c>
      <c r="D22" s="406">
        <f t="shared" si="1"/>
        <v>4.2379788101059496E-2</v>
      </c>
      <c r="E22" s="406">
        <f t="shared" si="1"/>
        <v>3.5859820700896494E-2</v>
      </c>
      <c r="F22" s="406">
        <f t="shared" si="2"/>
        <v>0.40994295028524858</v>
      </c>
      <c r="G22" s="406">
        <f t="shared" si="2"/>
        <v>0.19478402607986961</v>
      </c>
      <c r="H22" s="407">
        <f t="shared" si="3"/>
        <v>4.8428495326650198E-5</v>
      </c>
      <c r="K22" s="225" t="s">
        <v>7</v>
      </c>
      <c r="L22" s="158" t="s">
        <v>268</v>
      </c>
      <c r="M22" s="383">
        <f>取引基本表!AX19</f>
        <v>1214</v>
      </c>
      <c r="N22" s="367">
        <f>ABS(取引基本表!BB19)</f>
        <v>1169</v>
      </c>
      <c r="O22" s="411">
        <f t="shared" si="4"/>
        <v>0.96293245469522237</v>
      </c>
      <c r="P22" s="407">
        <f t="shared" si="5"/>
        <v>3.7067545304777627E-2</v>
      </c>
      <c r="R22" s="225" t="s">
        <v>7</v>
      </c>
      <c r="S22" s="158" t="s">
        <v>268</v>
      </c>
      <c r="T22" s="365">
        <f>取引基本表!BD19</f>
        <v>1227</v>
      </c>
      <c r="U22" s="446">
        <f>雇用表!AL19</f>
        <v>52</v>
      </c>
      <c r="V22" s="447">
        <f>雇用表!AL65</f>
        <v>44</v>
      </c>
      <c r="W22" s="413">
        <f t="shared" si="7"/>
        <v>4.2379788101059496E-2</v>
      </c>
      <c r="X22" s="413">
        <f t="shared" si="8"/>
        <v>3.5859820700896494E-2</v>
      </c>
      <c r="Z22" s="225" t="s">
        <v>7</v>
      </c>
      <c r="AA22" s="48" t="s">
        <v>268</v>
      </c>
      <c r="AB22" s="454">
        <v>239</v>
      </c>
      <c r="AC22" s="387">
        <v>127</v>
      </c>
      <c r="AD22" s="387">
        <v>129</v>
      </c>
      <c r="AE22" s="387">
        <v>8</v>
      </c>
      <c r="AF22" s="387">
        <v>0</v>
      </c>
      <c r="AG22" s="369">
        <v>1227</v>
      </c>
      <c r="AH22" s="407">
        <f t="shared" si="9"/>
        <v>0.40994295028524858</v>
      </c>
      <c r="AI22" s="411">
        <f t="shared" si="10"/>
        <v>0.19478402607986961</v>
      </c>
      <c r="AK22" s="225" t="s">
        <v>7</v>
      </c>
      <c r="AL22" s="158" t="s">
        <v>268</v>
      </c>
      <c r="AM22" s="383">
        <f>取引基本表!AR19</f>
        <v>2</v>
      </c>
      <c r="AN22" s="407">
        <f t="shared" si="6"/>
        <v>4.8428495326650198E-5</v>
      </c>
      <c r="AP22" s="225" t="s">
        <v>7</v>
      </c>
      <c r="AQ22" s="158" t="s">
        <v>268</v>
      </c>
      <c r="AR22" s="386">
        <f>取引基本表!AX19</f>
        <v>1214</v>
      </c>
      <c r="AS22" s="387">
        <f>取引基本表!AY19</f>
        <v>1182</v>
      </c>
      <c r="AT22" s="387">
        <f>ABS(取引基本表!BB19)</f>
        <v>1169</v>
      </c>
      <c r="AU22" s="388">
        <f t="shared" si="11"/>
        <v>13</v>
      </c>
      <c r="AV22" s="411">
        <v>0.80743251432126495</v>
      </c>
      <c r="AW22" s="407">
        <v>0.19256748567873505</v>
      </c>
    </row>
    <row r="23" spans="1:49" x14ac:dyDescent="0.2">
      <c r="A23" s="225" t="s">
        <v>8</v>
      </c>
      <c r="B23" s="158" t="s">
        <v>269</v>
      </c>
      <c r="C23" s="405">
        <f t="shared" si="0"/>
        <v>0</v>
      </c>
      <c r="D23" s="406">
        <f t="shared" si="1"/>
        <v>6.8613815484469168E-2</v>
      </c>
      <c r="E23" s="406">
        <f t="shared" si="1"/>
        <v>6.1659712563745944E-2</v>
      </c>
      <c r="F23" s="406">
        <f t="shared" si="2"/>
        <v>0.43671766342141866</v>
      </c>
      <c r="G23" s="406">
        <f t="shared" si="2"/>
        <v>0.21557719054242003</v>
      </c>
      <c r="H23" s="407">
        <f t="shared" si="3"/>
        <v>2.4214247663325099E-5</v>
      </c>
      <c r="K23" s="225" t="s">
        <v>8</v>
      </c>
      <c r="L23" s="158" t="s">
        <v>269</v>
      </c>
      <c r="M23" s="383">
        <f>取引基本表!AX20</f>
        <v>896</v>
      </c>
      <c r="N23" s="367">
        <f>ABS(取引基本表!BB20)</f>
        <v>896</v>
      </c>
      <c r="O23" s="411">
        <f t="shared" si="4"/>
        <v>1</v>
      </c>
      <c r="P23" s="407">
        <f t="shared" si="5"/>
        <v>0</v>
      </c>
      <c r="R23" s="225" t="s">
        <v>8</v>
      </c>
      <c r="S23" s="158" t="s">
        <v>269</v>
      </c>
      <c r="T23" s="365">
        <f>取引基本表!BD20</f>
        <v>2157</v>
      </c>
      <c r="U23" s="446">
        <f>雇用表!AL20</f>
        <v>148</v>
      </c>
      <c r="V23" s="447">
        <f>雇用表!AL66</f>
        <v>133</v>
      </c>
      <c r="W23" s="413">
        <f t="shared" si="7"/>
        <v>6.8613815484469168E-2</v>
      </c>
      <c r="X23" s="413">
        <f t="shared" si="8"/>
        <v>6.1659712563745944E-2</v>
      </c>
      <c r="Z23" s="225" t="s">
        <v>8</v>
      </c>
      <c r="AA23" s="48" t="s">
        <v>269</v>
      </c>
      <c r="AB23" s="454">
        <v>465</v>
      </c>
      <c r="AC23" s="387">
        <v>234</v>
      </c>
      <c r="AD23" s="387">
        <v>222</v>
      </c>
      <c r="AE23" s="387">
        <v>21</v>
      </c>
      <c r="AF23" s="387">
        <v>0</v>
      </c>
      <c r="AG23" s="369">
        <v>2157</v>
      </c>
      <c r="AH23" s="407">
        <f t="shared" si="9"/>
        <v>0.43671766342141866</v>
      </c>
      <c r="AI23" s="411">
        <f t="shared" si="10"/>
        <v>0.21557719054242003</v>
      </c>
      <c r="AK23" s="225" t="s">
        <v>8</v>
      </c>
      <c r="AL23" s="158" t="s">
        <v>269</v>
      </c>
      <c r="AM23" s="383">
        <f>取引基本表!AR20</f>
        <v>1</v>
      </c>
      <c r="AN23" s="407">
        <f t="shared" si="6"/>
        <v>2.4214247663325099E-5</v>
      </c>
      <c r="AP23" s="225" t="s">
        <v>8</v>
      </c>
      <c r="AQ23" s="158" t="s">
        <v>269</v>
      </c>
      <c r="AR23" s="386">
        <f>取引基本表!AX20</f>
        <v>896</v>
      </c>
      <c r="AS23" s="387">
        <f>取引基本表!AY20</f>
        <v>2157</v>
      </c>
      <c r="AT23" s="387">
        <f>ABS(取引基本表!BB20)</f>
        <v>896</v>
      </c>
      <c r="AU23" s="388">
        <f t="shared" si="11"/>
        <v>1261</v>
      </c>
      <c r="AV23" s="411">
        <v>0.79883567479416906</v>
      </c>
      <c r="AW23" s="407">
        <v>0.20116432520583094</v>
      </c>
    </row>
    <row r="24" spans="1:49" x14ac:dyDescent="0.2">
      <c r="A24" s="225" t="s">
        <v>9</v>
      </c>
      <c r="B24" s="158" t="s">
        <v>270</v>
      </c>
      <c r="C24" s="405">
        <f t="shared" si="0"/>
        <v>1</v>
      </c>
      <c r="D24" s="406">
        <f t="shared" si="1"/>
        <v>6.4995699717409997E-2</v>
      </c>
      <c r="E24" s="406">
        <f t="shared" si="1"/>
        <v>6.733013883769505E-2</v>
      </c>
      <c r="F24" s="406">
        <f t="shared" si="2"/>
        <v>0.38665683744931811</v>
      </c>
      <c r="G24" s="406">
        <f t="shared" si="2"/>
        <v>0.20825654257279763</v>
      </c>
      <c r="H24" s="407">
        <f t="shared" si="3"/>
        <v>3.389994672865514E-4</v>
      </c>
      <c r="K24" s="225" t="s">
        <v>9</v>
      </c>
      <c r="L24" s="158" t="s">
        <v>270</v>
      </c>
      <c r="M24" s="383">
        <f>取引基本表!AX21</f>
        <v>1899</v>
      </c>
      <c r="N24" s="367">
        <f>ABS(取引基本表!BB21)</f>
        <v>0</v>
      </c>
      <c r="O24" s="411">
        <f t="shared" si="4"/>
        <v>0</v>
      </c>
      <c r="P24" s="407">
        <f t="shared" si="5"/>
        <v>1</v>
      </c>
      <c r="R24" s="225" t="s">
        <v>9</v>
      </c>
      <c r="S24" s="158" t="s">
        <v>270</v>
      </c>
      <c r="T24" s="365">
        <f>取引基本表!BD21</f>
        <v>8139</v>
      </c>
      <c r="U24" s="446">
        <f>雇用表!AL21</f>
        <v>529</v>
      </c>
      <c r="V24" s="447">
        <f>雇用表!AL67</f>
        <v>548</v>
      </c>
      <c r="W24" s="413">
        <f t="shared" si="7"/>
        <v>6.4995699717409997E-2</v>
      </c>
      <c r="X24" s="413">
        <f t="shared" si="8"/>
        <v>6.733013883769505E-2</v>
      </c>
      <c r="Z24" s="225" t="s">
        <v>9</v>
      </c>
      <c r="AA24" s="48" t="s">
        <v>270</v>
      </c>
      <c r="AB24" s="454">
        <v>1695</v>
      </c>
      <c r="AC24" s="387">
        <v>158</v>
      </c>
      <c r="AD24" s="387">
        <v>1167</v>
      </c>
      <c r="AE24" s="387">
        <v>127</v>
      </c>
      <c r="AF24" s="387">
        <v>0</v>
      </c>
      <c r="AG24" s="369">
        <v>8139</v>
      </c>
      <c r="AH24" s="407">
        <f t="shared" si="9"/>
        <v>0.38665683744931811</v>
      </c>
      <c r="AI24" s="411">
        <f t="shared" si="10"/>
        <v>0.20825654257279763</v>
      </c>
      <c r="AK24" s="225" t="s">
        <v>9</v>
      </c>
      <c r="AL24" s="158" t="s">
        <v>270</v>
      </c>
      <c r="AM24" s="383">
        <f>取引基本表!AR21</f>
        <v>14</v>
      </c>
      <c r="AN24" s="407">
        <f t="shared" si="6"/>
        <v>3.389994672865514E-4</v>
      </c>
      <c r="AP24" s="225" t="s">
        <v>9</v>
      </c>
      <c r="AQ24" s="158" t="s">
        <v>270</v>
      </c>
      <c r="AR24" s="386">
        <f>取引基本表!AX21</f>
        <v>1899</v>
      </c>
      <c r="AS24" s="387">
        <f>取引基本表!AY21</f>
        <v>6240</v>
      </c>
      <c r="AT24" s="387">
        <f>ABS(取引基本表!BB21)</f>
        <v>0</v>
      </c>
      <c r="AU24" s="388">
        <f t="shared" si="11"/>
        <v>6240</v>
      </c>
      <c r="AV24" s="411">
        <v>0.53203541493025519</v>
      </c>
      <c r="AW24" s="407">
        <v>0.46796458506974481</v>
      </c>
    </row>
    <row r="25" spans="1:49" x14ac:dyDescent="0.2">
      <c r="A25" s="225" t="s">
        <v>10</v>
      </c>
      <c r="B25" s="158" t="s">
        <v>271</v>
      </c>
      <c r="C25" s="405">
        <f t="shared" si="0"/>
        <v>9.7637180238234755E-3</v>
      </c>
      <c r="D25" s="406">
        <f t="shared" si="1"/>
        <v>3.2733224222585926E-3</v>
      </c>
      <c r="E25" s="406">
        <f t="shared" si="1"/>
        <v>1.6366612111292963E-3</v>
      </c>
      <c r="F25" s="406">
        <f t="shared" si="2"/>
        <v>0.34206219312602293</v>
      </c>
      <c r="G25" s="406">
        <f t="shared" si="2"/>
        <v>0.19639934533551553</v>
      </c>
      <c r="H25" s="407">
        <f t="shared" si="3"/>
        <v>5.0849920092982707E-4</v>
      </c>
      <c r="K25" s="225" t="s">
        <v>10</v>
      </c>
      <c r="L25" s="158" t="s">
        <v>271</v>
      </c>
      <c r="M25" s="383">
        <f>取引基本表!AX22</f>
        <v>5121</v>
      </c>
      <c r="N25" s="367">
        <f>ABS(取引基本表!BB22)</f>
        <v>5071</v>
      </c>
      <c r="O25" s="411">
        <f t="shared" si="4"/>
        <v>0.99023628197617652</v>
      </c>
      <c r="P25" s="407">
        <f t="shared" si="5"/>
        <v>9.7637180238234755E-3</v>
      </c>
      <c r="R25" s="225" t="s">
        <v>10</v>
      </c>
      <c r="S25" s="158" t="s">
        <v>271</v>
      </c>
      <c r="T25" s="365">
        <f>取引基本表!BD22</f>
        <v>611</v>
      </c>
      <c r="U25" s="446">
        <f>雇用表!AL22</f>
        <v>2</v>
      </c>
      <c r="V25" s="447">
        <f>雇用表!AL68</f>
        <v>1</v>
      </c>
      <c r="W25" s="413">
        <f t="shared" si="7"/>
        <v>3.2733224222585926E-3</v>
      </c>
      <c r="X25" s="413">
        <f t="shared" si="8"/>
        <v>1.6366612111292963E-3</v>
      </c>
      <c r="Z25" s="225" t="s">
        <v>10</v>
      </c>
      <c r="AA25" s="48" t="s">
        <v>271</v>
      </c>
      <c r="AB25" s="454">
        <v>120</v>
      </c>
      <c r="AC25" s="387">
        <v>-30</v>
      </c>
      <c r="AD25" s="387">
        <v>114</v>
      </c>
      <c r="AE25" s="387">
        <v>5</v>
      </c>
      <c r="AF25" s="387">
        <v>0</v>
      </c>
      <c r="AG25" s="369">
        <v>611</v>
      </c>
      <c r="AH25" s="407">
        <f t="shared" si="9"/>
        <v>0.34206219312602293</v>
      </c>
      <c r="AI25" s="411">
        <f t="shared" si="10"/>
        <v>0.19639934533551553</v>
      </c>
      <c r="AK25" s="225" t="s">
        <v>10</v>
      </c>
      <c r="AL25" s="158" t="s">
        <v>271</v>
      </c>
      <c r="AM25" s="383">
        <f>取引基本表!AR22</f>
        <v>21</v>
      </c>
      <c r="AN25" s="407">
        <f t="shared" si="6"/>
        <v>5.0849920092982707E-4</v>
      </c>
      <c r="AP25" s="225" t="s">
        <v>10</v>
      </c>
      <c r="AQ25" s="158" t="s">
        <v>271</v>
      </c>
      <c r="AR25" s="386">
        <f>取引基本表!AX22</f>
        <v>5121</v>
      </c>
      <c r="AS25" s="387">
        <f>取引基本表!AY22</f>
        <v>561</v>
      </c>
      <c r="AT25" s="387">
        <f>ABS(取引基本表!BB22)</f>
        <v>5071</v>
      </c>
      <c r="AU25" s="388">
        <f t="shared" si="11"/>
        <v>-4510</v>
      </c>
      <c r="AV25" s="411">
        <v>0.88160188384965898</v>
      </c>
      <c r="AW25" s="407">
        <v>0.11839811615034102</v>
      </c>
    </row>
    <row r="26" spans="1:49" x14ac:dyDescent="0.2">
      <c r="A26" s="225" t="s">
        <v>11</v>
      </c>
      <c r="B26" s="158" t="s">
        <v>35</v>
      </c>
      <c r="C26" s="405">
        <f t="shared" si="0"/>
        <v>0.93036400633054483</v>
      </c>
      <c r="D26" s="406">
        <f t="shared" si="1"/>
        <v>3.9619377162629761E-2</v>
      </c>
      <c r="E26" s="406">
        <f t="shared" si="1"/>
        <v>4.3685121107266439E-2</v>
      </c>
      <c r="F26" s="406">
        <f t="shared" si="2"/>
        <v>0.33070934256055362</v>
      </c>
      <c r="G26" s="406">
        <f t="shared" si="2"/>
        <v>0.19645328719723185</v>
      </c>
      <c r="H26" s="407">
        <f t="shared" si="3"/>
        <v>1.0557411981209745E-2</v>
      </c>
      <c r="K26" s="225" t="s">
        <v>11</v>
      </c>
      <c r="L26" s="158" t="s">
        <v>35</v>
      </c>
      <c r="M26" s="383">
        <f>取引基本表!AX23</f>
        <v>4423</v>
      </c>
      <c r="N26" s="367">
        <f>ABS(取引基本表!BB23)</f>
        <v>308</v>
      </c>
      <c r="O26" s="411">
        <f t="shared" si="4"/>
        <v>6.9635993669455123E-2</v>
      </c>
      <c r="P26" s="407">
        <f t="shared" si="5"/>
        <v>0.93036400633054483</v>
      </c>
      <c r="R26" s="225" t="s">
        <v>11</v>
      </c>
      <c r="S26" s="158" t="s">
        <v>35</v>
      </c>
      <c r="T26" s="365">
        <f>取引基本表!BD23</f>
        <v>23120</v>
      </c>
      <c r="U26" s="446">
        <f>雇用表!AL23</f>
        <v>916</v>
      </c>
      <c r="V26" s="447">
        <f>雇用表!AL69</f>
        <v>1010</v>
      </c>
      <c r="W26" s="413">
        <f t="shared" si="7"/>
        <v>3.9619377162629761E-2</v>
      </c>
      <c r="X26" s="413">
        <f t="shared" si="8"/>
        <v>4.3685121107266439E-2</v>
      </c>
      <c r="Z26" s="225" t="s">
        <v>11</v>
      </c>
      <c r="AA26" s="48" t="s">
        <v>35</v>
      </c>
      <c r="AB26" s="454">
        <v>4542</v>
      </c>
      <c r="AC26" s="387">
        <v>-597</v>
      </c>
      <c r="AD26" s="387">
        <v>3609</v>
      </c>
      <c r="AE26" s="387">
        <v>92</v>
      </c>
      <c r="AF26" s="387">
        <v>0</v>
      </c>
      <c r="AG26" s="369">
        <v>23120</v>
      </c>
      <c r="AH26" s="407">
        <f t="shared" si="9"/>
        <v>0.33070934256055362</v>
      </c>
      <c r="AI26" s="411">
        <f t="shared" si="10"/>
        <v>0.19645328719723185</v>
      </c>
      <c r="AK26" s="225" t="s">
        <v>11</v>
      </c>
      <c r="AL26" s="158" t="s">
        <v>35</v>
      </c>
      <c r="AM26" s="383">
        <f>取引基本表!AR23</f>
        <v>436</v>
      </c>
      <c r="AN26" s="407">
        <f t="shared" si="6"/>
        <v>1.0557411981209745E-2</v>
      </c>
      <c r="AP26" s="225" t="s">
        <v>11</v>
      </c>
      <c r="AQ26" s="158" t="s">
        <v>35</v>
      </c>
      <c r="AR26" s="386">
        <f>取引基本表!AX23</f>
        <v>4423</v>
      </c>
      <c r="AS26" s="387">
        <f>取引基本表!AY23</f>
        <v>19005</v>
      </c>
      <c r="AT26" s="387">
        <f>ABS(取引基本表!BB23)</f>
        <v>308</v>
      </c>
      <c r="AU26" s="388">
        <f t="shared" si="11"/>
        <v>18697</v>
      </c>
      <c r="AV26" s="411">
        <v>0.70886039128338962</v>
      </c>
      <c r="AW26" s="407">
        <v>0.29113960871661038</v>
      </c>
    </row>
    <row r="27" spans="1:49" x14ac:dyDescent="0.2">
      <c r="A27" s="225" t="s">
        <v>12</v>
      </c>
      <c r="B27" s="158" t="s">
        <v>375</v>
      </c>
      <c r="C27" s="405">
        <f t="shared" si="0"/>
        <v>0.10562310030395139</v>
      </c>
      <c r="D27" s="406">
        <f t="shared" si="1"/>
        <v>0.29005524861878451</v>
      </c>
      <c r="E27" s="406">
        <f t="shared" si="1"/>
        <v>0.34530386740331492</v>
      </c>
      <c r="F27" s="406">
        <f t="shared" si="2"/>
        <v>0.32320441988950277</v>
      </c>
      <c r="G27" s="406">
        <f t="shared" si="2"/>
        <v>0.17127071823204421</v>
      </c>
      <c r="H27" s="407">
        <f t="shared" si="3"/>
        <v>1.1162768172792872E-2</v>
      </c>
      <c r="K27" s="225" t="s">
        <v>12</v>
      </c>
      <c r="L27" s="158" t="s">
        <v>376</v>
      </c>
      <c r="M27" s="383">
        <f>取引基本表!AX24</f>
        <v>1316</v>
      </c>
      <c r="N27" s="367">
        <f>ABS(取引基本表!BB24)</f>
        <v>1177</v>
      </c>
      <c r="O27" s="411">
        <f t="shared" si="4"/>
        <v>0.89437689969604861</v>
      </c>
      <c r="P27" s="407">
        <f t="shared" si="5"/>
        <v>0.10562310030395139</v>
      </c>
      <c r="R27" s="225" t="s">
        <v>12</v>
      </c>
      <c r="S27" s="158" t="s">
        <v>376</v>
      </c>
      <c r="T27" s="365">
        <f>取引基本表!BD24</f>
        <v>362</v>
      </c>
      <c r="U27" s="446">
        <f>雇用表!AL24</f>
        <v>105</v>
      </c>
      <c r="V27" s="447">
        <f>雇用表!AL70</f>
        <v>125</v>
      </c>
      <c r="W27" s="413">
        <f t="shared" si="7"/>
        <v>0.29005524861878451</v>
      </c>
      <c r="X27" s="413">
        <f t="shared" si="8"/>
        <v>0.34530386740331492</v>
      </c>
      <c r="Z27" s="225" t="s">
        <v>12</v>
      </c>
      <c r="AA27" s="48" t="s">
        <v>365</v>
      </c>
      <c r="AB27" s="454">
        <v>62</v>
      </c>
      <c r="AC27" s="387">
        <v>-18</v>
      </c>
      <c r="AD27" s="387">
        <v>68</v>
      </c>
      <c r="AE27" s="387">
        <v>5</v>
      </c>
      <c r="AF27" s="387">
        <v>0</v>
      </c>
      <c r="AG27" s="369">
        <v>362</v>
      </c>
      <c r="AH27" s="407">
        <f t="shared" si="9"/>
        <v>0.32320441988950277</v>
      </c>
      <c r="AI27" s="411">
        <f t="shared" si="10"/>
        <v>0.17127071823204421</v>
      </c>
      <c r="AK27" s="225" t="s">
        <v>12</v>
      </c>
      <c r="AL27" s="158" t="s">
        <v>365</v>
      </c>
      <c r="AM27" s="383">
        <f>取引基本表!AR24</f>
        <v>461</v>
      </c>
      <c r="AN27" s="407">
        <f t="shared" si="6"/>
        <v>1.1162768172792872E-2</v>
      </c>
      <c r="AP27" s="225" t="s">
        <v>12</v>
      </c>
      <c r="AQ27" s="158" t="s">
        <v>365</v>
      </c>
      <c r="AR27" s="386">
        <f>取引基本表!AX24</f>
        <v>1316</v>
      </c>
      <c r="AS27" s="387">
        <f>取引基本表!AY24</f>
        <v>223</v>
      </c>
      <c r="AT27" s="387">
        <f>ABS(取引基本表!BB24)</f>
        <v>1177</v>
      </c>
      <c r="AU27" s="388">
        <f t="shared" si="11"/>
        <v>-954</v>
      </c>
      <c r="AV27" s="411">
        <v>0.77609965062016961</v>
      </c>
      <c r="AW27" s="407">
        <v>0.22390034937983039</v>
      </c>
    </row>
    <row r="28" spans="1:49" x14ac:dyDescent="0.2">
      <c r="A28" s="225" t="s">
        <v>13</v>
      </c>
      <c r="B28" s="158" t="s">
        <v>191</v>
      </c>
      <c r="C28" s="405">
        <f t="shared" si="0"/>
        <v>0.18610473607344047</v>
      </c>
      <c r="D28" s="406">
        <f t="shared" si="1"/>
        <v>0.10619902120717781</v>
      </c>
      <c r="E28" s="406">
        <f t="shared" si="1"/>
        <v>0.11125611745513866</v>
      </c>
      <c r="F28" s="406">
        <f t="shared" si="2"/>
        <v>0.20978792822185971</v>
      </c>
      <c r="G28" s="406">
        <f t="shared" si="2"/>
        <v>0.12463295269168026</v>
      </c>
      <c r="H28" s="407">
        <f t="shared" si="3"/>
        <v>2.0436825027846384E-2</v>
      </c>
      <c r="K28" s="225" t="s">
        <v>13</v>
      </c>
      <c r="L28" s="158" t="s">
        <v>191</v>
      </c>
      <c r="M28" s="383">
        <f>取引基本表!AX25</f>
        <v>4793</v>
      </c>
      <c r="N28" s="367">
        <f>ABS(取引基本表!BB25)</f>
        <v>3901</v>
      </c>
      <c r="O28" s="411">
        <f t="shared" si="4"/>
        <v>0.81389526392655953</v>
      </c>
      <c r="P28" s="407">
        <f t="shared" si="5"/>
        <v>0.18610473607344047</v>
      </c>
      <c r="R28" s="225" t="s">
        <v>13</v>
      </c>
      <c r="S28" s="158" t="s">
        <v>191</v>
      </c>
      <c r="T28" s="365">
        <f>取引基本表!BD25</f>
        <v>6130</v>
      </c>
      <c r="U28" s="446">
        <f>雇用表!AL25</f>
        <v>651</v>
      </c>
      <c r="V28" s="447">
        <f>雇用表!AL71</f>
        <v>682</v>
      </c>
      <c r="W28" s="413">
        <f t="shared" si="7"/>
        <v>0.10619902120717781</v>
      </c>
      <c r="X28" s="413">
        <f t="shared" si="8"/>
        <v>0.11125611745513866</v>
      </c>
      <c r="Z28" s="225" t="s">
        <v>13</v>
      </c>
      <c r="AA28" s="48" t="s">
        <v>191</v>
      </c>
      <c r="AB28" s="454">
        <v>764</v>
      </c>
      <c r="AC28" s="387">
        <v>56</v>
      </c>
      <c r="AD28" s="387">
        <v>417</v>
      </c>
      <c r="AE28" s="387">
        <v>49</v>
      </c>
      <c r="AF28" s="387">
        <v>0</v>
      </c>
      <c r="AG28" s="369">
        <v>6130</v>
      </c>
      <c r="AH28" s="407">
        <f t="shared" si="9"/>
        <v>0.20978792822185971</v>
      </c>
      <c r="AI28" s="411">
        <f t="shared" si="10"/>
        <v>0.12463295269168026</v>
      </c>
      <c r="AK28" s="225" t="s">
        <v>13</v>
      </c>
      <c r="AL28" s="158" t="s">
        <v>191</v>
      </c>
      <c r="AM28" s="383">
        <f>取引基本表!AR25</f>
        <v>844</v>
      </c>
      <c r="AN28" s="407">
        <f t="shared" si="6"/>
        <v>2.0436825027846384E-2</v>
      </c>
      <c r="AP28" s="225" t="s">
        <v>13</v>
      </c>
      <c r="AQ28" s="158" t="s">
        <v>191</v>
      </c>
      <c r="AR28" s="386">
        <f>取引基本表!AX25</f>
        <v>4793</v>
      </c>
      <c r="AS28" s="387">
        <f>取引基本表!AY25</f>
        <v>5238</v>
      </c>
      <c r="AT28" s="387">
        <f>ABS(取引基本表!BB25)</f>
        <v>3901</v>
      </c>
      <c r="AU28" s="388">
        <f t="shared" si="11"/>
        <v>1337</v>
      </c>
      <c r="AV28" s="411">
        <v>0.77487185874795916</v>
      </c>
      <c r="AW28" s="407">
        <v>0.22512814125204084</v>
      </c>
    </row>
    <row r="29" spans="1:49" x14ac:dyDescent="0.2">
      <c r="A29" s="225" t="s">
        <v>14</v>
      </c>
      <c r="B29" s="158" t="s">
        <v>50</v>
      </c>
      <c r="C29" s="405">
        <f t="shared" si="0"/>
        <v>0.55770782889426962</v>
      </c>
      <c r="D29" s="406">
        <f t="shared" si="1"/>
        <v>7.7826535880227157E-2</v>
      </c>
      <c r="E29" s="406">
        <f t="shared" si="1"/>
        <v>6.6726897263810009E-2</v>
      </c>
      <c r="F29" s="406">
        <f t="shared" si="2"/>
        <v>0.49535363964894163</v>
      </c>
      <c r="G29" s="406">
        <f t="shared" si="2"/>
        <v>0.26290655653071759</v>
      </c>
      <c r="H29" s="407">
        <f t="shared" si="3"/>
        <v>1.0048912780279917E-2</v>
      </c>
      <c r="K29" s="225" t="s">
        <v>14</v>
      </c>
      <c r="L29" s="158" t="s">
        <v>50</v>
      </c>
      <c r="M29" s="383">
        <f>取引基本表!AX26</f>
        <v>2478</v>
      </c>
      <c r="N29" s="367">
        <f>ABS(取引基本表!BB26)</f>
        <v>1096</v>
      </c>
      <c r="O29" s="411">
        <f t="shared" si="4"/>
        <v>0.44229217110573044</v>
      </c>
      <c r="P29" s="407">
        <f t="shared" si="5"/>
        <v>0.55770782889426962</v>
      </c>
      <c r="R29" s="225" t="s">
        <v>14</v>
      </c>
      <c r="S29" s="158" t="s">
        <v>50</v>
      </c>
      <c r="T29" s="365">
        <f>取引基本表!BD26</f>
        <v>7748</v>
      </c>
      <c r="U29" s="446">
        <f>雇用表!AL26</f>
        <v>603</v>
      </c>
      <c r="V29" s="447">
        <f>雇用表!AL72</f>
        <v>517</v>
      </c>
      <c r="W29" s="413">
        <f t="shared" si="7"/>
        <v>7.7826535880227157E-2</v>
      </c>
      <c r="X29" s="413">
        <f t="shared" si="8"/>
        <v>6.6726897263810009E-2</v>
      </c>
      <c r="Z29" s="225" t="s">
        <v>14</v>
      </c>
      <c r="AA29" s="48" t="s">
        <v>50</v>
      </c>
      <c r="AB29" s="454">
        <v>2037</v>
      </c>
      <c r="AC29" s="387">
        <v>659</v>
      </c>
      <c r="AD29" s="387">
        <v>863</v>
      </c>
      <c r="AE29" s="387">
        <v>279</v>
      </c>
      <c r="AF29" s="387">
        <v>0</v>
      </c>
      <c r="AG29" s="369">
        <v>7748</v>
      </c>
      <c r="AH29" s="407">
        <f t="shared" si="9"/>
        <v>0.49535363964894163</v>
      </c>
      <c r="AI29" s="411">
        <f t="shared" si="10"/>
        <v>0.26290655653071759</v>
      </c>
      <c r="AK29" s="225" t="s">
        <v>14</v>
      </c>
      <c r="AL29" s="158" t="s">
        <v>50</v>
      </c>
      <c r="AM29" s="383">
        <f>取引基本表!AR26</f>
        <v>415</v>
      </c>
      <c r="AN29" s="407">
        <f t="shared" si="6"/>
        <v>1.0048912780279917E-2</v>
      </c>
      <c r="AP29" s="225" t="s">
        <v>14</v>
      </c>
      <c r="AQ29" s="158" t="s">
        <v>50</v>
      </c>
      <c r="AR29" s="386">
        <f>取引基本表!AX26</f>
        <v>2478</v>
      </c>
      <c r="AS29" s="387">
        <f>取引基本表!AY26</f>
        <v>6366</v>
      </c>
      <c r="AT29" s="387">
        <f>ABS(取引基本表!BB26)</f>
        <v>1096</v>
      </c>
      <c r="AU29" s="388">
        <f t="shared" si="11"/>
        <v>5270</v>
      </c>
      <c r="AV29" s="411">
        <v>0.79707187916920597</v>
      </c>
      <c r="AW29" s="407">
        <v>0.20292812083079403</v>
      </c>
    </row>
    <row r="30" spans="1:49" x14ac:dyDescent="0.2">
      <c r="A30" s="225" t="s">
        <v>15</v>
      </c>
      <c r="B30" s="158" t="s">
        <v>36</v>
      </c>
      <c r="C30" s="405">
        <f t="shared" si="0"/>
        <v>1</v>
      </c>
      <c r="D30" s="406">
        <f t="shared" si="1"/>
        <v>0.13244283450305638</v>
      </c>
      <c r="E30" s="406">
        <f t="shared" si="1"/>
        <v>7.6296128594068369E-2</v>
      </c>
      <c r="F30" s="406">
        <f t="shared" si="2"/>
        <v>0.43672175684853975</v>
      </c>
      <c r="G30" s="406">
        <f t="shared" si="2"/>
        <v>0.34435136970794655</v>
      </c>
      <c r="H30" s="407">
        <f t="shared" si="3"/>
        <v>0</v>
      </c>
      <c r="K30" s="225" t="s">
        <v>15</v>
      </c>
      <c r="L30" s="158" t="s">
        <v>36</v>
      </c>
      <c r="M30" s="383">
        <f>取引基本表!AX27</f>
        <v>4417</v>
      </c>
      <c r="N30" s="367">
        <f>ABS(取引基本表!BB27)</f>
        <v>0</v>
      </c>
      <c r="O30" s="411">
        <f t="shared" si="4"/>
        <v>0</v>
      </c>
      <c r="P30" s="407">
        <f t="shared" si="5"/>
        <v>1</v>
      </c>
      <c r="R30" s="225" t="s">
        <v>15</v>
      </c>
      <c r="S30" s="158" t="s">
        <v>36</v>
      </c>
      <c r="T30" s="365">
        <f>取引基本表!BD27</f>
        <v>4417</v>
      </c>
      <c r="U30" s="446">
        <f>雇用表!AL27</f>
        <v>585</v>
      </c>
      <c r="V30" s="447">
        <f>雇用表!AL73</f>
        <v>337</v>
      </c>
      <c r="W30" s="413">
        <f t="shared" si="7"/>
        <v>0.13244283450305638</v>
      </c>
      <c r="X30" s="413">
        <f t="shared" si="8"/>
        <v>7.6296128594068369E-2</v>
      </c>
      <c r="Z30" s="225" t="s">
        <v>15</v>
      </c>
      <c r="AA30" s="48" t="s">
        <v>36</v>
      </c>
      <c r="AB30" s="454">
        <v>1521</v>
      </c>
      <c r="AC30" s="387">
        <v>101</v>
      </c>
      <c r="AD30" s="387">
        <v>162</v>
      </c>
      <c r="AE30" s="387">
        <v>163</v>
      </c>
      <c r="AF30" s="387">
        <v>-18</v>
      </c>
      <c r="AG30" s="369">
        <v>4417</v>
      </c>
      <c r="AH30" s="407">
        <f t="shared" si="9"/>
        <v>0.43672175684853975</v>
      </c>
      <c r="AI30" s="411">
        <f t="shared" si="10"/>
        <v>0.34435136970794655</v>
      </c>
      <c r="AK30" s="225" t="s">
        <v>15</v>
      </c>
      <c r="AL30" s="158" t="s">
        <v>36</v>
      </c>
      <c r="AM30" s="383">
        <f>取引基本表!AR27</f>
        <v>0</v>
      </c>
      <c r="AN30" s="407">
        <f t="shared" si="6"/>
        <v>0</v>
      </c>
      <c r="AP30" s="225" t="s">
        <v>15</v>
      </c>
      <c r="AQ30" s="158" t="s">
        <v>36</v>
      </c>
      <c r="AR30" s="386">
        <f>取引基本表!AX27</f>
        <v>4417</v>
      </c>
      <c r="AS30" s="387">
        <f>取引基本表!AY27</f>
        <v>0</v>
      </c>
      <c r="AT30" s="387">
        <f>ABS(取引基本表!BB27)</f>
        <v>0</v>
      </c>
      <c r="AU30" s="388">
        <f t="shared" si="11"/>
        <v>0</v>
      </c>
      <c r="AV30" s="411">
        <v>0</v>
      </c>
      <c r="AW30" s="407">
        <v>1</v>
      </c>
    </row>
    <row r="31" spans="1:49" x14ac:dyDescent="0.2">
      <c r="A31" s="225" t="s">
        <v>16</v>
      </c>
      <c r="B31" s="158" t="s">
        <v>192</v>
      </c>
      <c r="C31" s="405">
        <f t="shared" si="0"/>
        <v>0.21403057579654239</v>
      </c>
      <c r="D31" s="406">
        <f t="shared" si="1"/>
        <v>8.6378737541528243E-3</v>
      </c>
      <c r="E31" s="406">
        <f t="shared" si="1"/>
        <v>7.3089700996677737E-3</v>
      </c>
      <c r="F31" s="406">
        <f t="shared" si="2"/>
        <v>0.34418604651162793</v>
      </c>
      <c r="G31" s="406">
        <f t="shared" si="2"/>
        <v>7.0431893687707636E-2</v>
      </c>
      <c r="H31" s="407">
        <f t="shared" si="3"/>
        <v>2.2373964840912391E-2</v>
      </c>
      <c r="K31" s="225" t="s">
        <v>16</v>
      </c>
      <c r="L31" s="158" t="s">
        <v>192</v>
      </c>
      <c r="M31" s="383">
        <f>取引基本表!AX28</f>
        <v>6999</v>
      </c>
      <c r="N31" s="367">
        <f>ABS(取引基本表!BB28)</f>
        <v>5501</v>
      </c>
      <c r="O31" s="411">
        <f t="shared" si="4"/>
        <v>0.78596942420345761</v>
      </c>
      <c r="P31" s="407">
        <f t="shared" si="5"/>
        <v>0.21403057579654239</v>
      </c>
      <c r="R31" s="225" t="s">
        <v>16</v>
      </c>
      <c r="S31" s="158" t="s">
        <v>192</v>
      </c>
      <c r="T31" s="365">
        <f>取引基本表!BD28</f>
        <v>1505</v>
      </c>
      <c r="U31" s="446">
        <f>雇用表!AL28</f>
        <v>13</v>
      </c>
      <c r="V31" s="447">
        <f>雇用表!AL74</f>
        <v>11</v>
      </c>
      <c r="W31" s="413">
        <f t="shared" si="7"/>
        <v>8.6378737541528243E-3</v>
      </c>
      <c r="X31" s="413">
        <f t="shared" si="8"/>
        <v>7.3089700996677737E-3</v>
      </c>
      <c r="Z31" s="225" t="s">
        <v>16</v>
      </c>
      <c r="AA31" s="48" t="s">
        <v>192</v>
      </c>
      <c r="AB31" s="454">
        <v>106</v>
      </c>
      <c r="AC31" s="387">
        <v>77</v>
      </c>
      <c r="AD31" s="387">
        <v>289</v>
      </c>
      <c r="AE31" s="387">
        <v>46</v>
      </c>
      <c r="AF31" s="387">
        <v>0</v>
      </c>
      <c r="AG31" s="369">
        <v>1505</v>
      </c>
      <c r="AH31" s="407">
        <f t="shared" si="9"/>
        <v>0.34418604651162793</v>
      </c>
      <c r="AI31" s="411">
        <f t="shared" si="10"/>
        <v>7.0431893687707636E-2</v>
      </c>
      <c r="AK31" s="225" t="s">
        <v>16</v>
      </c>
      <c r="AL31" s="158" t="s">
        <v>192</v>
      </c>
      <c r="AM31" s="383">
        <f>取引基本表!AR28</f>
        <v>924</v>
      </c>
      <c r="AN31" s="407">
        <f t="shared" si="6"/>
        <v>2.2373964840912391E-2</v>
      </c>
      <c r="AP31" s="225" t="s">
        <v>16</v>
      </c>
      <c r="AQ31" s="158" t="s">
        <v>192</v>
      </c>
      <c r="AR31" s="386">
        <f>取引基本表!AX28</f>
        <v>6999</v>
      </c>
      <c r="AS31" s="387">
        <f>取引基本表!AY28</f>
        <v>7</v>
      </c>
      <c r="AT31" s="387">
        <f>ABS(取引基本表!BB28)</f>
        <v>5501</v>
      </c>
      <c r="AU31" s="388">
        <f t="shared" si="11"/>
        <v>-5494</v>
      </c>
      <c r="AV31" s="411">
        <v>3.3200621348077096E-3</v>
      </c>
      <c r="AW31" s="407">
        <v>0.99667993786519227</v>
      </c>
    </row>
    <row r="32" spans="1:49" x14ac:dyDescent="0.2">
      <c r="A32" s="225" t="s">
        <v>17</v>
      </c>
      <c r="B32" s="158" t="s">
        <v>272</v>
      </c>
      <c r="C32" s="405">
        <f t="shared" si="0"/>
        <v>0.43391812865497081</v>
      </c>
      <c r="D32" s="406">
        <f t="shared" si="1"/>
        <v>1.871657754010695E-2</v>
      </c>
      <c r="E32" s="406">
        <f t="shared" si="1"/>
        <v>2.4064171122994651E-2</v>
      </c>
      <c r="F32" s="406">
        <f t="shared" si="2"/>
        <v>0.48395721925133689</v>
      </c>
      <c r="G32" s="406">
        <f t="shared" si="2"/>
        <v>0.14171122994652408</v>
      </c>
      <c r="H32" s="407">
        <f t="shared" si="3"/>
        <v>6.3683471354545017E-3</v>
      </c>
      <c r="K32" s="225" t="s">
        <v>17</v>
      </c>
      <c r="L32" s="158" t="s">
        <v>272</v>
      </c>
      <c r="M32" s="383">
        <f>取引基本表!AX29</f>
        <v>855</v>
      </c>
      <c r="N32" s="367">
        <f>ABS(取引基本表!BB29)</f>
        <v>484</v>
      </c>
      <c r="O32" s="411">
        <f t="shared" si="4"/>
        <v>0.56608187134502919</v>
      </c>
      <c r="P32" s="407">
        <f t="shared" si="5"/>
        <v>0.43391812865497081</v>
      </c>
      <c r="R32" s="225" t="s">
        <v>17</v>
      </c>
      <c r="S32" s="158" t="s">
        <v>272</v>
      </c>
      <c r="T32" s="365">
        <f>取引基本表!BD29</f>
        <v>374</v>
      </c>
      <c r="U32" s="446">
        <f>雇用表!AL29</f>
        <v>7</v>
      </c>
      <c r="V32" s="447">
        <f>雇用表!AL75</f>
        <v>9</v>
      </c>
      <c r="W32" s="413">
        <f t="shared" si="7"/>
        <v>1.871657754010695E-2</v>
      </c>
      <c r="X32" s="413">
        <f t="shared" si="8"/>
        <v>2.4064171122994651E-2</v>
      </c>
      <c r="Z32" s="225" t="s">
        <v>17</v>
      </c>
      <c r="AA32" s="48" t="s">
        <v>272</v>
      </c>
      <c r="AB32" s="454">
        <v>53</v>
      </c>
      <c r="AC32" s="387">
        <v>49</v>
      </c>
      <c r="AD32" s="387">
        <v>80</v>
      </c>
      <c r="AE32" s="387">
        <v>17</v>
      </c>
      <c r="AF32" s="387">
        <v>-18</v>
      </c>
      <c r="AG32" s="369">
        <v>374</v>
      </c>
      <c r="AH32" s="407">
        <f t="shared" si="9"/>
        <v>0.48395721925133689</v>
      </c>
      <c r="AI32" s="411">
        <f t="shared" si="10"/>
        <v>0.14171122994652408</v>
      </c>
      <c r="AK32" s="225" t="s">
        <v>17</v>
      </c>
      <c r="AL32" s="158" t="s">
        <v>272</v>
      </c>
      <c r="AM32" s="383">
        <f>取引基本表!AR29</f>
        <v>263</v>
      </c>
      <c r="AN32" s="407">
        <f t="shared" si="6"/>
        <v>6.3683471354545017E-3</v>
      </c>
      <c r="AP32" s="225" t="s">
        <v>17</v>
      </c>
      <c r="AQ32" s="158" t="s">
        <v>272</v>
      </c>
      <c r="AR32" s="386">
        <f>取引基本表!AX29</f>
        <v>855</v>
      </c>
      <c r="AS32" s="387">
        <f>取引基本表!AY29</f>
        <v>3</v>
      </c>
      <c r="AT32" s="387">
        <f>ABS(取引基本表!BB29)</f>
        <v>484</v>
      </c>
      <c r="AU32" s="388">
        <f t="shared" si="11"/>
        <v>-481</v>
      </c>
      <c r="AV32" s="411">
        <v>2.6249531258370389E-4</v>
      </c>
      <c r="AW32" s="407">
        <v>0.99973750468741629</v>
      </c>
    </row>
    <row r="33" spans="1:49" x14ac:dyDescent="0.2">
      <c r="A33" s="225" t="s">
        <v>18</v>
      </c>
      <c r="B33" s="158" t="s">
        <v>273</v>
      </c>
      <c r="C33" s="405">
        <f t="shared" si="0"/>
        <v>0.95657568238213397</v>
      </c>
      <c r="D33" s="406">
        <f t="shared" si="1"/>
        <v>5.181347150259067E-2</v>
      </c>
      <c r="E33" s="406">
        <f t="shared" si="1"/>
        <v>4.145077720207254E-2</v>
      </c>
      <c r="F33" s="406">
        <f t="shared" si="2"/>
        <v>0.6295336787564767</v>
      </c>
      <c r="G33" s="406">
        <f t="shared" si="2"/>
        <v>0.50647668393782386</v>
      </c>
      <c r="H33" s="407">
        <f t="shared" si="3"/>
        <v>9.6856990653300401E-4</v>
      </c>
      <c r="K33" s="225" t="s">
        <v>18</v>
      </c>
      <c r="L33" s="158" t="s">
        <v>273</v>
      </c>
      <c r="M33" s="383">
        <f>取引基本表!AX30</f>
        <v>806</v>
      </c>
      <c r="N33" s="367">
        <f>ABS(取引基本表!BB30)</f>
        <v>35</v>
      </c>
      <c r="O33" s="411">
        <f t="shared" si="4"/>
        <v>4.3424317617866005E-2</v>
      </c>
      <c r="P33" s="407">
        <f t="shared" si="5"/>
        <v>0.95657568238213397</v>
      </c>
      <c r="R33" s="225" t="s">
        <v>18</v>
      </c>
      <c r="S33" s="158" t="s">
        <v>273</v>
      </c>
      <c r="T33" s="365">
        <f>取引基本表!BD30</f>
        <v>772</v>
      </c>
      <c r="U33" s="446">
        <f>雇用表!AL30</f>
        <v>40</v>
      </c>
      <c r="V33" s="447">
        <f>雇用表!AL76</f>
        <v>32</v>
      </c>
      <c r="W33" s="413">
        <f t="shared" si="7"/>
        <v>5.181347150259067E-2</v>
      </c>
      <c r="X33" s="413">
        <f t="shared" si="8"/>
        <v>4.145077720207254E-2</v>
      </c>
      <c r="Z33" s="225" t="s">
        <v>18</v>
      </c>
      <c r="AA33" s="48" t="s">
        <v>273</v>
      </c>
      <c r="AB33" s="454">
        <v>391</v>
      </c>
      <c r="AC33" s="387">
        <v>17</v>
      </c>
      <c r="AD33" s="387">
        <v>63</v>
      </c>
      <c r="AE33" s="387">
        <v>15</v>
      </c>
      <c r="AF33" s="387">
        <v>0</v>
      </c>
      <c r="AG33" s="369">
        <v>772</v>
      </c>
      <c r="AH33" s="407">
        <f t="shared" si="9"/>
        <v>0.6295336787564767</v>
      </c>
      <c r="AI33" s="411">
        <f t="shared" si="10"/>
        <v>0.50647668393782386</v>
      </c>
      <c r="AK33" s="225" t="s">
        <v>18</v>
      </c>
      <c r="AL33" s="158" t="s">
        <v>273</v>
      </c>
      <c r="AM33" s="383">
        <f>取引基本表!AR30</f>
        <v>40</v>
      </c>
      <c r="AN33" s="407">
        <f t="shared" si="6"/>
        <v>9.6856990653300401E-4</v>
      </c>
      <c r="AP33" s="225" t="s">
        <v>18</v>
      </c>
      <c r="AQ33" s="158" t="s">
        <v>273</v>
      </c>
      <c r="AR33" s="386">
        <f>取引基本表!AX30</f>
        <v>806</v>
      </c>
      <c r="AS33" s="387">
        <f>取引基本表!AY30</f>
        <v>1</v>
      </c>
      <c r="AT33" s="387">
        <f>ABS(取引基本表!BB30)</f>
        <v>35</v>
      </c>
      <c r="AU33" s="388">
        <f t="shared" si="11"/>
        <v>-34</v>
      </c>
      <c r="AV33" s="411">
        <v>7.2791995281517016E-2</v>
      </c>
      <c r="AW33" s="407">
        <v>0.92720800471848297</v>
      </c>
    </row>
    <row r="34" spans="1:49" x14ac:dyDescent="0.2">
      <c r="A34" s="225" t="s">
        <v>19</v>
      </c>
      <c r="B34" s="158" t="s">
        <v>274</v>
      </c>
      <c r="C34" s="405">
        <f t="shared" si="0"/>
        <v>0.33608845585417924</v>
      </c>
      <c r="D34" s="406">
        <f t="shared" si="1"/>
        <v>0.20794925166022402</v>
      </c>
      <c r="E34" s="406">
        <f t="shared" si="1"/>
        <v>0.15720091188423035</v>
      </c>
      <c r="F34" s="406">
        <f t="shared" si="2"/>
        <v>0.69035583308553872</v>
      </c>
      <c r="G34" s="406">
        <f t="shared" si="2"/>
        <v>0.42501734562394688</v>
      </c>
      <c r="H34" s="407">
        <f t="shared" si="3"/>
        <v>0.15935396387234249</v>
      </c>
      <c r="K34" s="225" t="s">
        <v>19</v>
      </c>
      <c r="L34" s="158" t="s">
        <v>274</v>
      </c>
      <c r="M34" s="383">
        <f>取引基本表!AX31</f>
        <v>18269</v>
      </c>
      <c r="N34" s="367">
        <f>ABS(取引基本表!BB31)</f>
        <v>12129</v>
      </c>
      <c r="O34" s="411">
        <f t="shared" si="4"/>
        <v>0.66391154414582076</v>
      </c>
      <c r="P34" s="407">
        <f t="shared" si="5"/>
        <v>0.33608845585417924</v>
      </c>
      <c r="R34" s="225" t="s">
        <v>19</v>
      </c>
      <c r="S34" s="158" t="s">
        <v>274</v>
      </c>
      <c r="T34" s="365">
        <f>取引基本表!BD31</f>
        <v>10089</v>
      </c>
      <c r="U34" s="446">
        <f>雇用表!AL31</f>
        <v>2098</v>
      </c>
      <c r="V34" s="447">
        <f>雇用表!AL77</f>
        <v>1586</v>
      </c>
      <c r="W34" s="413">
        <f t="shared" si="7"/>
        <v>0.20794925166022402</v>
      </c>
      <c r="X34" s="413">
        <f t="shared" si="8"/>
        <v>0.15720091188423035</v>
      </c>
      <c r="Z34" s="225" t="s">
        <v>19</v>
      </c>
      <c r="AA34" s="48" t="s">
        <v>274</v>
      </c>
      <c r="AB34" s="454">
        <v>4288</v>
      </c>
      <c r="AC34" s="387">
        <v>1285</v>
      </c>
      <c r="AD34" s="387">
        <v>959</v>
      </c>
      <c r="AE34" s="387">
        <v>439</v>
      </c>
      <c r="AF34" s="387">
        <v>-6</v>
      </c>
      <c r="AG34" s="369">
        <v>10089</v>
      </c>
      <c r="AH34" s="407">
        <f t="shared" si="9"/>
        <v>0.69035583308553872</v>
      </c>
      <c r="AI34" s="411">
        <f t="shared" si="10"/>
        <v>0.42501734562394688</v>
      </c>
      <c r="AK34" s="225" t="s">
        <v>19</v>
      </c>
      <c r="AL34" s="158" t="s">
        <v>274</v>
      </c>
      <c r="AM34" s="383">
        <f>取引基本表!AR31</f>
        <v>6581</v>
      </c>
      <c r="AN34" s="407">
        <f t="shared" si="6"/>
        <v>0.15935396387234249</v>
      </c>
      <c r="AP34" s="225" t="s">
        <v>19</v>
      </c>
      <c r="AQ34" s="158" t="s">
        <v>274</v>
      </c>
      <c r="AR34" s="386">
        <f>取引基本表!AX31</f>
        <v>18269</v>
      </c>
      <c r="AS34" s="387">
        <f>取引基本表!AY31</f>
        <v>3949</v>
      </c>
      <c r="AT34" s="387">
        <f>ABS(取引基本表!BB31)</f>
        <v>12129</v>
      </c>
      <c r="AU34" s="388">
        <f t="shared" si="11"/>
        <v>-8180</v>
      </c>
      <c r="AV34" s="411">
        <v>0.56941832909614032</v>
      </c>
      <c r="AW34" s="407">
        <v>0.43058167090385968</v>
      </c>
    </row>
    <row r="35" spans="1:49" x14ac:dyDescent="0.2">
      <c r="A35" s="225" t="s">
        <v>20</v>
      </c>
      <c r="B35" s="158" t="s">
        <v>37</v>
      </c>
      <c r="C35" s="405">
        <f t="shared" si="0"/>
        <v>1</v>
      </c>
      <c r="D35" s="406">
        <f t="shared" si="1"/>
        <v>2.3219468631390936E-2</v>
      </c>
      <c r="E35" s="406">
        <f t="shared" si="1"/>
        <v>2.0763563295378432E-2</v>
      </c>
      <c r="F35" s="406">
        <f t="shared" si="2"/>
        <v>0.62804197365483372</v>
      </c>
      <c r="G35" s="406">
        <f t="shared" si="2"/>
        <v>0.31379772270596118</v>
      </c>
      <c r="H35" s="407">
        <f t="shared" si="3"/>
        <v>5.9518620756453096E-2</v>
      </c>
      <c r="K35" s="225" t="s">
        <v>20</v>
      </c>
      <c r="L35" s="158" t="s">
        <v>37</v>
      </c>
      <c r="M35" s="383">
        <f>取引基本表!AX32</f>
        <v>5316</v>
      </c>
      <c r="N35" s="367">
        <f>ABS(取引基本表!BB32)</f>
        <v>0</v>
      </c>
      <c r="O35" s="411">
        <f t="shared" si="4"/>
        <v>0</v>
      </c>
      <c r="P35" s="407">
        <f t="shared" si="5"/>
        <v>1</v>
      </c>
      <c r="R35" s="225" t="s">
        <v>20</v>
      </c>
      <c r="S35" s="158" t="s">
        <v>37</v>
      </c>
      <c r="T35" s="365">
        <f>取引基本表!BD32</f>
        <v>8958</v>
      </c>
      <c r="U35" s="446">
        <f>雇用表!AL32</f>
        <v>208</v>
      </c>
      <c r="V35" s="447">
        <f>雇用表!AL78</f>
        <v>186</v>
      </c>
      <c r="W35" s="413">
        <f t="shared" si="7"/>
        <v>2.3219468631390936E-2</v>
      </c>
      <c r="X35" s="413">
        <f t="shared" si="8"/>
        <v>2.0763563295378432E-2</v>
      </c>
      <c r="Z35" s="225" t="s">
        <v>20</v>
      </c>
      <c r="AA35" s="48" t="s">
        <v>37</v>
      </c>
      <c r="AB35" s="454">
        <v>2811</v>
      </c>
      <c r="AC35" s="387">
        <v>2104</v>
      </c>
      <c r="AD35" s="387">
        <v>662</v>
      </c>
      <c r="AE35" s="387">
        <v>184</v>
      </c>
      <c r="AF35" s="387">
        <v>-135</v>
      </c>
      <c r="AG35" s="369">
        <v>8958</v>
      </c>
      <c r="AH35" s="407">
        <f t="shared" si="9"/>
        <v>0.62804197365483372</v>
      </c>
      <c r="AI35" s="411">
        <f t="shared" si="10"/>
        <v>0.31379772270596118</v>
      </c>
      <c r="AK35" s="225" t="s">
        <v>20</v>
      </c>
      <c r="AL35" s="158" t="s">
        <v>37</v>
      </c>
      <c r="AM35" s="383">
        <f>取引基本表!AR32</f>
        <v>2458</v>
      </c>
      <c r="AN35" s="407">
        <f t="shared" si="6"/>
        <v>5.9518620756453096E-2</v>
      </c>
      <c r="AP35" s="225" t="s">
        <v>20</v>
      </c>
      <c r="AQ35" s="158" t="s">
        <v>37</v>
      </c>
      <c r="AR35" s="386">
        <f>取引基本表!AX32</f>
        <v>5316</v>
      </c>
      <c r="AS35" s="387">
        <f>取引基本表!AY32</f>
        <v>3642</v>
      </c>
      <c r="AT35" s="387">
        <f>ABS(取引基本表!BB32)</f>
        <v>0</v>
      </c>
      <c r="AU35" s="388">
        <f t="shared" si="11"/>
        <v>3642</v>
      </c>
      <c r="AV35" s="411">
        <v>0.14958058191588852</v>
      </c>
      <c r="AW35" s="407">
        <v>0.85041941808411148</v>
      </c>
    </row>
    <row r="36" spans="1:49" x14ac:dyDescent="0.2">
      <c r="A36" s="225" t="s">
        <v>21</v>
      </c>
      <c r="B36" s="158" t="s">
        <v>38</v>
      </c>
      <c r="C36" s="405">
        <f t="shared" si="0"/>
        <v>0.74699570815450644</v>
      </c>
      <c r="D36" s="406">
        <f t="shared" si="1"/>
        <v>1.2046464936182418E-2</v>
      </c>
      <c r="E36" s="406">
        <f t="shared" si="1"/>
        <v>2.5813853434676608E-3</v>
      </c>
      <c r="F36" s="406">
        <f t="shared" si="2"/>
        <v>0.88068263301305039</v>
      </c>
      <c r="G36" s="406">
        <f t="shared" si="2"/>
        <v>2.1798365122615803E-2</v>
      </c>
      <c r="H36" s="407">
        <f t="shared" si="3"/>
        <v>0.18814470434403602</v>
      </c>
      <c r="K36" s="225" t="s">
        <v>21</v>
      </c>
      <c r="L36" s="158" t="s">
        <v>38</v>
      </c>
      <c r="M36" s="383">
        <f>取引基本表!AX33</f>
        <v>9320</v>
      </c>
      <c r="N36" s="367">
        <f>ABS(取引基本表!BB33)</f>
        <v>2358</v>
      </c>
      <c r="O36" s="411">
        <f t="shared" si="4"/>
        <v>0.25300429184549356</v>
      </c>
      <c r="P36" s="407">
        <f t="shared" si="5"/>
        <v>0.74699570815450644</v>
      </c>
      <c r="R36" s="225" t="s">
        <v>21</v>
      </c>
      <c r="S36" s="158" t="s">
        <v>38</v>
      </c>
      <c r="T36" s="365">
        <f>取引基本表!BD33</f>
        <v>6973</v>
      </c>
      <c r="U36" s="446">
        <f>雇用表!AL33</f>
        <v>84</v>
      </c>
      <c r="V36" s="447">
        <f>雇用表!AL79</f>
        <v>18</v>
      </c>
      <c r="W36" s="413">
        <f t="shared" si="7"/>
        <v>1.2046464936182418E-2</v>
      </c>
      <c r="X36" s="413">
        <f t="shared" si="8"/>
        <v>2.5813853434676608E-3</v>
      </c>
      <c r="Z36" s="225" t="s">
        <v>21</v>
      </c>
      <c r="AA36" s="48" t="s">
        <v>38</v>
      </c>
      <c r="AB36" s="454">
        <v>152</v>
      </c>
      <c r="AC36" s="387">
        <v>3207</v>
      </c>
      <c r="AD36" s="387">
        <v>2477</v>
      </c>
      <c r="AE36" s="387">
        <v>306</v>
      </c>
      <c r="AF36" s="387">
        <v>-1</v>
      </c>
      <c r="AG36" s="369">
        <v>6973</v>
      </c>
      <c r="AH36" s="407">
        <f>SUM(AB36:AF36)/AG36</f>
        <v>0.88068263301305039</v>
      </c>
      <c r="AI36" s="411">
        <f>AB36/AG36</f>
        <v>2.1798365122615803E-2</v>
      </c>
      <c r="AK36" s="225" t="s">
        <v>21</v>
      </c>
      <c r="AL36" s="158" t="s">
        <v>38</v>
      </c>
      <c r="AM36" s="383">
        <f>取引基本表!AR33</f>
        <v>7770</v>
      </c>
      <c r="AN36" s="407">
        <f t="shared" si="6"/>
        <v>0.18814470434403602</v>
      </c>
      <c r="AP36" s="225" t="s">
        <v>21</v>
      </c>
      <c r="AQ36" s="158" t="s">
        <v>38</v>
      </c>
      <c r="AR36" s="386">
        <f>取引基本表!AX33</f>
        <v>9320</v>
      </c>
      <c r="AS36" s="387">
        <f>取引基本表!AY33</f>
        <v>11</v>
      </c>
      <c r="AT36" s="387">
        <f>ABS(取引基本表!BB33)</f>
        <v>2358</v>
      </c>
      <c r="AU36" s="388">
        <f t="shared" si="11"/>
        <v>-2347</v>
      </c>
      <c r="AV36" s="411">
        <v>6.3278791478513889E-3</v>
      </c>
      <c r="AW36" s="407">
        <v>0.99367212085214862</v>
      </c>
    </row>
    <row r="37" spans="1:49" x14ac:dyDescent="0.2">
      <c r="A37" s="225" t="s">
        <v>22</v>
      </c>
      <c r="B37" s="158" t="s">
        <v>377</v>
      </c>
      <c r="C37" s="405">
        <f t="shared" si="0"/>
        <v>0.40712235846595357</v>
      </c>
      <c r="D37" s="406">
        <f t="shared" si="1"/>
        <v>9.4369391578739775E-2</v>
      </c>
      <c r="E37" s="406">
        <f t="shared" si="1"/>
        <v>8.924169214081451E-2</v>
      </c>
      <c r="F37" s="406">
        <f t="shared" si="2"/>
        <v>0.65447194556749833</v>
      </c>
      <c r="G37" s="406">
        <f t="shared" si="2"/>
        <v>0.32196035893896063</v>
      </c>
      <c r="H37" s="407">
        <f t="shared" si="3"/>
        <v>4.8815923289263402E-2</v>
      </c>
      <c r="K37" s="225" t="s">
        <v>22</v>
      </c>
      <c r="L37" s="158" t="s">
        <v>377</v>
      </c>
      <c r="M37" s="383">
        <f>取引基本表!AX34</f>
        <v>7666</v>
      </c>
      <c r="N37" s="367">
        <f>ABS(取引基本表!BB34)</f>
        <v>4545</v>
      </c>
      <c r="O37" s="411">
        <f t="shared" si="4"/>
        <v>0.59287764153404643</v>
      </c>
      <c r="P37" s="407">
        <f t="shared" si="5"/>
        <v>0.40712235846595357</v>
      </c>
      <c r="R37" s="225" t="s">
        <v>22</v>
      </c>
      <c r="S37" s="158" t="s">
        <v>377</v>
      </c>
      <c r="T37" s="365">
        <f>取引基本表!BD34</f>
        <v>10141</v>
      </c>
      <c r="U37" s="446">
        <f>雇用表!AL34</f>
        <v>957</v>
      </c>
      <c r="V37" s="447">
        <f>雇用表!AL80</f>
        <v>905</v>
      </c>
      <c r="W37" s="413">
        <f t="shared" si="7"/>
        <v>9.4369391578739775E-2</v>
      </c>
      <c r="X37" s="413">
        <f t="shared" si="8"/>
        <v>8.924169214081451E-2</v>
      </c>
      <c r="Z37" s="225" t="s">
        <v>22</v>
      </c>
      <c r="AA37" s="48" t="s">
        <v>377</v>
      </c>
      <c r="AB37" s="454">
        <v>3265</v>
      </c>
      <c r="AC37" s="387">
        <v>1244</v>
      </c>
      <c r="AD37" s="387">
        <v>1342</v>
      </c>
      <c r="AE37" s="387">
        <v>824</v>
      </c>
      <c r="AF37" s="387">
        <v>-38</v>
      </c>
      <c r="AG37" s="369">
        <v>10141</v>
      </c>
      <c r="AH37" s="407">
        <f t="shared" si="9"/>
        <v>0.65447194556749833</v>
      </c>
      <c r="AI37" s="411">
        <f t="shared" si="10"/>
        <v>0.32196035893896063</v>
      </c>
      <c r="AK37" s="225" t="s">
        <v>22</v>
      </c>
      <c r="AL37" s="158" t="s">
        <v>377</v>
      </c>
      <c r="AM37" s="383">
        <f>取引基本表!AR34</f>
        <v>2016</v>
      </c>
      <c r="AN37" s="407">
        <f t="shared" si="6"/>
        <v>4.8815923289263402E-2</v>
      </c>
      <c r="AP37" s="225" t="s">
        <v>22</v>
      </c>
      <c r="AQ37" s="158" t="s">
        <v>377</v>
      </c>
      <c r="AR37" s="386">
        <f>取引基本表!AX34</f>
        <v>7666</v>
      </c>
      <c r="AS37" s="387">
        <f>取引基本表!AY34</f>
        <v>7020</v>
      </c>
      <c r="AT37" s="387">
        <f>ABS(取引基本表!BB34)</f>
        <v>4545</v>
      </c>
      <c r="AU37" s="388">
        <f t="shared" si="11"/>
        <v>2475</v>
      </c>
      <c r="AV37" s="411">
        <v>0.42821641302313979</v>
      </c>
      <c r="AW37" s="407">
        <v>0.57178358697686016</v>
      </c>
    </row>
    <row r="38" spans="1:49" x14ac:dyDescent="0.2">
      <c r="A38" s="225" t="s">
        <v>23</v>
      </c>
      <c r="B38" s="158" t="s">
        <v>193</v>
      </c>
      <c r="C38" s="405">
        <f t="shared" si="0"/>
        <v>1.4508928571428603E-2</v>
      </c>
      <c r="D38" s="406">
        <f t="shared" si="1"/>
        <v>0.11666666666666667</v>
      </c>
      <c r="E38" s="406">
        <f t="shared" si="1"/>
        <v>0.14166666666666666</v>
      </c>
      <c r="F38" s="406">
        <f t="shared" si="2"/>
        <v>0.5083333333333333</v>
      </c>
      <c r="G38" s="406">
        <f t="shared" si="2"/>
        <v>0.30833333333333335</v>
      </c>
      <c r="H38" s="407">
        <f t="shared" si="3"/>
        <v>4.2859218364085426E-2</v>
      </c>
      <c r="K38" s="225" t="s">
        <v>23</v>
      </c>
      <c r="L38" s="158" t="s">
        <v>193</v>
      </c>
      <c r="M38" s="383">
        <f>取引基本表!AX35</f>
        <v>6272</v>
      </c>
      <c r="N38" s="367">
        <f>ABS(取引基本表!BB35)</f>
        <v>6181</v>
      </c>
      <c r="O38" s="411">
        <f t="shared" si="4"/>
        <v>0.9854910714285714</v>
      </c>
      <c r="P38" s="407">
        <f t="shared" si="5"/>
        <v>1.4508928571428603E-2</v>
      </c>
      <c r="R38" s="225" t="s">
        <v>23</v>
      </c>
      <c r="S38" s="158" t="s">
        <v>193</v>
      </c>
      <c r="T38" s="365">
        <f>取引基本表!BD35</f>
        <v>120</v>
      </c>
      <c r="U38" s="446">
        <f>雇用表!AL35</f>
        <v>14</v>
      </c>
      <c r="V38" s="447">
        <f>雇用表!AL81</f>
        <v>17</v>
      </c>
      <c r="W38" s="413">
        <f t="shared" si="7"/>
        <v>0.11666666666666667</v>
      </c>
      <c r="X38" s="413">
        <f t="shared" si="8"/>
        <v>0.14166666666666666</v>
      </c>
      <c r="Z38" s="225" t="s">
        <v>23</v>
      </c>
      <c r="AA38" s="48" t="s">
        <v>193</v>
      </c>
      <c r="AB38" s="454">
        <v>37</v>
      </c>
      <c r="AC38" s="387">
        <v>12</v>
      </c>
      <c r="AD38" s="387">
        <v>9</v>
      </c>
      <c r="AE38" s="387">
        <v>3</v>
      </c>
      <c r="AF38" s="387">
        <v>0</v>
      </c>
      <c r="AG38" s="369">
        <v>120</v>
      </c>
      <c r="AH38" s="407">
        <f t="shared" si="9"/>
        <v>0.5083333333333333</v>
      </c>
      <c r="AI38" s="411">
        <f t="shared" si="10"/>
        <v>0.30833333333333335</v>
      </c>
      <c r="AK38" s="225" t="s">
        <v>23</v>
      </c>
      <c r="AL38" s="158" t="s">
        <v>193</v>
      </c>
      <c r="AM38" s="383">
        <f>取引基本表!AR35</f>
        <v>1770</v>
      </c>
      <c r="AN38" s="407">
        <f t="shared" si="6"/>
        <v>4.2859218364085426E-2</v>
      </c>
      <c r="AP38" s="225" t="s">
        <v>23</v>
      </c>
      <c r="AQ38" s="158" t="s">
        <v>193</v>
      </c>
      <c r="AR38" s="386">
        <f>取引基本表!AX35</f>
        <v>6272</v>
      </c>
      <c r="AS38" s="387">
        <f>取引基本表!AY35</f>
        <v>29</v>
      </c>
      <c r="AT38" s="387">
        <f>ABS(取引基本表!BB35)</f>
        <v>6181</v>
      </c>
      <c r="AU38" s="388">
        <f t="shared" si="11"/>
        <v>-6152</v>
      </c>
      <c r="AV38" s="411">
        <v>0.57331716017527301</v>
      </c>
      <c r="AW38" s="407">
        <v>0.42668283982472699</v>
      </c>
    </row>
    <row r="39" spans="1:49" x14ac:dyDescent="0.2">
      <c r="A39" s="225" t="s">
        <v>24</v>
      </c>
      <c r="B39" s="158" t="s">
        <v>39</v>
      </c>
      <c r="C39" s="405">
        <f t="shared" si="0"/>
        <v>1</v>
      </c>
      <c r="D39" s="406">
        <f t="shared" si="1"/>
        <v>5.1063056514628384E-2</v>
      </c>
      <c r="E39" s="406">
        <f t="shared" si="1"/>
        <v>5.9967290568780668E-2</v>
      </c>
      <c r="F39" s="406">
        <f t="shared" si="2"/>
        <v>0.69125931310194444</v>
      </c>
      <c r="G39" s="406">
        <f t="shared" si="2"/>
        <v>0.34035980374341268</v>
      </c>
      <c r="H39" s="407">
        <f t="shared" si="3"/>
        <v>3.825851130805366E-3</v>
      </c>
      <c r="K39" s="225" t="s">
        <v>24</v>
      </c>
      <c r="L39" s="158" t="s">
        <v>39</v>
      </c>
      <c r="M39" s="383">
        <f>取引基本表!AX36</f>
        <v>5503</v>
      </c>
      <c r="N39" s="367">
        <f>ABS(取引基本表!BB36)</f>
        <v>0</v>
      </c>
      <c r="O39" s="411">
        <f t="shared" si="4"/>
        <v>0</v>
      </c>
      <c r="P39" s="407">
        <f t="shared" si="5"/>
        <v>1</v>
      </c>
      <c r="R39" s="225" t="s">
        <v>24</v>
      </c>
      <c r="S39" s="158" t="s">
        <v>39</v>
      </c>
      <c r="T39" s="365">
        <f>取引基本表!BD36</f>
        <v>5503</v>
      </c>
      <c r="U39" s="446">
        <f>雇用表!AL36</f>
        <v>281</v>
      </c>
      <c r="V39" s="447">
        <f>雇用表!AL82</f>
        <v>330</v>
      </c>
      <c r="W39" s="413">
        <f t="shared" si="7"/>
        <v>5.1063056514628384E-2</v>
      </c>
      <c r="X39" s="413">
        <f t="shared" si="8"/>
        <v>5.9967290568780668E-2</v>
      </c>
      <c r="Z39" s="225" t="s">
        <v>24</v>
      </c>
      <c r="AA39" s="48" t="s">
        <v>39</v>
      </c>
      <c r="AB39" s="454">
        <v>1873</v>
      </c>
      <c r="AC39" s="387">
        <v>0</v>
      </c>
      <c r="AD39" s="387">
        <v>1922</v>
      </c>
      <c r="AE39" s="387">
        <v>9</v>
      </c>
      <c r="AF39" s="387">
        <v>0</v>
      </c>
      <c r="AG39" s="369">
        <v>5503</v>
      </c>
      <c r="AH39" s="407">
        <f t="shared" si="9"/>
        <v>0.69125931310194444</v>
      </c>
      <c r="AI39" s="411">
        <f t="shared" si="10"/>
        <v>0.34035980374341268</v>
      </c>
      <c r="AK39" s="225" t="s">
        <v>24</v>
      </c>
      <c r="AL39" s="158" t="s">
        <v>39</v>
      </c>
      <c r="AM39" s="383">
        <f>取引基本表!AR36</f>
        <v>158</v>
      </c>
      <c r="AN39" s="407">
        <f t="shared" si="6"/>
        <v>3.825851130805366E-3</v>
      </c>
      <c r="AP39" s="225" t="s">
        <v>24</v>
      </c>
      <c r="AQ39" s="158" t="s">
        <v>39</v>
      </c>
      <c r="AR39" s="386">
        <f>取引基本表!AX36</f>
        <v>5503</v>
      </c>
      <c r="AS39" s="387">
        <f>取引基本表!AY36</f>
        <v>0</v>
      </c>
      <c r="AT39" s="387">
        <f>ABS(取引基本表!BB36)</f>
        <v>0</v>
      </c>
      <c r="AU39" s="388">
        <f t="shared" si="11"/>
        <v>0</v>
      </c>
      <c r="AV39" s="411">
        <v>0</v>
      </c>
      <c r="AW39" s="407">
        <v>1</v>
      </c>
    </row>
    <row r="40" spans="1:49" x14ac:dyDescent="0.2">
      <c r="A40" s="225" t="s">
        <v>25</v>
      </c>
      <c r="B40" s="158" t="s">
        <v>40</v>
      </c>
      <c r="C40" s="405">
        <f t="shared" si="0"/>
        <v>0.85193465176268268</v>
      </c>
      <c r="D40" s="406">
        <f t="shared" si="1"/>
        <v>8.0615030895243564E-2</v>
      </c>
      <c r="E40" s="406">
        <f t="shared" si="1"/>
        <v>5.0725678976864495E-2</v>
      </c>
      <c r="F40" s="406">
        <f t="shared" si="2"/>
        <v>0.72424198879149304</v>
      </c>
      <c r="G40" s="406">
        <f t="shared" si="2"/>
        <v>0.54260669636442016</v>
      </c>
      <c r="H40" s="407">
        <f t="shared" si="3"/>
        <v>3.0340452322146352E-2</v>
      </c>
      <c r="K40" s="225" t="s">
        <v>25</v>
      </c>
      <c r="L40" s="158" t="s">
        <v>40</v>
      </c>
      <c r="M40" s="383">
        <f>取引基本表!AX37</f>
        <v>5815</v>
      </c>
      <c r="N40" s="367">
        <f>ABS(取引基本表!BB37)</f>
        <v>861</v>
      </c>
      <c r="O40" s="411">
        <f t="shared" si="4"/>
        <v>0.14806534823731729</v>
      </c>
      <c r="P40" s="407">
        <f t="shared" si="5"/>
        <v>0.85193465176268268</v>
      </c>
      <c r="R40" s="225" t="s">
        <v>25</v>
      </c>
      <c r="S40" s="158" t="s">
        <v>40</v>
      </c>
      <c r="T40" s="365">
        <f>取引基本表!BD37</f>
        <v>6959</v>
      </c>
      <c r="U40" s="446">
        <f>雇用表!AL37</f>
        <v>561</v>
      </c>
      <c r="V40" s="447">
        <f>雇用表!AL83</f>
        <v>353</v>
      </c>
      <c r="W40" s="413">
        <f t="shared" si="7"/>
        <v>8.0615030895243564E-2</v>
      </c>
      <c r="X40" s="413">
        <f t="shared" si="8"/>
        <v>5.0725678976864495E-2</v>
      </c>
      <c r="Z40" s="225" t="s">
        <v>25</v>
      </c>
      <c r="AA40" s="48" t="s">
        <v>40</v>
      </c>
      <c r="AB40" s="454">
        <v>3776</v>
      </c>
      <c r="AC40" s="387">
        <v>7</v>
      </c>
      <c r="AD40" s="387">
        <v>1191</v>
      </c>
      <c r="AE40" s="387">
        <v>81</v>
      </c>
      <c r="AF40" s="387">
        <v>-15</v>
      </c>
      <c r="AG40" s="369">
        <v>6959</v>
      </c>
      <c r="AH40" s="407">
        <f t="shared" si="9"/>
        <v>0.72424198879149304</v>
      </c>
      <c r="AI40" s="411">
        <f t="shared" si="10"/>
        <v>0.54260669636442016</v>
      </c>
      <c r="AK40" s="225" t="s">
        <v>25</v>
      </c>
      <c r="AL40" s="158" t="s">
        <v>40</v>
      </c>
      <c r="AM40" s="383">
        <f>取引基本表!AR37</f>
        <v>1253</v>
      </c>
      <c r="AN40" s="407">
        <f t="shared" si="6"/>
        <v>3.0340452322146352E-2</v>
      </c>
      <c r="AP40" s="225" t="s">
        <v>25</v>
      </c>
      <c r="AQ40" s="158" t="s">
        <v>40</v>
      </c>
      <c r="AR40" s="386">
        <f>取引基本表!AX37</f>
        <v>5815</v>
      </c>
      <c r="AS40" s="387">
        <f>取引基本表!AY37</f>
        <v>2005</v>
      </c>
      <c r="AT40" s="387">
        <f>ABS(取引基本表!BB37)</f>
        <v>861</v>
      </c>
      <c r="AU40" s="388">
        <f t="shared" si="11"/>
        <v>1144</v>
      </c>
      <c r="AV40" s="411">
        <v>0.13187533136804414</v>
      </c>
      <c r="AW40" s="407">
        <v>0.86812466863195592</v>
      </c>
    </row>
    <row r="41" spans="1:49" x14ac:dyDescent="0.2">
      <c r="A41" s="225" t="s">
        <v>26</v>
      </c>
      <c r="B41" s="158" t="s">
        <v>276</v>
      </c>
      <c r="C41" s="405">
        <f t="shared" si="0"/>
        <v>0.80146471371504657</v>
      </c>
      <c r="D41" s="406">
        <f t="shared" si="1"/>
        <v>0.13747228381374724</v>
      </c>
      <c r="E41" s="406">
        <f t="shared" si="1"/>
        <v>0.12938567888352681</v>
      </c>
      <c r="F41" s="406">
        <f t="shared" si="2"/>
        <v>0.54349810877787919</v>
      </c>
      <c r="G41" s="406">
        <f t="shared" si="2"/>
        <v>0.44658927872701187</v>
      </c>
      <c r="H41" s="407">
        <f t="shared" si="3"/>
        <v>5.2181703714465594E-2</v>
      </c>
      <c r="K41" s="225" t="s">
        <v>26</v>
      </c>
      <c r="L41" s="158" t="s">
        <v>276</v>
      </c>
      <c r="M41" s="383">
        <f>取引基本表!AX38</f>
        <v>7510</v>
      </c>
      <c r="N41" s="367">
        <f>ABS(取引基本表!BB38)</f>
        <v>1491</v>
      </c>
      <c r="O41" s="411">
        <f t="shared" si="4"/>
        <v>0.1985352862849534</v>
      </c>
      <c r="P41" s="407">
        <f t="shared" si="5"/>
        <v>0.80146471371504657</v>
      </c>
      <c r="R41" s="225" t="s">
        <v>26</v>
      </c>
      <c r="S41" s="158" t="s">
        <v>276</v>
      </c>
      <c r="T41" s="365">
        <f>取引基本表!BD38</f>
        <v>7667</v>
      </c>
      <c r="U41" s="446">
        <f>雇用表!AL38</f>
        <v>1054</v>
      </c>
      <c r="V41" s="447">
        <f>雇用表!AL84</f>
        <v>992</v>
      </c>
      <c r="W41" s="413">
        <f t="shared" si="7"/>
        <v>0.13747228381374724</v>
      </c>
      <c r="X41" s="413">
        <f t="shared" si="8"/>
        <v>0.12938567888352681</v>
      </c>
      <c r="Z41" s="225" t="s">
        <v>26</v>
      </c>
      <c r="AA41" s="48" t="s">
        <v>276</v>
      </c>
      <c r="AB41" s="454">
        <v>3424</v>
      </c>
      <c r="AC41" s="387">
        <v>232</v>
      </c>
      <c r="AD41" s="387">
        <v>498</v>
      </c>
      <c r="AE41" s="387">
        <v>115</v>
      </c>
      <c r="AF41" s="387">
        <v>-102</v>
      </c>
      <c r="AG41" s="369">
        <v>7667</v>
      </c>
      <c r="AH41" s="407">
        <f t="shared" si="9"/>
        <v>0.54349810877787919</v>
      </c>
      <c r="AI41" s="411">
        <f t="shared" si="10"/>
        <v>0.44658927872701187</v>
      </c>
      <c r="AK41" s="225" t="s">
        <v>26</v>
      </c>
      <c r="AL41" s="158" t="s">
        <v>276</v>
      </c>
      <c r="AM41" s="383">
        <f>取引基本表!AR38</f>
        <v>2155</v>
      </c>
      <c r="AN41" s="407">
        <f t="shared" si="6"/>
        <v>5.2181703714465594E-2</v>
      </c>
      <c r="AP41" s="225" t="s">
        <v>26</v>
      </c>
      <c r="AQ41" s="158" t="s">
        <v>276</v>
      </c>
      <c r="AR41" s="386">
        <f>取引基本表!AX38</f>
        <v>7510</v>
      </c>
      <c r="AS41" s="387">
        <f>取引基本表!AY38</f>
        <v>1648</v>
      </c>
      <c r="AT41" s="387">
        <f>ABS(取引基本表!BB38)</f>
        <v>1491</v>
      </c>
      <c r="AU41" s="388">
        <f t="shared" si="11"/>
        <v>157</v>
      </c>
      <c r="AV41" s="411">
        <v>5.6596812691101581E-5</v>
      </c>
      <c r="AW41" s="407">
        <v>0.9999434031873089</v>
      </c>
    </row>
    <row r="42" spans="1:49" x14ac:dyDescent="0.2">
      <c r="A42" s="225" t="s">
        <v>51</v>
      </c>
      <c r="B42" s="158" t="s">
        <v>367</v>
      </c>
      <c r="C42" s="405">
        <f t="shared" ref="C42:C47" si="12">P42</f>
        <v>0.73057644110275688</v>
      </c>
      <c r="D42" s="406">
        <f t="shared" ref="D42:E47" si="13">W42</f>
        <v>0.19591141396933562</v>
      </c>
      <c r="E42" s="406">
        <f t="shared" si="13"/>
        <v>0.16183986371379896</v>
      </c>
      <c r="F42" s="406">
        <f t="shared" ref="F42:G46" si="14">AH42</f>
        <v>0.53492333901192501</v>
      </c>
      <c r="G42" s="406">
        <f t="shared" si="14"/>
        <v>0.48211243611584326</v>
      </c>
      <c r="H42" s="407">
        <f t="shared" ref="H42:H47" si="15">AN42</f>
        <v>1.2567194537265727E-2</v>
      </c>
      <c r="K42" s="225" t="s">
        <v>51</v>
      </c>
      <c r="L42" s="158" t="s">
        <v>367</v>
      </c>
      <c r="M42" s="383">
        <f>取引基本表!AX39</f>
        <v>798</v>
      </c>
      <c r="N42" s="367">
        <f>ABS(取引基本表!BB39)</f>
        <v>215</v>
      </c>
      <c r="O42" s="411">
        <f t="shared" ref="O42:O47" si="16">N42/M42</f>
        <v>0.26942355889724312</v>
      </c>
      <c r="P42" s="407">
        <f t="shared" si="5"/>
        <v>0.73057644110275688</v>
      </c>
      <c r="R42" s="225" t="s">
        <v>51</v>
      </c>
      <c r="S42" s="158" t="s">
        <v>367</v>
      </c>
      <c r="T42" s="365">
        <f>取引基本表!BD39</f>
        <v>587</v>
      </c>
      <c r="U42" s="446">
        <f>雇用表!AL39</f>
        <v>115</v>
      </c>
      <c r="V42" s="447">
        <f>雇用表!AL85</f>
        <v>95</v>
      </c>
      <c r="W42" s="413">
        <f t="shared" si="7"/>
        <v>0.19591141396933562</v>
      </c>
      <c r="X42" s="413">
        <f t="shared" si="8"/>
        <v>0.16183986371379896</v>
      </c>
      <c r="Z42" s="225" t="s">
        <v>51</v>
      </c>
      <c r="AA42" s="48" t="s">
        <v>367</v>
      </c>
      <c r="AB42" s="454">
        <v>283</v>
      </c>
      <c r="AC42" s="387">
        <v>-15</v>
      </c>
      <c r="AD42" s="387">
        <v>36</v>
      </c>
      <c r="AE42" s="387">
        <v>20</v>
      </c>
      <c r="AF42" s="387">
        <v>-10</v>
      </c>
      <c r="AG42" s="369">
        <v>587</v>
      </c>
      <c r="AH42" s="407">
        <f t="shared" ref="AH42:AH47" si="17">SUM(AB42:AF42)/AG42</f>
        <v>0.53492333901192501</v>
      </c>
      <c r="AI42" s="411">
        <f t="shared" ref="AI42:AI47" si="18">AB42/AG42</f>
        <v>0.48211243611584326</v>
      </c>
      <c r="AK42" s="225" t="s">
        <v>51</v>
      </c>
      <c r="AL42" s="158" t="s">
        <v>367</v>
      </c>
      <c r="AM42" s="383">
        <f>取引基本表!AR39</f>
        <v>519</v>
      </c>
      <c r="AN42" s="407">
        <f t="shared" si="6"/>
        <v>1.2567194537265727E-2</v>
      </c>
      <c r="AP42" s="225" t="s">
        <v>51</v>
      </c>
      <c r="AQ42" s="158" t="s">
        <v>367</v>
      </c>
      <c r="AR42" s="386">
        <f>取引基本表!AX39</f>
        <v>798</v>
      </c>
      <c r="AS42" s="387">
        <f>取引基本表!AY39</f>
        <v>4</v>
      </c>
      <c r="AT42" s="387">
        <f>ABS(取引基本表!BB39)</f>
        <v>215</v>
      </c>
      <c r="AU42" s="388">
        <f t="shared" si="11"/>
        <v>-211</v>
      </c>
      <c r="AV42" s="411">
        <v>6.3071491241979305E-2</v>
      </c>
      <c r="AW42" s="407">
        <v>0.93692850875802069</v>
      </c>
    </row>
    <row r="43" spans="1:49" x14ac:dyDescent="0.2">
      <c r="A43" s="225" t="s">
        <v>194</v>
      </c>
      <c r="B43" s="158" t="s">
        <v>41</v>
      </c>
      <c r="C43" s="405">
        <f t="shared" si="12"/>
        <v>0.26262335230137579</v>
      </c>
      <c r="D43" s="406">
        <f t="shared" si="13"/>
        <v>0.12345360824742269</v>
      </c>
      <c r="E43" s="406">
        <f t="shared" si="13"/>
        <v>9.510309278350515E-2</v>
      </c>
      <c r="F43" s="406">
        <f t="shared" si="14"/>
        <v>0.61984536082474229</v>
      </c>
      <c r="G43" s="406">
        <f t="shared" si="14"/>
        <v>0.38144329896907214</v>
      </c>
      <c r="H43" s="407">
        <f t="shared" si="15"/>
        <v>3.4626374158554893E-2</v>
      </c>
      <c r="K43" s="225" t="s">
        <v>194</v>
      </c>
      <c r="L43" s="158" t="s">
        <v>41</v>
      </c>
      <c r="M43" s="383">
        <f>取引基本表!AX40</f>
        <v>13883</v>
      </c>
      <c r="N43" s="367">
        <f>ABS(取引基本表!BB40)</f>
        <v>10237</v>
      </c>
      <c r="O43" s="411">
        <f t="shared" si="16"/>
        <v>0.73737664769862421</v>
      </c>
      <c r="P43" s="407">
        <f t="shared" si="5"/>
        <v>0.26262335230137579</v>
      </c>
      <c r="R43" s="225" t="s">
        <v>194</v>
      </c>
      <c r="S43" s="158" t="s">
        <v>41</v>
      </c>
      <c r="T43" s="365">
        <f>取引基本表!BD40</f>
        <v>3880</v>
      </c>
      <c r="U43" s="446">
        <f>雇用表!AL40</f>
        <v>479</v>
      </c>
      <c r="V43" s="447">
        <f>雇用表!AL86</f>
        <v>369</v>
      </c>
      <c r="W43" s="413">
        <f t="shared" si="7"/>
        <v>0.12345360824742269</v>
      </c>
      <c r="X43" s="413">
        <f t="shared" si="8"/>
        <v>9.510309278350515E-2</v>
      </c>
      <c r="Z43" s="225" t="s">
        <v>194</v>
      </c>
      <c r="AA43" s="48" t="s">
        <v>41</v>
      </c>
      <c r="AB43" s="454">
        <v>1480</v>
      </c>
      <c r="AC43" s="387">
        <v>344</v>
      </c>
      <c r="AD43" s="387">
        <v>375</v>
      </c>
      <c r="AE43" s="387">
        <v>206</v>
      </c>
      <c r="AF43" s="387">
        <v>0</v>
      </c>
      <c r="AG43" s="369">
        <v>3880</v>
      </c>
      <c r="AH43" s="407">
        <f t="shared" si="17"/>
        <v>0.61984536082474229</v>
      </c>
      <c r="AI43" s="411">
        <f t="shared" si="18"/>
        <v>0.38144329896907214</v>
      </c>
      <c r="AK43" s="225" t="s">
        <v>194</v>
      </c>
      <c r="AL43" s="158" t="s">
        <v>41</v>
      </c>
      <c r="AM43" s="383">
        <f>取引基本表!AR40</f>
        <v>1430</v>
      </c>
      <c r="AN43" s="407">
        <f t="shared" si="6"/>
        <v>3.4626374158554893E-2</v>
      </c>
      <c r="AP43" s="225" t="s">
        <v>194</v>
      </c>
      <c r="AQ43" s="158" t="s">
        <v>41</v>
      </c>
      <c r="AR43" s="386">
        <f>取引基本表!AX40</f>
        <v>13883</v>
      </c>
      <c r="AS43" s="387">
        <f>取引基本表!AY40</f>
        <v>234</v>
      </c>
      <c r="AT43" s="387">
        <f>ABS(取引基本表!BB40)</f>
        <v>10237</v>
      </c>
      <c r="AU43" s="388">
        <f t="shared" si="11"/>
        <v>-10003</v>
      </c>
      <c r="AV43" s="411">
        <v>0.35331229564204947</v>
      </c>
      <c r="AW43" s="407">
        <v>0.64668770435795053</v>
      </c>
    </row>
    <row r="44" spans="1:49" x14ac:dyDescent="0.2">
      <c r="A44" s="225" t="s">
        <v>205</v>
      </c>
      <c r="B44" s="158" t="s">
        <v>345</v>
      </c>
      <c r="C44" s="405">
        <f t="shared" si="12"/>
        <v>0.55951749734888656</v>
      </c>
      <c r="D44" s="406">
        <f t="shared" si="13"/>
        <v>0.18490783410138248</v>
      </c>
      <c r="E44" s="406">
        <f t="shared" si="13"/>
        <v>0.125</v>
      </c>
      <c r="F44" s="406">
        <f t="shared" si="14"/>
        <v>0.54608294930875578</v>
      </c>
      <c r="G44" s="406">
        <f t="shared" si="14"/>
        <v>0.2661290322580645</v>
      </c>
      <c r="H44" s="407">
        <f t="shared" si="15"/>
        <v>0.11419439198024117</v>
      </c>
      <c r="K44" s="225" t="s">
        <v>205</v>
      </c>
      <c r="L44" s="158" t="s">
        <v>277</v>
      </c>
      <c r="M44" s="383">
        <f>取引基本表!AX41</f>
        <v>7544</v>
      </c>
      <c r="N44" s="367">
        <f>ABS(取引基本表!BB41)</f>
        <v>3323</v>
      </c>
      <c r="O44" s="411">
        <f t="shared" si="16"/>
        <v>0.44048250265111349</v>
      </c>
      <c r="P44" s="407">
        <f>1-O44</f>
        <v>0.55951749734888656</v>
      </c>
      <c r="R44" s="225" t="s">
        <v>205</v>
      </c>
      <c r="S44" s="158" t="s">
        <v>360</v>
      </c>
      <c r="T44" s="365">
        <f>取引基本表!BD41</f>
        <v>6944</v>
      </c>
      <c r="U44" s="446">
        <f>雇用表!AL41</f>
        <v>1284</v>
      </c>
      <c r="V44" s="447">
        <f>雇用表!AL87</f>
        <v>868</v>
      </c>
      <c r="W44" s="413">
        <f t="shared" si="7"/>
        <v>0.18490783410138248</v>
      </c>
      <c r="X44" s="413">
        <f t="shared" si="8"/>
        <v>0.125</v>
      </c>
      <c r="Z44" s="225" t="s">
        <v>205</v>
      </c>
      <c r="AA44" s="48" t="s">
        <v>42</v>
      </c>
      <c r="AB44" s="454">
        <v>1848</v>
      </c>
      <c r="AC44" s="387">
        <v>783</v>
      </c>
      <c r="AD44" s="387">
        <v>712</v>
      </c>
      <c r="AE44" s="387">
        <v>449</v>
      </c>
      <c r="AF44" s="387">
        <v>0</v>
      </c>
      <c r="AG44" s="369">
        <v>6944</v>
      </c>
      <c r="AH44" s="407">
        <f t="shared" si="17"/>
        <v>0.54608294930875578</v>
      </c>
      <c r="AI44" s="411">
        <f t="shared" si="18"/>
        <v>0.2661290322580645</v>
      </c>
      <c r="AK44" s="225" t="s">
        <v>205</v>
      </c>
      <c r="AL44" s="158" t="s">
        <v>42</v>
      </c>
      <c r="AM44" s="383">
        <f>取引基本表!AR41</f>
        <v>4716</v>
      </c>
      <c r="AN44" s="407">
        <f t="shared" si="6"/>
        <v>0.11419439198024117</v>
      </c>
      <c r="AP44" s="225" t="s">
        <v>200</v>
      </c>
      <c r="AQ44" s="158" t="s">
        <v>42</v>
      </c>
      <c r="AR44" s="386">
        <f>取引基本表!AX41</f>
        <v>7544</v>
      </c>
      <c r="AS44" s="387">
        <f>取引基本表!AY41</f>
        <v>2723</v>
      </c>
      <c r="AT44" s="387">
        <f>ABS(取引基本表!BB41)</f>
        <v>3323</v>
      </c>
      <c r="AU44" s="388">
        <f t="shared" si="11"/>
        <v>-600</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1477</v>
      </c>
      <c r="N45" s="367">
        <f>ABS(取引基本表!BB42)</f>
        <v>0</v>
      </c>
      <c r="O45" s="411">
        <f t="shared" si="16"/>
        <v>0</v>
      </c>
      <c r="P45" s="407">
        <f>1-O45</f>
        <v>1</v>
      </c>
      <c r="R45" s="225" t="s">
        <v>341</v>
      </c>
      <c r="S45" s="158" t="s">
        <v>278</v>
      </c>
      <c r="T45" s="365">
        <f>取引基本表!BD42</f>
        <v>1477</v>
      </c>
      <c r="U45" s="446">
        <f>雇用表!AL42</f>
        <v>0</v>
      </c>
      <c r="V45" s="447">
        <f>雇用表!AL88</f>
        <v>0</v>
      </c>
      <c r="W45" s="413">
        <f t="shared" si="7"/>
        <v>0</v>
      </c>
      <c r="X45" s="413">
        <f t="shared" si="8"/>
        <v>0</v>
      </c>
      <c r="Z45" s="225" t="s">
        <v>341</v>
      </c>
      <c r="AA45" s="48" t="s">
        <v>278</v>
      </c>
      <c r="AB45" s="454">
        <v>0</v>
      </c>
      <c r="AC45" s="387">
        <v>0</v>
      </c>
      <c r="AD45" s="387">
        <v>0</v>
      </c>
      <c r="AE45" s="387">
        <v>0</v>
      </c>
      <c r="AF45" s="387">
        <v>0</v>
      </c>
      <c r="AG45" s="369">
        <v>1477</v>
      </c>
      <c r="AH45" s="407">
        <v>0</v>
      </c>
      <c r="AI45" s="411">
        <v>0</v>
      </c>
      <c r="AK45" s="225" t="s">
        <v>341</v>
      </c>
      <c r="AL45" s="158" t="s">
        <v>278</v>
      </c>
      <c r="AM45" s="383">
        <f>取引基本表!AR42</f>
        <v>0</v>
      </c>
      <c r="AN45" s="407">
        <f t="shared" si="6"/>
        <v>0</v>
      </c>
      <c r="AP45" s="225" t="s">
        <v>201</v>
      </c>
      <c r="AQ45" s="158" t="s">
        <v>278</v>
      </c>
      <c r="AR45" s="386">
        <f>取引基本表!AX42</f>
        <v>1477</v>
      </c>
      <c r="AS45" s="387">
        <f>取引基本表!AY42</f>
        <v>0</v>
      </c>
      <c r="AT45" s="387">
        <f>ABS(取引基本表!BB42)</f>
        <v>0</v>
      </c>
      <c r="AU45" s="388">
        <f t="shared" si="11"/>
        <v>0</v>
      </c>
      <c r="AV45" s="411">
        <v>0</v>
      </c>
      <c r="AW45" s="407">
        <v>1</v>
      </c>
    </row>
    <row r="46" spans="1:49" x14ac:dyDescent="0.2">
      <c r="A46" s="225" t="s">
        <v>342</v>
      </c>
      <c r="B46" s="158" t="s">
        <v>279</v>
      </c>
      <c r="C46" s="405">
        <f t="shared" si="12"/>
        <v>0.22811405702851428</v>
      </c>
      <c r="D46" s="406">
        <f t="shared" si="13"/>
        <v>4.3763676148796497E-3</v>
      </c>
      <c r="E46" s="406">
        <f t="shared" si="13"/>
        <v>1.5317286652078774E-2</v>
      </c>
      <c r="F46" s="406">
        <f t="shared" si="14"/>
        <v>0.3172866520787746</v>
      </c>
      <c r="G46" s="406">
        <f t="shared" si="14"/>
        <v>8.7527352297592995E-3</v>
      </c>
      <c r="H46" s="407">
        <f t="shared" si="15"/>
        <v>2.1817037144655917E-2</v>
      </c>
      <c r="K46" s="225" t="s">
        <v>342</v>
      </c>
      <c r="L46" s="158" t="s">
        <v>279</v>
      </c>
      <c r="M46" s="383">
        <f>取引基本表!AX43</f>
        <v>1999</v>
      </c>
      <c r="N46" s="367">
        <f>ABS(取引基本表!BB43)</f>
        <v>1543</v>
      </c>
      <c r="O46" s="411">
        <f t="shared" si="16"/>
        <v>0.77188594297148572</v>
      </c>
      <c r="P46" s="407">
        <f>1-O46</f>
        <v>0.22811405702851428</v>
      </c>
      <c r="R46" s="225" t="s">
        <v>342</v>
      </c>
      <c r="S46" s="158" t="s">
        <v>279</v>
      </c>
      <c r="T46" s="365">
        <f>取引基本表!BD43</f>
        <v>457</v>
      </c>
      <c r="U46" s="446">
        <f>雇用表!AL43</f>
        <v>2</v>
      </c>
      <c r="V46" s="447">
        <f>雇用表!AL89</f>
        <v>7</v>
      </c>
      <c r="W46" s="413">
        <f t="shared" si="7"/>
        <v>4.3763676148796497E-3</v>
      </c>
      <c r="X46" s="413">
        <f t="shared" si="8"/>
        <v>1.5317286652078774E-2</v>
      </c>
      <c r="Z46" s="225" t="s">
        <v>342</v>
      </c>
      <c r="AA46" s="48" t="s">
        <v>279</v>
      </c>
      <c r="AB46" s="454">
        <v>4</v>
      </c>
      <c r="AC46" s="387">
        <v>120</v>
      </c>
      <c r="AD46" s="387">
        <v>16</v>
      </c>
      <c r="AE46" s="387">
        <v>6</v>
      </c>
      <c r="AF46" s="387">
        <v>-1</v>
      </c>
      <c r="AG46" s="369">
        <v>457</v>
      </c>
      <c r="AH46" s="407">
        <f t="shared" si="17"/>
        <v>0.3172866520787746</v>
      </c>
      <c r="AI46" s="411">
        <f t="shared" si="18"/>
        <v>8.7527352297592995E-3</v>
      </c>
      <c r="AK46" s="225" t="s">
        <v>342</v>
      </c>
      <c r="AL46" s="158" t="s">
        <v>279</v>
      </c>
      <c r="AM46" s="383">
        <f>取引基本表!AR43</f>
        <v>901</v>
      </c>
      <c r="AN46" s="407">
        <f t="shared" si="6"/>
        <v>2.1817037144655917E-2</v>
      </c>
      <c r="AP46" s="225" t="s">
        <v>202</v>
      </c>
      <c r="AQ46" s="158" t="s">
        <v>279</v>
      </c>
      <c r="AR46" s="386">
        <f>取引基本表!AX43</f>
        <v>1999</v>
      </c>
      <c r="AS46" s="387">
        <f>取引基本表!AY43</f>
        <v>1</v>
      </c>
      <c r="AT46" s="387">
        <f>ABS(取引基本表!BB43)</f>
        <v>1543</v>
      </c>
      <c r="AU46" s="388">
        <f t="shared" si="11"/>
        <v>-1542</v>
      </c>
      <c r="AV46" s="411">
        <v>6.99850635196259E-3</v>
      </c>
      <c r="AW46" s="407">
        <v>0.99300149364803736</v>
      </c>
    </row>
    <row r="47" spans="1:49" x14ac:dyDescent="0.2">
      <c r="A47" s="226" t="s">
        <v>347</v>
      </c>
      <c r="B47" s="227" t="s">
        <v>43</v>
      </c>
      <c r="C47" s="408">
        <f t="shared" si="12"/>
        <v>0.33433390508862204</v>
      </c>
      <c r="D47" s="409">
        <f t="shared" si="13"/>
        <v>5.2767398089435869E-2</v>
      </c>
      <c r="E47" s="409">
        <f t="shared" si="13"/>
        <v>4.5266401770882245E-2</v>
      </c>
      <c r="F47" s="409">
        <f>AH47</f>
        <v>0.41739236800258844</v>
      </c>
      <c r="G47" s="409">
        <f>AI47</f>
        <v>0.20055399257397419</v>
      </c>
      <c r="H47" s="410">
        <f t="shared" si="15"/>
        <v>1</v>
      </c>
      <c r="K47" s="226" t="s">
        <v>347</v>
      </c>
      <c r="L47" s="228" t="s">
        <v>43</v>
      </c>
      <c r="M47" s="384">
        <f>取引基本表!AX44</f>
        <v>216876</v>
      </c>
      <c r="N47" s="385">
        <f>ABS(取引基本表!BB44)</f>
        <v>144367</v>
      </c>
      <c r="O47" s="412">
        <f t="shared" si="16"/>
        <v>0.66566609491137796</v>
      </c>
      <c r="P47" s="410">
        <f>1-O47</f>
        <v>0.33433390508862204</v>
      </c>
      <c r="R47" s="226" t="s">
        <v>347</v>
      </c>
      <c r="S47" s="228" t="s">
        <v>43</v>
      </c>
      <c r="T47" s="366">
        <f>取引基本表!BD44</f>
        <v>253433</v>
      </c>
      <c r="U47" s="448">
        <f>雇用表!AL44</f>
        <v>13373</v>
      </c>
      <c r="V47" s="449">
        <f>雇用表!AL90</f>
        <v>11472</v>
      </c>
      <c r="W47" s="414">
        <f t="shared" si="7"/>
        <v>5.2767398089435869E-2</v>
      </c>
      <c r="X47" s="414">
        <f t="shared" si="8"/>
        <v>4.5266401770882245E-2</v>
      </c>
      <c r="Z47" s="226" t="s">
        <v>347</v>
      </c>
      <c r="AA47" s="229" t="s">
        <v>43</v>
      </c>
      <c r="AB47" s="455">
        <v>50827</v>
      </c>
      <c r="AC47" s="390">
        <v>17527</v>
      </c>
      <c r="AD47" s="390">
        <v>30706</v>
      </c>
      <c r="AE47" s="390">
        <v>7142</v>
      </c>
      <c r="AF47" s="390">
        <v>-421</v>
      </c>
      <c r="AG47" s="370">
        <v>253433</v>
      </c>
      <c r="AH47" s="410">
        <f t="shared" si="17"/>
        <v>0.41739236800258844</v>
      </c>
      <c r="AI47" s="412">
        <f t="shared" si="18"/>
        <v>0.20055399257397419</v>
      </c>
      <c r="AK47" s="226" t="s">
        <v>347</v>
      </c>
      <c r="AL47" s="228" t="s">
        <v>43</v>
      </c>
      <c r="AM47" s="384">
        <f>取引基本表!AR44</f>
        <v>41298</v>
      </c>
      <c r="AN47" s="410">
        <f t="shared" si="6"/>
        <v>1</v>
      </c>
      <c r="AP47" s="226" t="s">
        <v>203</v>
      </c>
      <c r="AQ47" s="228" t="s">
        <v>43</v>
      </c>
      <c r="AR47" s="389">
        <f>取引基本表!AX44</f>
        <v>216876</v>
      </c>
      <c r="AS47" s="390">
        <f>取引基本表!AY44</f>
        <v>180924</v>
      </c>
      <c r="AT47" s="391">
        <f>ABS(取引基本表!BB44)</f>
        <v>144367</v>
      </c>
      <c r="AU47" s="392">
        <f t="shared" si="11"/>
        <v>36557</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109364</v>
      </c>
      <c r="AS49" s="231">
        <f>SUM(AS12:AS29)+AS45</f>
        <v>159206</v>
      </c>
      <c r="AT49" s="231">
        <f>SUM(AT12:AT29)+AT45</f>
        <v>91391</v>
      </c>
      <c r="AU49" s="231">
        <f>SUM(AU12:AU29)+AU45</f>
        <v>67815</v>
      </c>
      <c r="AV49" s="230">
        <f>AT49/AR49</f>
        <v>0.83565890055228409</v>
      </c>
      <c r="AW49" s="230">
        <f>1-AV49</f>
        <v>0.16434109944771591</v>
      </c>
    </row>
    <row r="50" spans="43:49" x14ac:dyDescent="0.2">
      <c r="AQ50" s="48" t="s">
        <v>394</v>
      </c>
      <c r="AR50" s="231">
        <f>SUM(AR8:AR11)+SUM(AR30:AR44)+AR46</f>
        <v>107512</v>
      </c>
      <c r="AS50" s="231">
        <f>SUM(AS8:AS11)+SUM(AS30:AS44)+AS46</f>
        <v>21718</v>
      </c>
      <c r="AT50" s="231">
        <f>SUM(AT8:AT11)+SUM(AT30:AT44)+AT46</f>
        <v>52976</v>
      </c>
      <c r="AU50" s="231">
        <f>SUM(AU8:AU11)+SUM(AU30:AU44)+AU46</f>
        <v>-31258</v>
      </c>
      <c r="AV50" s="230">
        <f>AT50/AR50</f>
        <v>0.49274499590743359</v>
      </c>
      <c r="AW50" s="230">
        <f>1-AV50</f>
        <v>0.50725500409256641</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B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114</v>
      </c>
      <c r="D5" s="269">
        <v>0</v>
      </c>
      <c r="E5" s="269">
        <v>0</v>
      </c>
      <c r="F5" s="269">
        <v>0</v>
      </c>
      <c r="G5" s="269">
        <v>956</v>
      </c>
      <c r="H5" s="269">
        <v>4</v>
      </c>
      <c r="I5" s="269">
        <v>6</v>
      </c>
      <c r="J5" s="269">
        <v>103</v>
      </c>
      <c r="K5" s="269">
        <v>0</v>
      </c>
      <c r="L5" s="269">
        <v>5</v>
      </c>
      <c r="M5" s="269">
        <v>0</v>
      </c>
      <c r="N5" s="269">
        <v>0</v>
      </c>
      <c r="O5" s="269">
        <v>0</v>
      </c>
      <c r="P5" s="269">
        <v>0</v>
      </c>
      <c r="Q5" s="269">
        <v>0</v>
      </c>
      <c r="R5" s="269">
        <v>0</v>
      </c>
      <c r="S5" s="269">
        <v>0</v>
      </c>
      <c r="T5" s="269">
        <v>0</v>
      </c>
      <c r="U5" s="269">
        <v>0</v>
      </c>
      <c r="V5" s="269">
        <v>0</v>
      </c>
      <c r="W5" s="269">
        <v>0</v>
      </c>
      <c r="X5" s="269">
        <v>1</v>
      </c>
      <c r="Y5" s="269">
        <v>5</v>
      </c>
      <c r="Z5" s="269">
        <v>0</v>
      </c>
      <c r="AA5" s="269">
        <v>0</v>
      </c>
      <c r="AB5" s="269">
        <v>0</v>
      </c>
      <c r="AC5" s="269">
        <v>1</v>
      </c>
      <c r="AD5" s="269">
        <v>0</v>
      </c>
      <c r="AE5" s="269">
        <v>0</v>
      </c>
      <c r="AF5" s="269">
        <v>1</v>
      </c>
      <c r="AG5" s="269">
        <v>0</v>
      </c>
      <c r="AH5" s="269">
        <v>0</v>
      </c>
      <c r="AI5" s="269">
        <v>16</v>
      </c>
      <c r="AJ5" s="269">
        <v>13</v>
      </c>
      <c r="AK5" s="269">
        <v>1</v>
      </c>
      <c r="AL5" s="269">
        <v>0</v>
      </c>
      <c r="AM5" s="269">
        <v>103</v>
      </c>
      <c r="AN5" s="269">
        <v>0</v>
      </c>
      <c r="AO5" s="269">
        <v>0</v>
      </c>
      <c r="AP5" s="270">
        <v>1329</v>
      </c>
      <c r="AQ5" s="269">
        <v>12</v>
      </c>
      <c r="AR5" s="269">
        <v>464</v>
      </c>
      <c r="AS5" s="269">
        <v>0</v>
      </c>
      <c r="AT5" s="269">
        <v>0</v>
      </c>
      <c r="AU5" s="269">
        <v>9</v>
      </c>
      <c r="AV5" s="269">
        <v>0</v>
      </c>
      <c r="AW5" s="270">
        <v>485</v>
      </c>
      <c r="AX5" s="269">
        <v>1814</v>
      </c>
      <c r="AY5" s="270">
        <v>421</v>
      </c>
      <c r="AZ5" s="270">
        <v>906</v>
      </c>
      <c r="BA5" s="269">
        <v>2235</v>
      </c>
      <c r="BB5" s="270">
        <v>-1426</v>
      </c>
      <c r="BC5" s="269">
        <v>-520</v>
      </c>
      <c r="BD5" s="270">
        <v>809</v>
      </c>
      <c r="BE5" s="271"/>
      <c r="BG5" s="267" t="s">
        <v>442</v>
      </c>
      <c r="BH5" s="272" t="s">
        <v>443</v>
      </c>
      <c r="BI5" s="273">
        <f>AX5</f>
        <v>1814</v>
      </c>
      <c r="BJ5" s="274">
        <f>ABS(BB5)</f>
        <v>1426</v>
      </c>
      <c r="BK5" s="275">
        <f>BJ5/BI5</f>
        <v>0.78610804851157667</v>
      </c>
      <c r="BL5" s="276">
        <f>1-BK5</f>
        <v>0.21389195148842333</v>
      </c>
      <c r="BM5" s="277"/>
      <c r="BN5" s="267" t="s">
        <v>442</v>
      </c>
      <c r="BO5" s="272" t="s">
        <v>443</v>
      </c>
      <c r="BP5" s="278">
        <f>AY5</f>
        <v>421</v>
      </c>
      <c r="BQ5" s="279">
        <f>ABS(BB5)</f>
        <v>1426</v>
      </c>
      <c r="BR5" s="280">
        <f>BP5-BQ5</f>
        <v>-1005</v>
      </c>
      <c r="BS5" s="277"/>
    </row>
    <row r="6" spans="1:71" x14ac:dyDescent="0.2">
      <c r="A6" s="267" t="s">
        <v>444</v>
      </c>
      <c r="B6" s="268" t="s">
        <v>445</v>
      </c>
      <c r="C6" s="269">
        <v>0</v>
      </c>
      <c r="D6" s="269">
        <v>8</v>
      </c>
      <c r="E6" s="269">
        <v>0</v>
      </c>
      <c r="F6" s="269">
        <v>0</v>
      </c>
      <c r="G6" s="269">
        <v>2</v>
      </c>
      <c r="H6" s="269">
        <v>0</v>
      </c>
      <c r="I6" s="269">
        <v>11</v>
      </c>
      <c r="J6" s="269">
        <v>17</v>
      </c>
      <c r="K6" s="269">
        <v>0</v>
      </c>
      <c r="L6" s="269">
        <v>0</v>
      </c>
      <c r="M6" s="269">
        <v>0</v>
      </c>
      <c r="N6" s="269">
        <v>0</v>
      </c>
      <c r="O6" s="269">
        <v>0</v>
      </c>
      <c r="P6" s="269">
        <v>0</v>
      </c>
      <c r="Q6" s="269">
        <v>0</v>
      </c>
      <c r="R6" s="269">
        <v>0</v>
      </c>
      <c r="S6" s="269">
        <v>0</v>
      </c>
      <c r="T6" s="269">
        <v>0</v>
      </c>
      <c r="U6" s="269">
        <v>0</v>
      </c>
      <c r="V6" s="269">
        <v>0</v>
      </c>
      <c r="W6" s="269">
        <v>0</v>
      </c>
      <c r="X6" s="269">
        <v>0</v>
      </c>
      <c r="Y6" s="269">
        <v>0</v>
      </c>
      <c r="Z6" s="269">
        <v>0</v>
      </c>
      <c r="AA6" s="269">
        <v>0</v>
      </c>
      <c r="AB6" s="269">
        <v>0</v>
      </c>
      <c r="AC6" s="269">
        <v>0</v>
      </c>
      <c r="AD6" s="269">
        <v>0</v>
      </c>
      <c r="AE6" s="269">
        <v>0</v>
      </c>
      <c r="AF6" s="269">
        <v>0</v>
      </c>
      <c r="AG6" s="269">
        <v>0</v>
      </c>
      <c r="AH6" s="269">
        <v>0</v>
      </c>
      <c r="AI6" s="269">
        <v>0</v>
      </c>
      <c r="AJ6" s="269">
        <v>0</v>
      </c>
      <c r="AK6" s="269">
        <v>0</v>
      </c>
      <c r="AL6" s="269">
        <v>0</v>
      </c>
      <c r="AM6" s="269">
        <v>5</v>
      </c>
      <c r="AN6" s="269">
        <v>0</v>
      </c>
      <c r="AO6" s="269">
        <v>0</v>
      </c>
      <c r="AP6" s="270">
        <v>43</v>
      </c>
      <c r="AQ6" s="269">
        <v>1</v>
      </c>
      <c r="AR6" s="269">
        <v>25</v>
      </c>
      <c r="AS6" s="269">
        <v>0</v>
      </c>
      <c r="AT6" s="269">
        <v>0</v>
      </c>
      <c r="AU6" s="269">
        <v>0</v>
      </c>
      <c r="AV6" s="269">
        <v>17</v>
      </c>
      <c r="AW6" s="270">
        <v>43</v>
      </c>
      <c r="AX6" s="269">
        <v>86</v>
      </c>
      <c r="AY6" s="270">
        <v>4</v>
      </c>
      <c r="AZ6" s="270">
        <v>47</v>
      </c>
      <c r="BA6" s="269">
        <v>90</v>
      </c>
      <c r="BB6" s="270">
        <v>-39</v>
      </c>
      <c r="BC6" s="269">
        <v>8</v>
      </c>
      <c r="BD6" s="270">
        <v>51</v>
      </c>
      <c r="BE6" s="271"/>
      <c r="BG6" s="267" t="s">
        <v>444</v>
      </c>
      <c r="BH6" s="272" t="s">
        <v>445</v>
      </c>
      <c r="BI6" s="273">
        <f t="shared" ref="BI6:BI44" si="0">AX6</f>
        <v>86</v>
      </c>
      <c r="BJ6" s="274">
        <f t="shared" ref="BJ6:BJ44" si="1">ABS(BB6)</f>
        <v>39</v>
      </c>
      <c r="BK6" s="275">
        <f t="shared" ref="BK6:BK44" si="2">BJ6/BI6</f>
        <v>0.45348837209302323</v>
      </c>
      <c r="BL6" s="276">
        <f t="shared" ref="BL6:BL44" si="3">1-BK6</f>
        <v>0.54651162790697683</v>
      </c>
      <c r="BM6" s="277"/>
      <c r="BN6" s="267" t="s">
        <v>444</v>
      </c>
      <c r="BO6" s="272" t="s">
        <v>445</v>
      </c>
      <c r="BP6" s="278">
        <f t="shared" ref="BP6:BP44" si="4">AY6</f>
        <v>4</v>
      </c>
      <c r="BQ6" s="279">
        <f t="shared" ref="BQ6:BQ44" si="5">ABS(BB6)</f>
        <v>39</v>
      </c>
      <c r="BR6" s="280">
        <f t="shared" ref="BR6:BR44" si="6">BP6-BQ6</f>
        <v>-35</v>
      </c>
      <c r="BS6" s="277"/>
    </row>
    <row r="7" spans="1:71" x14ac:dyDescent="0.2">
      <c r="A7" s="267" t="s">
        <v>446</v>
      </c>
      <c r="B7" s="268" t="s">
        <v>249</v>
      </c>
      <c r="C7" s="269">
        <v>0</v>
      </c>
      <c r="D7" s="269">
        <v>0</v>
      </c>
      <c r="E7" s="269">
        <v>0</v>
      </c>
      <c r="F7" s="269">
        <v>0</v>
      </c>
      <c r="G7" s="269">
        <v>128</v>
      </c>
      <c r="H7" s="269">
        <v>0</v>
      </c>
      <c r="I7" s="269">
        <v>0</v>
      </c>
      <c r="J7" s="269">
        <v>3</v>
      </c>
      <c r="K7" s="269">
        <v>0</v>
      </c>
      <c r="L7" s="269">
        <v>0</v>
      </c>
      <c r="M7" s="269">
        <v>0</v>
      </c>
      <c r="N7" s="269">
        <v>0</v>
      </c>
      <c r="O7" s="269">
        <v>0</v>
      </c>
      <c r="P7" s="269">
        <v>0</v>
      </c>
      <c r="Q7" s="269">
        <v>0</v>
      </c>
      <c r="R7" s="269">
        <v>0</v>
      </c>
      <c r="S7" s="269">
        <v>0</v>
      </c>
      <c r="T7" s="269">
        <v>0</v>
      </c>
      <c r="U7" s="269">
        <v>0</v>
      </c>
      <c r="V7" s="269">
        <v>0</v>
      </c>
      <c r="W7" s="269">
        <v>0</v>
      </c>
      <c r="X7" s="269">
        <v>4</v>
      </c>
      <c r="Y7" s="269">
        <v>0</v>
      </c>
      <c r="Z7" s="269">
        <v>0</v>
      </c>
      <c r="AA7" s="269">
        <v>0</v>
      </c>
      <c r="AB7" s="269">
        <v>0</v>
      </c>
      <c r="AC7" s="269">
        <v>0</v>
      </c>
      <c r="AD7" s="269">
        <v>0</v>
      </c>
      <c r="AE7" s="269">
        <v>0</v>
      </c>
      <c r="AF7" s="269">
        <v>0</v>
      </c>
      <c r="AG7" s="269">
        <v>0</v>
      </c>
      <c r="AH7" s="269">
        <v>0</v>
      </c>
      <c r="AI7" s="269">
        <v>0</v>
      </c>
      <c r="AJ7" s="269">
        <v>3</v>
      </c>
      <c r="AK7" s="269">
        <v>0</v>
      </c>
      <c r="AL7" s="269">
        <v>0</v>
      </c>
      <c r="AM7" s="269">
        <v>21</v>
      </c>
      <c r="AN7" s="269">
        <v>0</v>
      </c>
      <c r="AO7" s="269">
        <v>0</v>
      </c>
      <c r="AP7" s="270">
        <v>159</v>
      </c>
      <c r="AQ7" s="269">
        <v>4</v>
      </c>
      <c r="AR7" s="269">
        <v>47</v>
      </c>
      <c r="AS7" s="269">
        <v>0</v>
      </c>
      <c r="AT7" s="269">
        <v>0</v>
      </c>
      <c r="AU7" s="269">
        <v>0</v>
      </c>
      <c r="AV7" s="269">
        <v>0</v>
      </c>
      <c r="AW7" s="270">
        <v>51</v>
      </c>
      <c r="AX7" s="269">
        <v>210</v>
      </c>
      <c r="AY7" s="270">
        <v>0</v>
      </c>
      <c r="AZ7" s="270">
        <v>51</v>
      </c>
      <c r="BA7" s="269">
        <v>210</v>
      </c>
      <c r="BB7" s="270">
        <v>-210</v>
      </c>
      <c r="BC7" s="269">
        <v>-159</v>
      </c>
      <c r="BD7" s="270">
        <v>0</v>
      </c>
      <c r="BE7" s="271"/>
      <c r="BG7" s="267" t="s">
        <v>446</v>
      </c>
      <c r="BH7" s="272" t="s">
        <v>249</v>
      </c>
      <c r="BI7" s="273">
        <f t="shared" si="0"/>
        <v>210</v>
      </c>
      <c r="BJ7" s="274">
        <f t="shared" si="1"/>
        <v>210</v>
      </c>
      <c r="BK7" s="275">
        <f t="shared" si="2"/>
        <v>1</v>
      </c>
      <c r="BL7" s="276">
        <f t="shared" si="3"/>
        <v>0</v>
      </c>
      <c r="BM7" s="277"/>
      <c r="BN7" s="267" t="s">
        <v>446</v>
      </c>
      <c r="BO7" s="272" t="s">
        <v>249</v>
      </c>
      <c r="BP7" s="278">
        <f t="shared" si="4"/>
        <v>0</v>
      </c>
      <c r="BQ7" s="279">
        <f t="shared" si="5"/>
        <v>210</v>
      </c>
      <c r="BR7" s="280">
        <f t="shared" si="6"/>
        <v>-210</v>
      </c>
      <c r="BS7" s="277"/>
    </row>
    <row r="8" spans="1:71" x14ac:dyDescent="0.2">
      <c r="A8" s="267" t="s">
        <v>447</v>
      </c>
      <c r="B8" s="268" t="s">
        <v>27</v>
      </c>
      <c r="C8" s="269">
        <v>0</v>
      </c>
      <c r="D8" s="269">
        <v>0</v>
      </c>
      <c r="E8" s="269">
        <v>0</v>
      </c>
      <c r="F8" s="269">
        <v>0</v>
      </c>
      <c r="G8" s="269">
        <v>2</v>
      </c>
      <c r="H8" s="269">
        <v>0</v>
      </c>
      <c r="I8" s="269">
        <v>97</v>
      </c>
      <c r="J8" s="269">
        <v>422</v>
      </c>
      <c r="K8" s="269">
        <v>800</v>
      </c>
      <c r="L8" s="269">
        <v>0</v>
      </c>
      <c r="M8" s="269">
        <v>58</v>
      </c>
      <c r="N8" s="269">
        <v>366</v>
      </c>
      <c r="O8" s="269">
        <v>207</v>
      </c>
      <c r="P8" s="269">
        <v>3</v>
      </c>
      <c r="Q8" s="269">
        <v>0</v>
      </c>
      <c r="R8" s="269">
        <v>0</v>
      </c>
      <c r="S8" s="269">
        <v>0</v>
      </c>
      <c r="T8" s="269">
        <v>0</v>
      </c>
      <c r="U8" s="269">
        <v>1</v>
      </c>
      <c r="V8" s="269">
        <v>0</v>
      </c>
      <c r="W8" s="269">
        <v>1</v>
      </c>
      <c r="X8" s="269">
        <v>0</v>
      </c>
      <c r="Y8" s="269">
        <v>29</v>
      </c>
      <c r="Z8" s="269">
        <v>448</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2434</v>
      </c>
      <c r="AQ8" s="269">
        <v>-1</v>
      </c>
      <c r="AR8" s="269">
        <v>-1</v>
      </c>
      <c r="AS8" s="269">
        <v>0</v>
      </c>
      <c r="AT8" s="269">
        <v>0</v>
      </c>
      <c r="AU8" s="269">
        <v>0</v>
      </c>
      <c r="AV8" s="269">
        <v>-2</v>
      </c>
      <c r="AW8" s="270">
        <v>-4</v>
      </c>
      <c r="AX8" s="269">
        <v>2430</v>
      </c>
      <c r="AY8" s="270">
        <v>16</v>
      </c>
      <c r="AZ8" s="270">
        <v>12</v>
      </c>
      <c r="BA8" s="269">
        <v>2446</v>
      </c>
      <c r="BB8" s="270">
        <v>-2398</v>
      </c>
      <c r="BC8" s="269">
        <v>-2386</v>
      </c>
      <c r="BD8" s="270">
        <v>48</v>
      </c>
      <c r="BE8" s="271"/>
      <c r="BG8" s="267" t="s">
        <v>447</v>
      </c>
      <c r="BH8" s="272" t="s">
        <v>27</v>
      </c>
      <c r="BI8" s="273">
        <f t="shared" si="0"/>
        <v>2430</v>
      </c>
      <c r="BJ8" s="274">
        <f t="shared" si="1"/>
        <v>2398</v>
      </c>
      <c r="BK8" s="275">
        <f t="shared" si="2"/>
        <v>0.9868312757201646</v>
      </c>
      <c r="BL8" s="276">
        <f t="shared" si="3"/>
        <v>1.3168724279835398E-2</v>
      </c>
      <c r="BM8" s="277"/>
      <c r="BN8" s="267" t="s">
        <v>447</v>
      </c>
      <c r="BO8" s="272" t="s">
        <v>27</v>
      </c>
      <c r="BP8" s="278">
        <f t="shared" si="4"/>
        <v>16</v>
      </c>
      <c r="BQ8" s="279">
        <f t="shared" si="5"/>
        <v>2398</v>
      </c>
      <c r="BR8" s="280">
        <f t="shared" si="6"/>
        <v>-2382</v>
      </c>
      <c r="BS8" s="277"/>
    </row>
    <row r="9" spans="1:71" x14ac:dyDescent="0.2">
      <c r="A9" s="267" t="s">
        <v>448</v>
      </c>
      <c r="B9" s="268" t="s">
        <v>190</v>
      </c>
      <c r="C9" s="269">
        <v>107</v>
      </c>
      <c r="D9" s="269">
        <v>2</v>
      </c>
      <c r="E9" s="269">
        <v>0</v>
      </c>
      <c r="F9" s="269">
        <v>0</v>
      </c>
      <c r="G9" s="269">
        <v>1147</v>
      </c>
      <c r="H9" s="269">
        <v>1</v>
      </c>
      <c r="I9" s="269">
        <v>30</v>
      </c>
      <c r="J9" s="269">
        <v>587</v>
      </c>
      <c r="K9" s="269">
        <v>0</v>
      </c>
      <c r="L9" s="269">
        <v>0</v>
      </c>
      <c r="M9" s="269">
        <v>0</v>
      </c>
      <c r="N9" s="269">
        <v>0</v>
      </c>
      <c r="O9" s="269">
        <v>0</v>
      </c>
      <c r="P9" s="269">
        <v>0</v>
      </c>
      <c r="Q9" s="269">
        <v>0</v>
      </c>
      <c r="R9" s="269">
        <v>0</v>
      </c>
      <c r="S9" s="269">
        <v>0</v>
      </c>
      <c r="T9" s="269">
        <v>0</v>
      </c>
      <c r="U9" s="269">
        <v>0</v>
      </c>
      <c r="V9" s="269">
        <v>0</v>
      </c>
      <c r="W9" s="269">
        <v>0</v>
      </c>
      <c r="X9" s="269">
        <v>1</v>
      </c>
      <c r="Y9" s="269">
        <v>0</v>
      </c>
      <c r="Z9" s="269">
        <v>0</v>
      </c>
      <c r="AA9" s="269">
        <v>0</v>
      </c>
      <c r="AB9" s="269">
        <v>0</v>
      </c>
      <c r="AC9" s="269">
        <v>1</v>
      </c>
      <c r="AD9" s="269">
        <v>0</v>
      </c>
      <c r="AE9" s="269">
        <v>0</v>
      </c>
      <c r="AF9" s="269">
        <v>6</v>
      </c>
      <c r="AG9" s="269">
        <v>0</v>
      </c>
      <c r="AH9" s="269">
        <v>2</v>
      </c>
      <c r="AI9" s="269">
        <v>44</v>
      </c>
      <c r="AJ9" s="269">
        <v>48</v>
      </c>
      <c r="AK9" s="269">
        <v>1</v>
      </c>
      <c r="AL9" s="269">
        <v>0</v>
      </c>
      <c r="AM9" s="269">
        <v>745</v>
      </c>
      <c r="AN9" s="269">
        <v>0</v>
      </c>
      <c r="AO9" s="269">
        <v>1</v>
      </c>
      <c r="AP9" s="270">
        <v>2723</v>
      </c>
      <c r="AQ9" s="269">
        <v>227</v>
      </c>
      <c r="AR9" s="269">
        <v>3749</v>
      </c>
      <c r="AS9" s="269">
        <v>0</v>
      </c>
      <c r="AT9" s="269">
        <v>0</v>
      </c>
      <c r="AU9" s="269">
        <v>0</v>
      </c>
      <c r="AV9" s="269">
        <v>-57</v>
      </c>
      <c r="AW9" s="270">
        <v>3919</v>
      </c>
      <c r="AX9" s="269">
        <v>6642</v>
      </c>
      <c r="AY9" s="270">
        <v>6320</v>
      </c>
      <c r="AZ9" s="270">
        <v>10239</v>
      </c>
      <c r="BA9" s="269">
        <v>12962</v>
      </c>
      <c r="BB9" s="270">
        <v>-6160</v>
      </c>
      <c r="BC9" s="269">
        <v>4079</v>
      </c>
      <c r="BD9" s="270">
        <v>6802</v>
      </c>
      <c r="BE9" s="271"/>
      <c r="BG9" s="267" t="s">
        <v>448</v>
      </c>
      <c r="BH9" s="272" t="s">
        <v>190</v>
      </c>
      <c r="BI9" s="273">
        <f t="shared" si="0"/>
        <v>6642</v>
      </c>
      <c r="BJ9" s="274">
        <f t="shared" si="1"/>
        <v>6160</v>
      </c>
      <c r="BK9" s="275">
        <f t="shared" si="2"/>
        <v>0.92743149653718759</v>
      </c>
      <c r="BL9" s="276">
        <f t="shared" si="3"/>
        <v>7.2568503462812406E-2</v>
      </c>
      <c r="BM9" s="277"/>
      <c r="BN9" s="267" t="s">
        <v>448</v>
      </c>
      <c r="BO9" s="272" t="s">
        <v>190</v>
      </c>
      <c r="BP9" s="278">
        <f t="shared" si="4"/>
        <v>6320</v>
      </c>
      <c r="BQ9" s="279">
        <f t="shared" si="5"/>
        <v>6160</v>
      </c>
      <c r="BR9" s="280">
        <f t="shared" si="6"/>
        <v>160</v>
      </c>
      <c r="BS9" s="277"/>
    </row>
    <row r="10" spans="1:71" x14ac:dyDescent="0.2">
      <c r="A10" s="281" t="s">
        <v>449</v>
      </c>
      <c r="B10" s="282" t="s">
        <v>28</v>
      </c>
      <c r="C10" s="269">
        <v>3</v>
      </c>
      <c r="D10" s="269">
        <v>0</v>
      </c>
      <c r="E10" s="269">
        <v>0</v>
      </c>
      <c r="F10" s="269">
        <v>0</v>
      </c>
      <c r="G10" s="269">
        <v>6</v>
      </c>
      <c r="H10" s="269">
        <v>102</v>
      </c>
      <c r="I10" s="269">
        <v>96</v>
      </c>
      <c r="J10" s="269">
        <v>80</v>
      </c>
      <c r="K10" s="269">
        <v>0</v>
      </c>
      <c r="L10" s="269">
        <v>9</v>
      </c>
      <c r="M10" s="269">
        <v>3</v>
      </c>
      <c r="N10" s="269">
        <v>3</v>
      </c>
      <c r="O10" s="269">
        <v>1</v>
      </c>
      <c r="P10" s="269">
        <v>12</v>
      </c>
      <c r="Q10" s="269">
        <v>1</v>
      </c>
      <c r="R10" s="269">
        <v>3</v>
      </c>
      <c r="S10" s="269">
        <v>10</v>
      </c>
      <c r="T10" s="269">
        <v>3</v>
      </c>
      <c r="U10" s="269">
        <v>60</v>
      </c>
      <c r="V10" s="269">
        <v>0</v>
      </c>
      <c r="W10" s="269">
        <v>10</v>
      </c>
      <c r="X10" s="269">
        <v>9</v>
      </c>
      <c r="Y10" s="269">
        <v>14</v>
      </c>
      <c r="Z10" s="269">
        <v>0</v>
      </c>
      <c r="AA10" s="269">
        <v>0</v>
      </c>
      <c r="AB10" s="269">
        <v>2</v>
      </c>
      <c r="AC10" s="269">
        <v>45</v>
      </c>
      <c r="AD10" s="269">
        <v>15</v>
      </c>
      <c r="AE10" s="269">
        <v>0</v>
      </c>
      <c r="AF10" s="269">
        <v>19</v>
      </c>
      <c r="AG10" s="269">
        <v>0</v>
      </c>
      <c r="AH10" s="269">
        <v>18</v>
      </c>
      <c r="AI10" s="269">
        <v>3</v>
      </c>
      <c r="AJ10" s="269">
        <v>21</v>
      </c>
      <c r="AK10" s="269">
        <v>16</v>
      </c>
      <c r="AL10" s="269">
        <v>9</v>
      </c>
      <c r="AM10" s="269">
        <v>29</v>
      </c>
      <c r="AN10" s="269">
        <v>8</v>
      </c>
      <c r="AO10" s="269">
        <v>2</v>
      </c>
      <c r="AP10" s="270">
        <v>612</v>
      </c>
      <c r="AQ10" s="269">
        <v>28</v>
      </c>
      <c r="AR10" s="269">
        <v>591</v>
      </c>
      <c r="AS10" s="269">
        <v>0</v>
      </c>
      <c r="AT10" s="269">
        <v>1</v>
      </c>
      <c r="AU10" s="269">
        <v>9</v>
      </c>
      <c r="AV10" s="269">
        <v>51</v>
      </c>
      <c r="AW10" s="270">
        <v>680</v>
      </c>
      <c r="AX10" s="269">
        <v>1292</v>
      </c>
      <c r="AY10" s="270">
        <v>419</v>
      </c>
      <c r="AZ10" s="270">
        <v>1099</v>
      </c>
      <c r="BA10" s="269">
        <v>1711</v>
      </c>
      <c r="BB10" s="270">
        <v>-1292</v>
      </c>
      <c r="BC10" s="269">
        <v>-193</v>
      </c>
      <c r="BD10" s="270">
        <v>419</v>
      </c>
      <c r="BE10" s="271"/>
      <c r="BG10" s="281" t="s">
        <v>449</v>
      </c>
      <c r="BH10" s="283" t="s">
        <v>28</v>
      </c>
      <c r="BI10" s="273">
        <f t="shared" si="0"/>
        <v>1292</v>
      </c>
      <c r="BJ10" s="274">
        <f t="shared" si="1"/>
        <v>1292</v>
      </c>
      <c r="BK10" s="275">
        <f t="shared" si="2"/>
        <v>1</v>
      </c>
      <c r="BL10" s="276">
        <f t="shared" si="3"/>
        <v>0</v>
      </c>
      <c r="BM10" s="277"/>
      <c r="BN10" s="281" t="s">
        <v>449</v>
      </c>
      <c r="BO10" s="283" t="s">
        <v>28</v>
      </c>
      <c r="BP10" s="278">
        <f t="shared" si="4"/>
        <v>419</v>
      </c>
      <c r="BQ10" s="279">
        <f t="shared" si="5"/>
        <v>1292</v>
      </c>
      <c r="BR10" s="280">
        <f t="shared" si="6"/>
        <v>-873</v>
      </c>
      <c r="BS10" s="277"/>
    </row>
    <row r="11" spans="1:71" x14ac:dyDescent="0.2">
      <c r="A11" s="281" t="s">
        <v>450</v>
      </c>
      <c r="B11" s="282" t="s">
        <v>284</v>
      </c>
      <c r="C11" s="269">
        <v>22</v>
      </c>
      <c r="D11" s="269">
        <v>0</v>
      </c>
      <c r="E11" s="269">
        <v>0</v>
      </c>
      <c r="F11" s="269">
        <v>0</v>
      </c>
      <c r="G11" s="269">
        <v>131</v>
      </c>
      <c r="H11" s="269">
        <v>2</v>
      </c>
      <c r="I11" s="269">
        <v>4884</v>
      </c>
      <c r="J11" s="269">
        <v>1126</v>
      </c>
      <c r="K11" s="269">
        <v>0</v>
      </c>
      <c r="L11" s="269">
        <v>48</v>
      </c>
      <c r="M11" s="269">
        <v>17</v>
      </c>
      <c r="N11" s="269">
        <v>2</v>
      </c>
      <c r="O11" s="269">
        <v>3</v>
      </c>
      <c r="P11" s="269">
        <v>35</v>
      </c>
      <c r="Q11" s="269">
        <v>1</v>
      </c>
      <c r="R11" s="269">
        <v>3</v>
      </c>
      <c r="S11" s="269">
        <v>43</v>
      </c>
      <c r="T11" s="269">
        <v>4</v>
      </c>
      <c r="U11" s="269">
        <v>171</v>
      </c>
      <c r="V11" s="269">
        <v>4</v>
      </c>
      <c r="W11" s="269">
        <v>9</v>
      </c>
      <c r="X11" s="269">
        <v>1070</v>
      </c>
      <c r="Y11" s="269">
        <v>221</v>
      </c>
      <c r="Z11" s="269">
        <v>4</v>
      </c>
      <c r="AA11" s="269">
        <v>1</v>
      </c>
      <c r="AB11" s="269">
        <v>3</v>
      </c>
      <c r="AC11" s="269">
        <v>84</v>
      </c>
      <c r="AD11" s="269">
        <v>43</v>
      </c>
      <c r="AE11" s="269">
        <v>3</v>
      </c>
      <c r="AF11" s="269">
        <v>129</v>
      </c>
      <c r="AG11" s="269">
        <v>1</v>
      </c>
      <c r="AH11" s="269">
        <v>7</v>
      </c>
      <c r="AI11" s="269">
        <v>46</v>
      </c>
      <c r="AJ11" s="269">
        <v>30</v>
      </c>
      <c r="AK11" s="269">
        <v>12</v>
      </c>
      <c r="AL11" s="269">
        <v>15</v>
      </c>
      <c r="AM11" s="269">
        <v>41</v>
      </c>
      <c r="AN11" s="269">
        <v>1277</v>
      </c>
      <c r="AO11" s="269">
        <v>48</v>
      </c>
      <c r="AP11" s="270">
        <v>9540</v>
      </c>
      <c r="AQ11" s="269">
        <v>18</v>
      </c>
      <c r="AR11" s="269">
        <v>47</v>
      </c>
      <c r="AS11" s="269">
        <v>0</v>
      </c>
      <c r="AT11" s="269">
        <v>10</v>
      </c>
      <c r="AU11" s="269">
        <v>15</v>
      </c>
      <c r="AV11" s="269">
        <v>-149</v>
      </c>
      <c r="AW11" s="270">
        <v>-59</v>
      </c>
      <c r="AX11" s="269">
        <v>9481</v>
      </c>
      <c r="AY11" s="270">
        <v>11075</v>
      </c>
      <c r="AZ11" s="270">
        <v>11016</v>
      </c>
      <c r="BA11" s="269">
        <v>20556</v>
      </c>
      <c r="BB11" s="270">
        <v>-7032</v>
      </c>
      <c r="BC11" s="269">
        <v>3984</v>
      </c>
      <c r="BD11" s="270">
        <v>13524</v>
      </c>
      <c r="BE11" s="271"/>
      <c r="BG11" s="281" t="s">
        <v>450</v>
      </c>
      <c r="BH11" s="283" t="s">
        <v>284</v>
      </c>
      <c r="BI11" s="273">
        <f t="shared" si="0"/>
        <v>9481</v>
      </c>
      <c r="BJ11" s="274">
        <f t="shared" si="1"/>
        <v>7032</v>
      </c>
      <c r="BK11" s="275">
        <f t="shared" si="2"/>
        <v>0.74169391414407759</v>
      </c>
      <c r="BL11" s="276">
        <f t="shared" si="3"/>
        <v>0.25830608585592241</v>
      </c>
      <c r="BM11" s="277"/>
      <c r="BN11" s="281" t="s">
        <v>450</v>
      </c>
      <c r="BO11" s="283" t="s">
        <v>284</v>
      </c>
      <c r="BP11" s="278">
        <f t="shared" si="4"/>
        <v>11075</v>
      </c>
      <c r="BQ11" s="279">
        <f t="shared" si="5"/>
        <v>7032</v>
      </c>
      <c r="BR11" s="280">
        <f t="shared" si="6"/>
        <v>4043</v>
      </c>
      <c r="BS11" s="277"/>
    </row>
    <row r="12" spans="1:71" x14ac:dyDescent="0.2">
      <c r="A12" s="281" t="s">
        <v>451</v>
      </c>
      <c r="B12" s="282" t="s">
        <v>29</v>
      </c>
      <c r="C12" s="269">
        <v>55</v>
      </c>
      <c r="D12" s="269">
        <v>0</v>
      </c>
      <c r="E12" s="269">
        <v>0</v>
      </c>
      <c r="F12" s="269">
        <v>1</v>
      </c>
      <c r="G12" s="269">
        <v>77</v>
      </c>
      <c r="H12" s="269">
        <v>48</v>
      </c>
      <c r="I12" s="269">
        <v>509</v>
      </c>
      <c r="J12" s="269">
        <v>28424</v>
      </c>
      <c r="K12" s="269">
        <v>3</v>
      </c>
      <c r="L12" s="269">
        <v>1393</v>
      </c>
      <c r="M12" s="269">
        <v>30</v>
      </c>
      <c r="N12" s="269">
        <v>27</v>
      </c>
      <c r="O12" s="269">
        <v>12</v>
      </c>
      <c r="P12" s="269">
        <v>85</v>
      </c>
      <c r="Q12" s="269">
        <v>6</v>
      </c>
      <c r="R12" s="269">
        <v>9</v>
      </c>
      <c r="S12" s="269">
        <v>140</v>
      </c>
      <c r="T12" s="269">
        <v>11</v>
      </c>
      <c r="U12" s="269">
        <v>318</v>
      </c>
      <c r="V12" s="269">
        <v>3</v>
      </c>
      <c r="W12" s="269">
        <v>62</v>
      </c>
      <c r="X12" s="269">
        <v>263</v>
      </c>
      <c r="Y12" s="269">
        <v>25</v>
      </c>
      <c r="Z12" s="269">
        <v>1</v>
      </c>
      <c r="AA12" s="269">
        <v>4</v>
      </c>
      <c r="AB12" s="269">
        <v>12</v>
      </c>
      <c r="AC12" s="269">
        <v>0</v>
      </c>
      <c r="AD12" s="269">
        <v>0</v>
      </c>
      <c r="AE12" s="269">
        <v>0</v>
      </c>
      <c r="AF12" s="269">
        <v>8</v>
      </c>
      <c r="AG12" s="269">
        <v>0</v>
      </c>
      <c r="AH12" s="269">
        <v>5</v>
      </c>
      <c r="AI12" s="269">
        <v>47</v>
      </c>
      <c r="AJ12" s="269">
        <v>1377</v>
      </c>
      <c r="AK12" s="269">
        <v>2</v>
      </c>
      <c r="AL12" s="269">
        <v>18</v>
      </c>
      <c r="AM12" s="269">
        <v>52</v>
      </c>
      <c r="AN12" s="269">
        <v>39</v>
      </c>
      <c r="AO12" s="269">
        <v>3</v>
      </c>
      <c r="AP12" s="270">
        <v>33069</v>
      </c>
      <c r="AQ12" s="269">
        <v>42</v>
      </c>
      <c r="AR12" s="269">
        <v>345</v>
      </c>
      <c r="AS12" s="269">
        <v>0</v>
      </c>
      <c r="AT12" s="269">
        <v>0</v>
      </c>
      <c r="AU12" s="269">
        <v>0</v>
      </c>
      <c r="AV12" s="269">
        <v>3623</v>
      </c>
      <c r="AW12" s="270">
        <v>4010</v>
      </c>
      <c r="AX12" s="269">
        <v>37079</v>
      </c>
      <c r="AY12" s="270">
        <v>78807</v>
      </c>
      <c r="AZ12" s="270">
        <v>82817</v>
      </c>
      <c r="BA12" s="269">
        <v>115886</v>
      </c>
      <c r="BB12" s="270">
        <v>-37079</v>
      </c>
      <c r="BC12" s="269">
        <v>45738</v>
      </c>
      <c r="BD12" s="270">
        <v>78807</v>
      </c>
      <c r="BE12" s="271"/>
      <c r="BG12" s="281" t="s">
        <v>451</v>
      </c>
      <c r="BH12" s="283" t="s">
        <v>29</v>
      </c>
      <c r="BI12" s="273">
        <f t="shared" si="0"/>
        <v>37079</v>
      </c>
      <c r="BJ12" s="274">
        <f t="shared" si="1"/>
        <v>37079</v>
      </c>
      <c r="BK12" s="275">
        <f t="shared" si="2"/>
        <v>1</v>
      </c>
      <c r="BL12" s="276">
        <f t="shared" si="3"/>
        <v>0</v>
      </c>
      <c r="BM12" s="277"/>
      <c r="BN12" s="281" t="s">
        <v>451</v>
      </c>
      <c r="BO12" s="283" t="s">
        <v>29</v>
      </c>
      <c r="BP12" s="278">
        <f t="shared" si="4"/>
        <v>78807</v>
      </c>
      <c r="BQ12" s="279">
        <f t="shared" si="5"/>
        <v>37079</v>
      </c>
      <c r="BR12" s="280">
        <f t="shared" si="6"/>
        <v>41728</v>
      </c>
      <c r="BS12" s="277"/>
    </row>
    <row r="13" spans="1:71" x14ac:dyDescent="0.2">
      <c r="A13" s="281" t="s">
        <v>452</v>
      </c>
      <c r="B13" s="282" t="s">
        <v>30</v>
      </c>
      <c r="C13" s="269">
        <v>6</v>
      </c>
      <c r="D13" s="269">
        <v>0</v>
      </c>
      <c r="E13" s="269">
        <v>0</v>
      </c>
      <c r="F13" s="269">
        <v>1</v>
      </c>
      <c r="G13" s="269">
        <v>26</v>
      </c>
      <c r="H13" s="269">
        <v>3</v>
      </c>
      <c r="I13" s="269">
        <v>68</v>
      </c>
      <c r="J13" s="269">
        <v>6407</v>
      </c>
      <c r="K13" s="269">
        <v>84</v>
      </c>
      <c r="L13" s="269">
        <v>7</v>
      </c>
      <c r="M13" s="269">
        <v>19</v>
      </c>
      <c r="N13" s="269">
        <v>163</v>
      </c>
      <c r="O13" s="269">
        <v>4</v>
      </c>
      <c r="P13" s="269">
        <v>29</v>
      </c>
      <c r="Q13" s="269">
        <v>2</v>
      </c>
      <c r="R13" s="269">
        <v>3</v>
      </c>
      <c r="S13" s="269">
        <v>8</v>
      </c>
      <c r="T13" s="269">
        <v>1</v>
      </c>
      <c r="U13" s="269">
        <v>24</v>
      </c>
      <c r="V13" s="269">
        <v>0</v>
      </c>
      <c r="W13" s="269">
        <v>12</v>
      </c>
      <c r="X13" s="269">
        <v>13</v>
      </c>
      <c r="Y13" s="269">
        <v>57</v>
      </c>
      <c r="Z13" s="269">
        <v>85</v>
      </c>
      <c r="AA13" s="269">
        <v>5</v>
      </c>
      <c r="AB13" s="269">
        <v>9</v>
      </c>
      <c r="AC13" s="269">
        <v>17</v>
      </c>
      <c r="AD13" s="269">
        <v>3</v>
      </c>
      <c r="AE13" s="269">
        <v>0</v>
      </c>
      <c r="AF13" s="269">
        <v>197</v>
      </c>
      <c r="AG13" s="269">
        <v>0</v>
      </c>
      <c r="AH13" s="269">
        <v>60</v>
      </c>
      <c r="AI13" s="269">
        <v>23</v>
      </c>
      <c r="AJ13" s="269">
        <v>18</v>
      </c>
      <c r="AK13" s="269">
        <v>2</v>
      </c>
      <c r="AL13" s="269">
        <v>9</v>
      </c>
      <c r="AM13" s="269">
        <v>41</v>
      </c>
      <c r="AN13" s="269">
        <v>0</v>
      </c>
      <c r="AO13" s="269">
        <v>7</v>
      </c>
      <c r="AP13" s="270">
        <v>7413</v>
      </c>
      <c r="AQ13" s="269">
        <v>4</v>
      </c>
      <c r="AR13" s="269">
        <v>688</v>
      </c>
      <c r="AS13" s="269">
        <v>0</v>
      </c>
      <c r="AT13" s="269">
        <v>0</v>
      </c>
      <c r="AU13" s="269">
        <v>0</v>
      </c>
      <c r="AV13" s="269">
        <v>-2</v>
      </c>
      <c r="AW13" s="270">
        <v>690</v>
      </c>
      <c r="AX13" s="269">
        <v>8103</v>
      </c>
      <c r="AY13" s="270">
        <v>743</v>
      </c>
      <c r="AZ13" s="270">
        <v>1433</v>
      </c>
      <c r="BA13" s="269">
        <v>8846</v>
      </c>
      <c r="BB13" s="270">
        <v>-7486</v>
      </c>
      <c r="BC13" s="269">
        <v>-6053</v>
      </c>
      <c r="BD13" s="270">
        <v>1360</v>
      </c>
      <c r="BE13" s="271"/>
      <c r="BG13" s="281" t="s">
        <v>452</v>
      </c>
      <c r="BH13" s="283" t="s">
        <v>30</v>
      </c>
      <c r="BI13" s="273">
        <f t="shared" si="0"/>
        <v>8103</v>
      </c>
      <c r="BJ13" s="274">
        <f t="shared" si="1"/>
        <v>7486</v>
      </c>
      <c r="BK13" s="275">
        <f t="shared" si="2"/>
        <v>0.92385536221152664</v>
      </c>
      <c r="BL13" s="276">
        <f t="shared" si="3"/>
        <v>7.6144637788473357E-2</v>
      </c>
      <c r="BM13" s="277"/>
      <c r="BN13" s="281" t="s">
        <v>452</v>
      </c>
      <c r="BO13" s="283" t="s">
        <v>30</v>
      </c>
      <c r="BP13" s="278">
        <f t="shared" si="4"/>
        <v>743</v>
      </c>
      <c r="BQ13" s="279">
        <f t="shared" si="5"/>
        <v>7486</v>
      </c>
      <c r="BR13" s="280">
        <f t="shared" si="6"/>
        <v>-6743</v>
      </c>
      <c r="BS13" s="277"/>
    </row>
    <row r="14" spans="1:71" x14ac:dyDescent="0.2">
      <c r="A14" s="281" t="s">
        <v>453</v>
      </c>
      <c r="B14" s="282" t="s">
        <v>454</v>
      </c>
      <c r="C14" s="269">
        <v>7</v>
      </c>
      <c r="D14" s="269">
        <v>0</v>
      </c>
      <c r="E14" s="269">
        <v>0</v>
      </c>
      <c r="F14" s="269">
        <v>0</v>
      </c>
      <c r="G14" s="269">
        <v>147</v>
      </c>
      <c r="H14" s="269">
        <v>5</v>
      </c>
      <c r="I14" s="269">
        <v>306</v>
      </c>
      <c r="J14" s="269">
        <v>1487</v>
      </c>
      <c r="K14" s="269">
        <v>0</v>
      </c>
      <c r="L14" s="269">
        <v>1722</v>
      </c>
      <c r="M14" s="269">
        <v>7</v>
      </c>
      <c r="N14" s="269">
        <v>5</v>
      </c>
      <c r="O14" s="269">
        <v>7</v>
      </c>
      <c r="P14" s="269">
        <v>47</v>
      </c>
      <c r="Q14" s="269">
        <v>17</v>
      </c>
      <c r="R14" s="269">
        <v>45</v>
      </c>
      <c r="S14" s="269">
        <v>333</v>
      </c>
      <c r="T14" s="269">
        <v>13</v>
      </c>
      <c r="U14" s="269">
        <v>933</v>
      </c>
      <c r="V14" s="269">
        <v>16</v>
      </c>
      <c r="W14" s="269">
        <v>234</v>
      </c>
      <c r="X14" s="269">
        <v>408</v>
      </c>
      <c r="Y14" s="269">
        <v>64</v>
      </c>
      <c r="Z14" s="269">
        <v>0</v>
      </c>
      <c r="AA14" s="269">
        <v>15</v>
      </c>
      <c r="AB14" s="269">
        <v>11</v>
      </c>
      <c r="AC14" s="269">
        <v>54</v>
      </c>
      <c r="AD14" s="269">
        <v>26</v>
      </c>
      <c r="AE14" s="269">
        <v>4</v>
      </c>
      <c r="AF14" s="269">
        <v>32</v>
      </c>
      <c r="AG14" s="269">
        <v>1</v>
      </c>
      <c r="AH14" s="269">
        <v>10</v>
      </c>
      <c r="AI14" s="269">
        <v>23</v>
      </c>
      <c r="AJ14" s="269">
        <v>18</v>
      </c>
      <c r="AK14" s="269">
        <v>5</v>
      </c>
      <c r="AL14" s="269">
        <v>49</v>
      </c>
      <c r="AM14" s="269">
        <v>23</v>
      </c>
      <c r="AN14" s="269">
        <v>32</v>
      </c>
      <c r="AO14" s="269">
        <v>6</v>
      </c>
      <c r="AP14" s="270">
        <v>6112</v>
      </c>
      <c r="AQ14" s="269">
        <v>7</v>
      </c>
      <c r="AR14" s="269">
        <v>121</v>
      </c>
      <c r="AS14" s="269">
        <v>0</v>
      </c>
      <c r="AT14" s="269">
        <v>0</v>
      </c>
      <c r="AU14" s="269">
        <v>0</v>
      </c>
      <c r="AV14" s="269">
        <v>24</v>
      </c>
      <c r="AW14" s="270">
        <v>152</v>
      </c>
      <c r="AX14" s="269">
        <v>6264</v>
      </c>
      <c r="AY14" s="270">
        <v>5479</v>
      </c>
      <c r="AZ14" s="270">
        <v>5631</v>
      </c>
      <c r="BA14" s="269">
        <v>11743</v>
      </c>
      <c r="BB14" s="270">
        <v>-5132</v>
      </c>
      <c r="BC14" s="269">
        <v>499</v>
      </c>
      <c r="BD14" s="270">
        <v>6611</v>
      </c>
      <c r="BE14" s="271"/>
      <c r="BG14" s="281" t="s">
        <v>453</v>
      </c>
      <c r="BH14" s="283" t="s">
        <v>454</v>
      </c>
      <c r="BI14" s="273">
        <f t="shared" si="0"/>
        <v>6264</v>
      </c>
      <c r="BJ14" s="274">
        <f t="shared" si="1"/>
        <v>5132</v>
      </c>
      <c r="BK14" s="275">
        <f t="shared" si="2"/>
        <v>0.81928480204342269</v>
      </c>
      <c r="BL14" s="276">
        <f t="shared" si="3"/>
        <v>0.18071519795657731</v>
      </c>
      <c r="BM14" s="277"/>
      <c r="BN14" s="281" t="s">
        <v>453</v>
      </c>
      <c r="BO14" s="283" t="s">
        <v>454</v>
      </c>
      <c r="BP14" s="278">
        <f t="shared" si="4"/>
        <v>5479</v>
      </c>
      <c r="BQ14" s="279">
        <f t="shared" si="5"/>
        <v>5132</v>
      </c>
      <c r="BR14" s="280">
        <f t="shared" si="6"/>
        <v>347</v>
      </c>
      <c r="BS14" s="277"/>
    </row>
    <row r="15" spans="1:71" x14ac:dyDescent="0.2">
      <c r="A15" s="281" t="s">
        <v>455</v>
      </c>
      <c r="B15" s="282" t="s">
        <v>31</v>
      </c>
      <c r="C15" s="269">
        <v>2</v>
      </c>
      <c r="D15" s="269">
        <v>0</v>
      </c>
      <c r="E15" s="269">
        <v>0</v>
      </c>
      <c r="F15" s="269">
        <v>0</v>
      </c>
      <c r="G15" s="269">
        <v>32</v>
      </c>
      <c r="H15" s="269">
        <v>0</v>
      </c>
      <c r="I15" s="269">
        <v>12</v>
      </c>
      <c r="J15" s="269">
        <v>539</v>
      </c>
      <c r="K15" s="269">
        <v>1</v>
      </c>
      <c r="L15" s="269">
        <v>25</v>
      </c>
      <c r="M15" s="269">
        <v>73</v>
      </c>
      <c r="N15" s="269">
        <v>36</v>
      </c>
      <c r="O15" s="269">
        <v>12</v>
      </c>
      <c r="P15" s="269">
        <v>34</v>
      </c>
      <c r="Q15" s="269">
        <v>8</v>
      </c>
      <c r="R15" s="269">
        <v>10</v>
      </c>
      <c r="S15" s="269">
        <v>155</v>
      </c>
      <c r="T15" s="269">
        <v>22</v>
      </c>
      <c r="U15" s="269">
        <v>214</v>
      </c>
      <c r="V15" s="269">
        <v>2</v>
      </c>
      <c r="W15" s="269">
        <v>36</v>
      </c>
      <c r="X15" s="269">
        <v>4</v>
      </c>
      <c r="Y15" s="269">
        <v>252</v>
      </c>
      <c r="Z15" s="269">
        <v>0</v>
      </c>
      <c r="AA15" s="269">
        <v>2</v>
      </c>
      <c r="AB15" s="269">
        <v>0</v>
      </c>
      <c r="AC15" s="269">
        <v>2</v>
      </c>
      <c r="AD15" s="269">
        <v>0</v>
      </c>
      <c r="AE15" s="269">
        <v>1</v>
      </c>
      <c r="AF15" s="269">
        <v>0</v>
      </c>
      <c r="AG15" s="269">
        <v>0</v>
      </c>
      <c r="AH15" s="269">
        <v>1</v>
      </c>
      <c r="AI15" s="269">
        <v>14</v>
      </c>
      <c r="AJ15" s="269">
        <v>6</v>
      </c>
      <c r="AK15" s="269">
        <v>0</v>
      </c>
      <c r="AL15" s="269">
        <v>3</v>
      </c>
      <c r="AM15" s="269">
        <v>7</v>
      </c>
      <c r="AN15" s="269">
        <v>1</v>
      </c>
      <c r="AO15" s="269">
        <v>2</v>
      </c>
      <c r="AP15" s="270">
        <v>1508</v>
      </c>
      <c r="AQ15" s="269">
        <v>3</v>
      </c>
      <c r="AR15" s="269">
        <v>18</v>
      </c>
      <c r="AS15" s="269">
        <v>0</v>
      </c>
      <c r="AT15" s="269">
        <v>0</v>
      </c>
      <c r="AU15" s="269">
        <v>0</v>
      </c>
      <c r="AV15" s="269">
        <v>-19</v>
      </c>
      <c r="AW15" s="270">
        <v>2</v>
      </c>
      <c r="AX15" s="269">
        <v>1510</v>
      </c>
      <c r="AY15" s="270">
        <v>708</v>
      </c>
      <c r="AZ15" s="270">
        <v>710</v>
      </c>
      <c r="BA15" s="269">
        <v>2218</v>
      </c>
      <c r="BB15" s="270">
        <v>-1372</v>
      </c>
      <c r="BC15" s="269">
        <v>-662</v>
      </c>
      <c r="BD15" s="270">
        <v>846</v>
      </c>
      <c r="BE15" s="271"/>
      <c r="BG15" s="281" t="s">
        <v>455</v>
      </c>
      <c r="BH15" s="283" t="s">
        <v>31</v>
      </c>
      <c r="BI15" s="273">
        <f t="shared" si="0"/>
        <v>1510</v>
      </c>
      <c r="BJ15" s="274">
        <f t="shared" si="1"/>
        <v>1372</v>
      </c>
      <c r="BK15" s="275">
        <f t="shared" si="2"/>
        <v>0.90860927152317883</v>
      </c>
      <c r="BL15" s="276">
        <f t="shared" si="3"/>
        <v>9.139072847682117E-2</v>
      </c>
      <c r="BM15" s="277"/>
      <c r="BN15" s="281" t="s">
        <v>455</v>
      </c>
      <c r="BO15" s="283" t="s">
        <v>31</v>
      </c>
      <c r="BP15" s="278">
        <f t="shared" si="4"/>
        <v>708</v>
      </c>
      <c r="BQ15" s="279">
        <f t="shared" si="5"/>
        <v>1372</v>
      </c>
      <c r="BR15" s="280">
        <f t="shared" si="6"/>
        <v>-664</v>
      </c>
      <c r="BS15" s="277"/>
    </row>
    <row r="16" spans="1:71" x14ac:dyDescent="0.2">
      <c r="A16" s="281" t="s">
        <v>456</v>
      </c>
      <c r="B16" s="282" t="s">
        <v>32</v>
      </c>
      <c r="C16" s="269">
        <v>0</v>
      </c>
      <c r="D16" s="269">
        <v>0</v>
      </c>
      <c r="E16" s="269">
        <v>0</v>
      </c>
      <c r="F16" s="269">
        <v>0</v>
      </c>
      <c r="G16" s="269">
        <v>0</v>
      </c>
      <c r="H16" s="269">
        <v>0</v>
      </c>
      <c r="I16" s="269">
        <v>3</v>
      </c>
      <c r="J16" s="269">
        <v>2</v>
      </c>
      <c r="K16" s="269">
        <v>0</v>
      </c>
      <c r="L16" s="269">
        <v>11</v>
      </c>
      <c r="M16" s="269">
        <v>7</v>
      </c>
      <c r="N16" s="269">
        <v>3815</v>
      </c>
      <c r="O16" s="269">
        <v>2</v>
      </c>
      <c r="P16" s="269">
        <v>2207</v>
      </c>
      <c r="Q16" s="269">
        <v>147</v>
      </c>
      <c r="R16" s="269">
        <v>206</v>
      </c>
      <c r="S16" s="269">
        <v>189</v>
      </c>
      <c r="T16" s="269">
        <v>4</v>
      </c>
      <c r="U16" s="269">
        <v>1062</v>
      </c>
      <c r="V16" s="269">
        <v>3</v>
      </c>
      <c r="W16" s="269">
        <v>338</v>
      </c>
      <c r="X16" s="269">
        <v>3</v>
      </c>
      <c r="Y16" s="269">
        <v>110</v>
      </c>
      <c r="Z16" s="269">
        <v>0</v>
      </c>
      <c r="AA16" s="269">
        <v>0</v>
      </c>
      <c r="AB16" s="269">
        <v>0</v>
      </c>
      <c r="AC16" s="269">
        <v>0</v>
      </c>
      <c r="AD16" s="269">
        <v>0</v>
      </c>
      <c r="AE16" s="269">
        <v>0</v>
      </c>
      <c r="AF16" s="269">
        <v>8</v>
      </c>
      <c r="AG16" s="269">
        <v>0</v>
      </c>
      <c r="AH16" s="269">
        <v>0</v>
      </c>
      <c r="AI16" s="269">
        <v>0</v>
      </c>
      <c r="AJ16" s="269">
        <v>0</v>
      </c>
      <c r="AK16" s="269">
        <v>0</v>
      </c>
      <c r="AL16" s="269">
        <v>0</v>
      </c>
      <c r="AM16" s="269">
        <v>0</v>
      </c>
      <c r="AN16" s="269">
        <v>0</v>
      </c>
      <c r="AO16" s="269">
        <v>2</v>
      </c>
      <c r="AP16" s="270">
        <v>8119</v>
      </c>
      <c r="AQ16" s="269">
        <v>0</v>
      </c>
      <c r="AR16" s="269">
        <v>-5</v>
      </c>
      <c r="AS16" s="269">
        <v>0</v>
      </c>
      <c r="AT16" s="269">
        <v>-22</v>
      </c>
      <c r="AU16" s="269">
        <v>-5</v>
      </c>
      <c r="AV16" s="269">
        <v>-48</v>
      </c>
      <c r="AW16" s="270">
        <v>-80</v>
      </c>
      <c r="AX16" s="269">
        <v>8039</v>
      </c>
      <c r="AY16" s="270">
        <v>5498</v>
      </c>
      <c r="AZ16" s="270">
        <v>5418</v>
      </c>
      <c r="BA16" s="269">
        <v>13537</v>
      </c>
      <c r="BB16" s="270">
        <v>-6434</v>
      </c>
      <c r="BC16" s="269">
        <v>-1016</v>
      </c>
      <c r="BD16" s="270">
        <v>7103</v>
      </c>
      <c r="BE16" s="271"/>
      <c r="BG16" s="281" t="s">
        <v>456</v>
      </c>
      <c r="BH16" s="283" t="s">
        <v>32</v>
      </c>
      <c r="BI16" s="273">
        <f t="shared" si="0"/>
        <v>8039</v>
      </c>
      <c r="BJ16" s="274">
        <f t="shared" si="1"/>
        <v>6434</v>
      </c>
      <c r="BK16" s="275">
        <f t="shared" si="2"/>
        <v>0.80034830202761542</v>
      </c>
      <c r="BL16" s="276">
        <f t="shared" si="3"/>
        <v>0.19965169797238458</v>
      </c>
      <c r="BM16" s="277"/>
      <c r="BN16" s="281" t="s">
        <v>456</v>
      </c>
      <c r="BO16" s="283" t="s">
        <v>32</v>
      </c>
      <c r="BP16" s="278">
        <f t="shared" si="4"/>
        <v>5498</v>
      </c>
      <c r="BQ16" s="279">
        <f t="shared" si="5"/>
        <v>6434</v>
      </c>
      <c r="BR16" s="280">
        <f t="shared" si="6"/>
        <v>-936</v>
      </c>
      <c r="BS16" s="277"/>
    </row>
    <row r="17" spans="1:71" x14ac:dyDescent="0.2">
      <c r="A17" s="281" t="s">
        <v>457</v>
      </c>
      <c r="B17" s="282" t="s">
        <v>33</v>
      </c>
      <c r="C17" s="269">
        <v>0</v>
      </c>
      <c r="D17" s="269">
        <v>0</v>
      </c>
      <c r="E17" s="269">
        <v>0</v>
      </c>
      <c r="F17" s="269">
        <v>0</v>
      </c>
      <c r="G17" s="269">
        <v>10</v>
      </c>
      <c r="H17" s="269">
        <v>0</v>
      </c>
      <c r="I17" s="269">
        <v>6</v>
      </c>
      <c r="J17" s="269">
        <v>406</v>
      </c>
      <c r="K17" s="269">
        <v>0</v>
      </c>
      <c r="L17" s="269">
        <v>16</v>
      </c>
      <c r="M17" s="269">
        <v>9</v>
      </c>
      <c r="N17" s="269">
        <v>62</v>
      </c>
      <c r="O17" s="269">
        <v>581</v>
      </c>
      <c r="P17" s="269">
        <v>639</v>
      </c>
      <c r="Q17" s="269">
        <v>48</v>
      </c>
      <c r="R17" s="269">
        <v>44</v>
      </c>
      <c r="S17" s="269">
        <v>311</v>
      </c>
      <c r="T17" s="269">
        <v>29</v>
      </c>
      <c r="U17" s="269">
        <v>1544</v>
      </c>
      <c r="V17" s="269">
        <v>15</v>
      </c>
      <c r="W17" s="269">
        <v>152</v>
      </c>
      <c r="X17" s="269">
        <v>23</v>
      </c>
      <c r="Y17" s="269">
        <v>43</v>
      </c>
      <c r="Z17" s="269">
        <v>1</v>
      </c>
      <c r="AA17" s="269">
        <v>0</v>
      </c>
      <c r="AB17" s="269">
        <v>0</v>
      </c>
      <c r="AC17" s="269">
        <v>0</v>
      </c>
      <c r="AD17" s="269">
        <v>0</v>
      </c>
      <c r="AE17" s="269">
        <v>0</v>
      </c>
      <c r="AF17" s="269">
        <v>0</v>
      </c>
      <c r="AG17" s="269">
        <v>0</v>
      </c>
      <c r="AH17" s="269">
        <v>1</v>
      </c>
      <c r="AI17" s="269">
        <v>1</v>
      </c>
      <c r="AJ17" s="269">
        <v>13</v>
      </c>
      <c r="AK17" s="269">
        <v>0</v>
      </c>
      <c r="AL17" s="269">
        <v>2</v>
      </c>
      <c r="AM17" s="269">
        <v>2</v>
      </c>
      <c r="AN17" s="269">
        <v>0</v>
      </c>
      <c r="AO17" s="269">
        <v>1</v>
      </c>
      <c r="AP17" s="270">
        <v>3959</v>
      </c>
      <c r="AQ17" s="269">
        <v>0</v>
      </c>
      <c r="AR17" s="269">
        <v>23</v>
      </c>
      <c r="AS17" s="269">
        <v>0</v>
      </c>
      <c r="AT17" s="269">
        <v>0</v>
      </c>
      <c r="AU17" s="269">
        <v>-6</v>
      </c>
      <c r="AV17" s="269">
        <v>-39</v>
      </c>
      <c r="AW17" s="270">
        <v>-22</v>
      </c>
      <c r="AX17" s="269">
        <v>3937</v>
      </c>
      <c r="AY17" s="270">
        <v>1101</v>
      </c>
      <c r="AZ17" s="270">
        <v>1079</v>
      </c>
      <c r="BA17" s="269">
        <v>5038</v>
      </c>
      <c r="BB17" s="270">
        <v>-3658</v>
      </c>
      <c r="BC17" s="269">
        <v>-2579</v>
      </c>
      <c r="BD17" s="270">
        <v>1380</v>
      </c>
      <c r="BE17" s="271"/>
      <c r="BG17" s="281" t="s">
        <v>457</v>
      </c>
      <c r="BH17" s="283" t="s">
        <v>33</v>
      </c>
      <c r="BI17" s="273">
        <f t="shared" si="0"/>
        <v>3937</v>
      </c>
      <c r="BJ17" s="274">
        <f t="shared" si="1"/>
        <v>3658</v>
      </c>
      <c r="BK17" s="275">
        <f t="shared" si="2"/>
        <v>0.92913385826771655</v>
      </c>
      <c r="BL17" s="276">
        <f t="shared" si="3"/>
        <v>7.086614173228345E-2</v>
      </c>
      <c r="BM17" s="277"/>
      <c r="BN17" s="281" t="s">
        <v>457</v>
      </c>
      <c r="BO17" s="283" t="s">
        <v>33</v>
      </c>
      <c r="BP17" s="278">
        <f t="shared" si="4"/>
        <v>1101</v>
      </c>
      <c r="BQ17" s="279">
        <f t="shared" si="5"/>
        <v>3658</v>
      </c>
      <c r="BR17" s="280">
        <f t="shared" si="6"/>
        <v>-2557</v>
      </c>
      <c r="BS17" s="277"/>
    </row>
    <row r="18" spans="1:71" x14ac:dyDescent="0.2">
      <c r="A18" s="281" t="s">
        <v>458</v>
      </c>
      <c r="B18" s="282" t="s">
        <v>34</v>
      </c>
      <c r="C18" s="269">
        <v>1</v>
      </c>
      <c r="D18" s="269">
        <v>0</v>
      </c>
      <c r="E18" s="269">
        <v>0</v>
      </c>
      <c r="F18" s="269">
        <v>1</v>
      </c>
      <c r="G18" s="269">
        <v>142</v>
      </c>
      <c r="H18" s="269">
        <v>1</v>
      </c>
      <c r="I18" s="269">
        <v>26</v>
      </c>
      <c r="J18" s="269">
        <v>723</v>
      </c>
      <c r="K18" s="269">
        <v>1</v>
      </c>
      <c r="L18" s="269">
        <v>14</v>
      </c>
      <c r="M18" s="269">
        <v>10</v>
      </c>
      <c r="N18" s="269">
        <v>7</v>
      </c>
      <c r="O18" s="269">
        <v>2</v>
      </c>
      <c r="P18" s="269">
        <v>687</v>
      </c>
      <c r="Q18" s="269">
        <v>46</v>
      </c>
      <c r="R18" s="269">
        <v>73</v>
      </c>
      <c r="S18" s="269">
        <v>329</v>
      </c>
      <c r="T18" s="269">
        <v>13</v>
      </c>
      <c r="U18" s="269">
        <v>651</v>
      </c>
      <c r="V18" s="269">
        <v>11</v>
      </c>
      <c r="W18" s="269">
        <v>63</v>
      </c>
      <c r="X18" s="269">
        <v>13</v>
      </c>
      <c r="Y18" s="269">
        <v>450</v>
      </c>
      <c r="Z18" s="269">
        <v>1</v>
      </c>
      <c r="AA18" s="269">
        <v>0</v>
      </c>
      <c r="AB18" s="269">
        <v>0</v>
      </c>
      <c r="AC18" s="269">
        <v>32</v>
      </c>
      <c r="AD18" s="269">
        <v>1</v>
      </c>
      <c r="AE18" s="269">
        <v>2</v>
      </c>
      <c r="AF18" s="269">
        <v>26</v>
      </c>
      <c r="AG18" s="269">
        <v>0</v>
      </c>
      <c r="AH18" s="269">
        <v>25</v>
      </c>
      <c r="AI18" s="269">
        <v>2</v>
      </c>
      <c r="AJ18" s="269">
        <v>2</v>
      </c>
      <c r="AK18" s="269">
        <v>2</v>
      </c>
      <c r="AL18" s="269">
        <v>6</v>
      </c>
      <c r="AM18" s="269">
        <v>15</v>
      </c>
      <c r="AN18" s="269">
        <v>0</v>
      </c>
      <c r="AO18" s="269">
        <v>2</v>
      </c>
      <c r="AP18" s="270">
        <v>3380</v>
      </c>
      <c r="AQ18" s="269">
        <v>8</v>
      </c>
      <c r="AR18" s="269">
        <v>38</v>
      </c>
      <c r="AS18" s="269">
        <v>0</v>
      </c>
      <c r="AT18" s="269">
        <v>13</v>
      </c>
      <c r="AU18" s="269">
        <v>17</v>
      </c>
      <c r="AV18" s="269">
        <v>-56</v>
      </c>
      <c r="AW18" s="270">
        <v>20</v>
      </c>
      <c r="AX18" s="269">
        <v>3400</v>
      </c>
      <c r="AY18" s="270">
        <v>8084</v>
      </c>
      <c r="AZ18" s="270">
        <v>8104</v>
      </c>
      <c r="BA18" s="269">
        <v>11484</v>
      </c>
      <c r="BB18" s="270">
        <v>-2128</v>
      </c>
      <c r="BC18" s="269">
        <v>5976</v>
      </c>
      <c r="BD18" s="270">
        <v>9356</v>
      </c>
      <c r="BE18" s="271"/>
      <c r="BG18" s="281" t="s">
        <v>458</v>
      </c>
      <c r="BH18" s="283" t="s">
        <v>34</v>
      </c>
      <c r="BI18" s="273">
        <f t="shared" si="0"/>
        <v>3400</v>
      </c>
      <c r="BJ18" s="274">
        <f t="shared" si="1"/>
        <v>2128</v>
      </c>
      <c r="BK18" s="275">
        <f t="shared" si="2"/>
        <v>0.62588235294117645</v>
      </c>
      <c r="BL18" s="276">
        <f t="shared" si="3"/>
        <v>0.37411764705882355</v>
      </c>
      <c r="BM18" s="277"/>
      <c r="BN18" s="281" t="s">
        <v>458</v>
      </c>
      <c r="BO18" s="283" t="s">
        <v>34</v>
      </c>
      <c r="BP18" s="278">
        <f t="shared" si="4"/>
        <v>8084</v>
      </c>
      <c r="BQ18" s="279">
        <f t="shared" si="5"/>
        <v>2128</v>
      </c>
      <c r="BR18" s="280">
        <f t="shared" si="6"/>
        <v>5956</v>
      </c>
      <c r="BS18" s="277"/>
    </row>
    <row r="19" spans="1:71" x14ac:dyDescent="0.2">
      <c r="A19" s="281" t="s">
        <v>459</v>
      </c>
      <c r="B19" s="284" t="s">
        <v>268</v>
      </c>
      <c r="C19" s="269">
        <v>0</v>
      </c>
      <c r="D19" s="269">
        <v>0</v>
      </c>
      <c r="E19" s="269">
        <v>0</v>
      </c>
      <c r="F19" s="269">
        <v>0</v>
      </c>
      <c r="G19" s="269">
        <v>0</v>
      </c>
      <c r="H19" s="269">
        <v>0</v>
      </c>
      <c r="I19" s="269">
        <v>1</v>
      </c>
      <c r="J19" s="269">
        <v>2</v>
      </c>
      <c r="K19" s="269">
        <v>0</v>
      </c>
      <c r="L19" s="269">
        <v>3</v>
      </c>
      <c r="M19" s="269">
        <v>2</v>
      </c>
      <c r="N19" s="269">
        <v>1</v>
      </c>
      <c r="O19" s="269">
        <v>0</v>
      </c>
      <c r="P19" s="269">
        <v>11</v>
      </c>
      <c r="Q19" s="269">
        <v>202</v>
      </c>
      <c r="R19" s="269">
        <v>88</v>
      </c>
      <c r="S19" s="269">
        <v>126</v>
      </c>
      <c r="T19" s="269">
        <v>2</v>
      </c>
      <c r="U19" s="269">
        <v>315</v>
      </c>
      <c r="V19" s="269">
        <v>2</v>
      </c>
      <c r="W19" s="269">
        <v>50</v>
      </c>
      <c r="X19" s="269">
        <v>0</v>
      </c>
      <c r="Y19" s="269">
        <v>31</v>
      </c>
      <c r="Z19" s="269">
        <v>0</v>
      </c>
      <c r="AA19" s="269">
        <v>4</v>
      </c>
      <c r="AB19" s="269">
        <v>0</v>
      </c>
      <c r="AC19" s="269">
        <v>0</v>
      </c>
      <c r="AD19" s="269">
        <v>0</v>
      </c>
      <c r="AE19" s="269">
        <v>0</v>
      </c>
      <c r="AF19" s="269">
        <v>1</v>
      </c>
      <c r="AG19" s="269">
        <v>0</v>
      </c>
      <c r="AH19" s="269">
        <v>2</v>
      </c>
      <c r="AI19" s="269">
        <v>0</v>
      </c>
      <c r="AJ19" s="269">
        <v>0</v>
      </c>
      <c r="AK19" s="269">
        <v>0</v>
      </c>
      <c r="AL19" s="269">
        <v>39</v>
      </c>
      <c r="AM19" s="269">
        <v>0</v>
      </c>
      <c r="AN19" s="269">
        <v>0</v>
      </c>
      <c r="AO19" s="269">
        <v>0</v>
      </c>
      <c r="AP19" s="270">
        <v>882</v>
      </c>
      <c r="AQ19" s="269">
        <v>0</v>
      </c>
      <c r="AR19" s="269">
        <v>2</v>
      </c>
      <c r="AS19" s="269">
        <v>0</v>
      </c>
      <c r="AT19" s="269">
        <v>121</v>
      </c>
      <c r="AU19" s="269">
        <v>186</v>
      </c>
      <c r="AV19" s="269">
        <v>23</v>
      </c>
      <c r="AW19" s="270">
        <v>332</v>
      </c>
      <c r="AX19" s="269">
        <v>1214</v>
      </c>
      <c r="AY19" s="270">
        <v>1182</v>
      </c>
      <c r="AZ19" s="270">
        <v>1514</v>
      </c>
      <c r="BA19" s="269">
        <v>2396</v>
      </c>
      <c r="BB19" s="270">
        <v>-1169</v>
      </c>
      <c r="BC19" s="269">
        <v>345</v>
      </c>
      <c r="BD19" s="270">
        <v>1227</v>
      </c>
      <c r="BE19" s="271"/>
      <c r="BG19" s="281" t="s">
        <v>459</v>
      </c>
      <c r="BH19" s="285" t="s">
        <v>268</v>
      </c>
      <c r="BI19" s="273">
        <f t="shared" si="0"/>
        <v>1214</v>
      </c>
      <c r="BJ19" s="274">
        <f t="shared" si="1"/>
        <v>1169</v>
      </c>
      <c r="BK19" s="275">
        <f t="shared" si="2"/>
        <v>0.96293245469522237</v>
      </c>
      <c r="BL19" s="276">
        <f t="shared" si="3"/>
        <v>3.7067545304777627E-2</v>
      </c>
      <c r="BM19" s="277"/>
      <c r="BN19" s="281" t="s">
        <v>459</v>
      </c>
      <c r="BO19" s="285" t="s">
        <v>268</v>
      </c>
      <c r="BP19" s="278">
        <f t="shared" si="4"/>
        <v>1182</v>
      </c>
      <c r="BQ19" s="279">
        <f t="shared" si="5"/>
        <v>1169</v>
      </c>
      <c r="BR19" s="280">
        <f t="shared" si="6"/>
        <v>13</v>
      </c>
      <c r="BS19" s="277"/>
    </row>
    <row r="20" spans="1:71" x14ac:dyDescent="0.2">
      <c r="A20" s="281" t="s">
        <v>460</v>
      </c>
      <c r="B20" s="284" t="s">
        <v>269</v>
      </c>
      <c r="C20" s="269">
        <v>0</v>
      </c>
      <c r="D20" s="269">
        <v>0</v>
      </c>
      <c r="E20" s="269">
        <v>0</v>
      </c>
      <c r="F20" s="269">
        <v>0</v>
      </c>
      <c r="G20" s="269">
        <v>0</v>
      </c>
      <c r="H20" s="269">
        <v>0</v>
      </c>
      <c r="I20" s="269">
        <v>0</v>
      </c>
      <c r="J20" s="269">
        <v>0</v>
      </c>
      <c r="K20" s="269">
        <v>0</v>
      </c>
      <c r="L20" s="269">
        <v>23</v>
      </c>
      <c r="M20" s="269">
        <v>1</v>
      </c>
      <c r="N20" s="269">
        <v>1</v>
      </c>
      <c r="O20" s="269">
        <v>0</v>
      </c>
      <c r="P20" s="269">
        <v>5</v>
      </c>
      <c r="Q20" s="269">
        <v>6</v>
      </c>
      <c r="R20" s="269">
        <v>328</v>
      </c>
      <c r="S20" s="269">
        <v>16</v>
      </c>
      <c r="T20" s="269">
        <v>2</v>
      </c>
      <c r="U20" s="269">
        <v>56</v>
      </c>
      <c r="V20" s="269">
        <v>0</v>
      </c>
      <c r="W20" s="269">
        <v>6</v>
      </c>
      <c r="X20" s="269">
        <v>0</v>
      </c>
      <c r="Y20" s="269">
        <v>0</v>
      </c>
      <c r="Z20" s="269">
        <v>0</v>
      </c>
      <c r="AA20" s="269">
        <v>0</v>
      </c>
      <c r="AB20" s="269">
        <v>0</v>
      </c>
      <c r="AC20" s="269">
        <v>0</v>
      </c>
      <c r="AD20" s="269">
        <v>0</v>
      </c>
      <c r="AE20" s="269">
        <v>0</v>
      </c>
      <c r="AF20" s="269">
        <v>1</v>
      </c>
      <c r="AG20" s="269">
        <v>0</v>
      </c>
      <c r="AH20" s="269">
        <v>0</v>
      </c>
      <c r="AI20" s="269">
        <v>0</v>
      </c>
      <c r="AJ20" s="269">
        <v>0</v>
      </c>
      <c r="AK20" s="269">
        <v>0</v>
      </c>
      <c r="AL20" s="269">
        <v>58</v>
      </c>
      <c r="AM20" s="269">
        <v>0</v>
      </c>
      <c r="AN20" s="269">
        <v>0</v>
      </c>
      <c r="AO20" s="269">
        <v>0</v>
      </c>
      <c r="AP20" s="270">
        <v>503</v>
      </c>
      <c r="AQ20" s="269">
        <v>0</v>
      </c>
      <c r="AR20" s="269">
        <v>1</v>
      </c>
      <c r="AS20" s="269">
        <v>0</v>
      </c>
      <c r="AT20" s="269">
        <v>71</v>
      </c>
      <c r="AU20" s="269">
        <v>317</v>
      </c>
      <c r="AV20" s="269">
        <v>4</v>
      </c>
      <c r="AW20" s="270">
        <v>393</v>
      </c>
      <c r="AX20" s="269">
        <v>896</v>
      </c>
      <c r="AY20" s="270">
        <v>2157</v>
      </c>
      <c r="AZ20" s="270">
        <v>2550</v>
      </c>
      <c r="BA20" s="269">
        <v>3053</v>
      </c>
      <c r="BB20" s="270">
        <v>-896</v>
      </c>
      <c r="BC20" s="269">
        <v>1654</v>
      </c>
      <c r="BD20" s="270">
        <v>2157</v>
      </c>
      <c r="BE20" s="271"/>
      <c r="BG20" s="281" t="s">
        <v>460</v>
      </c>
      <c r="BH20" s="285" t="s">
        <v>269</v>
      </c>
      <c r="BI20" s="273">
        <f t="shared" si="0"/>
        <v>896</v>
      </c>
      <c r="BJ20" s="274">
        <f t="shared" si="1"/>
        <v>896</v>
      </c>
      <c r="BK20" s="275">
        <f t="shared" si="2"/>
        <v>1</v>
      </c>
      <c r="BL20" s="276">
        <f t="shared" si="3"/>
        <v>0</v>
      </c>
      <c r="BM20" s="277"/>
      <c r="BN20" s="281" t="s">
        <v>460</v>
      </c>
      <c r="BO20" s="285" t="s">
        <v>269</v>
      </c>
      <c r="BP20" s="278">
        <f t="shared" si="4"/>
        <v>2157</v>
      </c>
      <c r="BQ20" s="279">
        <f t="shared" si="5"/>
        <v>896</v>
      </c>
      <c r="BR20" s="280">
        <f t="shared" si="6"/>
        <v>1261</v>
      </c>
      <c r="BS20" s="277"/>
    </row>
    <row r="21" spans="1:71" x14ac:dyDescent="0.2">
      <c r="A21" s="281" t="s">
        <v>461</v>
      </c>
      <c r="B21" s="284" t="s">
        <v>270</v>
      </c>
      <c r="C21" s="269">
        <v>0</v>
      </c>
      <c r="D21" s="269">
        <v>0</v>
      </c>
      <c r="E21" s="269">
        <v>0</v>
      </c>
      <c r="F21" s="269">
        <v>0</v>
      </c>
      <c r="G21" s="269">
        <v>0</v>
      </c>
      <c r="H21" s="269">
        <v>0</v>
      </c>
      <c r="I21" s="269">
        <v>0</v>
      </c>
      <c r="J21" s="269">
        <v>0</v>
      </c>
      <c r="K21" s="269">
        <v>0</v>
      </c>
      <c r="L21" s="269">
        <v>0</v>
      </c>
      <c r="M21" s="269">
        <v>0</v>
      </c>
      <c r="N21" s="269">
        <v>0</v>
      </c>
      <c r="O21" s="269">
        <v>0</v>
      </c>
      <c r="P21" s="269">
        <v>0</v>
      </c>
      <c r="Q21" s="269">
        <v>3</v>
      </c>
      <c r="R21" s="269">
        <v>13</v>
      </c>
      <c r="S21" s="269">
        <v>722</v>
      </c>
      <c r="T21" s="269">
        <v>0</v>
      </c>
      <c r="U21" s="269">
        <v>22</v>
      </c>
      <c r="V21" s="269">
        <v>0</v>
      </c>
      <c r="W21" s="269">
        <v>2</v>
      </c>
      <c r="X21" s="269">
        <v>0</v>
      </c>
      <c r="Y21" s="269">
        <v>1</v>
      </c>
      <c r="Z21" s="269">
        <v>0</v>
      </c>
      <c r="AA21" s="269">
        <v>0</v>
      </c>
      <c r="AB21" s="269">
        <v>0</v>
      </c>
      <c r="AC21" s="269">
        <v>11</v>
      </c>
      <c r="AD21" s="269">
        <v>0</v>
      </c>
      <c r="AE21" s="269">
        <v>0</v>
      </c>
      <c r="AF21" s="269">
        <v>1</v>
      </c>
      <c r="AG21" s="269">
        <v>0</v>
      </c>
      <c r="AH21" s="269">
        <v>17</v>
      </c>
      <c r="AI21" s="269">
        <v>0</v>
      </c>
      <c r="AJ21" s="269">
        <v>106</v>
      </c>
      <c r="AK21" s="269">
        <v>0</v>
      </c>
      <c r="AL21" s="269">
        <v>20</v>
      </c>
      <c r="AM21" s="269">
        <v>8</v>
      </c>
      <c r="AN21" s="269">
        <v>51</v>
      </c>
      <c r="AO21" s="269">
        <v>3</v>
      </c>
      <c r="AP21" s="270">
        <v>980</v>
      </c>
      <c r="AQ21" s="269">
        <v>6</v>
      </c>
      <c r="AR21" s="269">
        <v>14</v>
      </c>
      <c r="AS21" s="269">
        <v>0</v>
      </c>
      <c r="AT21" s="269">
        <v>353</v>
      </c>
      <c r="AU21" s="269">
        <v>203</v>
      </c>
      <c r="AV21" s="269">
        <v>343</v>
      </c>
      <c r="AW21" s="270">
        <v>919</v>
      </c>
      <c r="AX21" s="269">
        <v>1899</v>
      </c>
      <c r="AY21" s="270">
        <v>6240</v>
      </c>
      <c r="AZ21" s="270">
        <v>7159</v>
      </c>
      <c r="BA21" s="269">
        <v>8139</v>
      </c>
      <c r="BB21" s="270">
        <v>0</v>
      </c>
      <c r="BC21" s="269">
        <v>7159</v>
      </c>
      <c r="BD21" s="270">
        <v>8139</v>
      </c>
      <c r="BE21" s="271"/>
      <c r="BG21" s="281" t="s">
        <v>461</v>
      </c>
      <c r="BH21" s="285" t="s">
        <v>270</v>
      </c>
      <c r="BI21" s="273">
        <f t="shared" si="0"/>
        <v>1899</v>
      </c>
      <c r="BJ21" s="274">
        <f t="shared" si="1"/>
        <v>0</v>
      </c>
      <c r="BK21" s="275">
        <f t="shared" si="2"/>
        <v>0</v>
      </c>
      <c r="BL21" s="276">
        <f t="shared" si="3"/>
        <v>1</v>
      </c>
      <c r="BM21" s="277"/>
      <c r="BN21" s="281" t="s">
        <v>461</v>
      </c>
      <c r="BO21" s="285" t="s">
        <v>270</v>
      </c>
      <c r="BP21" s="278">
        <f t="shared" si="4"/>
        <v>6240</v>
      </c>
      <c r="BQ21" s="279">
        <f t="shared" si="5"/>
        <v>0</v>
      </c>
      <c r="BR21" s="280">
        <f t="shared" si="6"/>
        <v>6240</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26</v>
      </c>
      <c r="Q22" s="269">
        <v>10</v>
      </c>
      <c r="R22" s="269">
        <v>21</v>
      </c>
      <c r="S22" s="269">
        <v>1145</v>
      </c>
      <c r="T22" s="269">
        <v>176</v>
      </c>
      <c r="U22" s="269">
        <v>3473</v>
      </c>
      <c r="V22" s="269">
        <v>116</v>
      </c>
      <c r="W22" s="269">
        <v>68</v>
      </c>
      <c r="X22" s="269">
        <v>13</v>
      </c>
      <c r="Y22" s="269">
        <v>1</v>
      </c>
      <c r="Z22" s="269">
        <v>0</v>
      </c>
      <c r="AA22" s="269">
        <v>0</v>
      </c>
      <c r="AB22" s="269">
        <v>0</v>
      </c>
      <c r="AC22" s="269">
        <v>0</v>
      </c>
      <c r="AD22" s="269">
        <v>0</v>
      </c>
      <c r="AE22" s="269">
        <v>0</v>
      </c>
      <c r="AF22" s="269">
        <v>0</v>
      </c>
      <c r="AG22" s="269">
        <v>0</v>
      </c>
      <c r="AH22" s="269">
        <v>12</v>
      </c>
      <c r="AI22" s="269">
        <v>9</v>
      </c>
      <c r="AJ22" s="269">
        <v>0</v>
      </c>
      <c r="AK22" s="269">
        <v>0</v>
      </c>
      <c r="AL22" s="269">
        <v>58</v>
      </c>
      <c r="AM22" s="269">
        <v>0</v>
      </c>
      <c r="AN22" s="269">
        <v>4</v>
      </c>
      <c r="AO22" s="269">
        <v>4</v>
      </c>
      <c r="AP22" s="270">
        <v>5136</v>
      </c>
      <c r="AQ22" s="269">
        <v>0</v>
      </c>
      <c r="AR22" s="269">
        <v>21</v>
      </c>
      <c r="AS22" s="269">
        <v>0</v>
      </c>
      <c r="AT22" s="269">
        <v>0</v>
      </c>
      <c r="AU22" s="269">
        <v>0</v>
      </c>
      <c r="AV22" s="269">
        <v>-36</v>
      </c>
      <c r="AW22" s="270">
        <v>-15</v>
      </c>
      <c r="AX22" s="269">
        <v>5121</v>
      </c>
      <c r="AY22" s="270">
        <v>561</v>
      </c>
      <c r="AZ22" s="270">
        <v>546</v>
      </c>
      <c r="BA22" s="269">
        <v>5682</v>
      </c>
      <c r="BB22" s="270">
        <v>-5071</v>
      </c>
      <c r="BC22" s="269">
        <v>-4525</v>
      </c>
      <c r="BD22" s="270">
        <v>611</v>
      </c>
      <c r="BE22" s="271"/>
      <c r="BG22" s="281" t="s">
        <v>462</v>
      </c>
      <c r="BH22" s="285" t="s">
        <v>280</v>
      </c>
      <c r="BI22" s="273">
        <f t="shared" si="0"/>
        <v>5121</v>
      </c>
      <c r="BJ22" s="274">
        <f t="shared" si="1"/>
        <v>5071</v>
      </c>
      <c r="BK22" s="275">
        <f t="shared" si="2"/>
        <v>0.99023628197617652</v>
      </c>
      <c r="BL22" s="276">
        <f t="shared" si="3"/>
        <v>9.7637180238234755E-3</v>
      </c>
      <c r="BM22" s="277"/>
      <c r="BN22" s="281" t="s">
        <v>462</v>
      </c>
      <c r="BO22" s="285" t="s">
        <v>280</v>
      </c>
      <c r="BP22" s="278">
        <f t="shared" si="4"/>
        <v>561</v>
      </c>
      <c r="BQ22" s="279">
        <f t="shared" si="5"/>
        <v>5071</v>
      </c>
      <c r="BR22" s="280">
        <f t="shared" si="6"/>
        <v>-4510</v>
      </c>
      <c r="BS22" s="277"/>
    </row>
    <row r="23" spans="1:71" x14ac:dyDescent="0.2">
      <c r="A23" s="281" t="s">
        <v>463</v>
      </c>
      <c r="B23" s="282" t="s">
        <v>35</v>
      </c>
      <c r="C23" s="269">
        <v>0</v>
      </c>
      <c r="D23" s="269">
        <v>0</v>
      </c>
      <c r="E23" s="269">
        <v>0</v>
      </c>
      <c r="F23" s="269">
        <v>0</v>
      </c>
      <c r="G23" s="269">
        <v>0</v>
      </c>
      <c r="H23" s="269">
        <v>0</v>
      </c>
      <c r="I23" s="269">
        <v>0</v>
      </c>
      <c r="J23" s="269">
        <v>0</v>
      </c>
      <c r="K23" s="269">
        <v>0</v>
      </c>
      <c r="L23" s="269">
        <v>0</v>
      </c>
      <c r="M23" s="269">
        <v>0</v>
      </c>
      <c r="N23" s="269">
        <v>0</v>
      </c>
      <c r="O23" s="269">
        <v>0</v>
      </c>
      <c r="P23" s="269">
        <v>8</v>
      </c>
      <c r="Q23" s="269">
        <v>30</v>
      </c>
      <c r="R23" s="269">
        <v>51</v>
      </c>
      <c r="S23" s="269">
        <v>163</v>
      </c>
      <c r="T23" s="269">
        <v>13</v>
      </c>
      <c r="U23" s="269">
        <v>2752</v>
      </c>
      <c r="V23" s="269">
        <v>8</v>
      </c>
      <c r="W23" s="269">
        <v>202</v>
      </c>
      <c r="X23" s="269">
        <v>1</v>
      </c>
      <c r="Y23" s="269">
        <v>38</v>
      </c>
      <c r="Z23" s="269">
        <v>0</v>
      </c>
      <c r="AA23" s="269">
        <v>0</v>
      </c>
      <c r="AB23" s="269">
        <v>0</v>
      </c>
      <c r="AC23" s="269">
        <v>2</v>
      </c>
      <c r="AD23" s="269">
        <v>0</v>
      </c>
      <c r="AE23" s="269">
        <v>0</v>
      </c>
      <c r="AF23" s="269">
        <v>2</v>
      </c>
      <c r="AG23" s="269">
        <v>0</v>
      </c>
      <c r="AH23" s="269">
        <v>10</v>
      </c>
      <c r="AI23" s="269">
        <v>4</v>
      </c>
      <c r="AJ23" s="269">
        <v>1</v>
      </c>
      <c r="AK23" s="269">
        <v>0</v>
      </c>
      <c r="AL23" s="269">
        <v>33</v>
      </c>
      <c r="AM23" s="269">
        <v>1</v>
      </c>
      <c r="AN23" s="269">
        <v>0</v>
      </c>
      <c r="AO23" s="269">
        <v>1</v>
      </c>
      <c r="AP23" s="270">
        <v>3320</v>
      </c>
      <c r="AQ23" s="269">
        <v>20</v>
      </c>
      <c r="AR23" s="269">
        <v>436</v>
      </c>
      <c r="AS23" s="269">
        <v>0</v>
      </c>
      <c r="AT23" s="269">
        <v>231</v>
      </c>
      <c r="AU23" s="269">
        <v>208</v>
      </c>
      <c r="AV23" s="269">
        <v>208</v>
      </c>
      <c r="AW23" s="270">
        <v>1103</v>
      </c>
      <c r="AX23" s="269">
        <v>4423</v>
      </c>
      <c r="AY23" s="270">
        <v>19005</v>
      </c>
      <c r="AZ23" s="270">
        <v>20108</v>
      </c>
      <c r="BA23" s="269">
        <v>23428</v>
      </c>
      <c r="BB23" s="270">
        <v>-308</v>
      </c>
      <c r="BC23" s="269">
        <v>19800</v>
      </c>
      <c r="BD23" s="270">
        <v>23120</v>
      </c>
      <c r="BE23" s="271"/>
      <c r="BG23" s="281" t="s">
        <v>463</v>
      </c>
      <c r="BH23" s="283" t="s">
        <v>35</v>
      </c>
      <c r="BI23" s="273">
        <f t="shared" si="0"/>
        <v>4423</v>
      </c>
      <c r="BJ23" s="274">
        <f t="shared" si="1"/>
        <v>308</v>
      </c>
      <c r="BK23" s="275">
        <f t="shared" si="2"/>
        <v>6.9635993669455123E-2</v>
      </c>
      <c r="BL23" s="276">
        <f t="shared" si="3"/>
        <v>0.93036400633054483</v>
      </c>
      <c r="BM23" s="277"/>
      <c r="BN23" s="281" t="s">
        <v>463</v>
      </c>
      <c r="BO23" s="283" t="s">
        <v>35</v>
      </c>
      <c r="BP23" s="278">
        <f t="shared" si="4"/>
        <v>19005</v>
      </c>
      <c r="BQ23" s="279">
        <f t="shared" si="5"/>
        <v>308</v>
      </c>
      <c r="BR23" s="280">
        <f t="shared" si="6"/>
        <v>18697</v>
      </c>
      <c r="BS23" s="277"/>
    </row>
    <row r="24" spans="1:71" x14ac:dyDescent="0.2">
      <c r="A24" s="281" t="s">
        <v>464</v>
      </c>
      <c r="B24" s="282" t="s">
        <v>465</v>
      </c>
      <c r="C24" s="269">
        <v>0</v>
      </c>
      <c r="D24" s="269">
        <v>0</v>
      </c>
      <c r="E24" s="269">
        <v>0</v>
      </c>
      <c r="F24" s="269">
        <v>0</v>
      </c>
      <c r="G24" s="269">
        <v>0</v>
      </c>
      <c r="H24" s="269">
        <v>0</v>
      </c>
      <c r="I24" s="269">
        <v>0</v>
      </c>
      <c r="J24" s="269">
        <v>2</v>
      </c>
      <c r="K24" s="269">
        <v>0</v>
      </c>
      <c r="L24" s="269">
        <v>0</v>
      </c>
      <c r="M24" s="269">
        <v>0</v>
      </c>
      <c r="N24" s="269">
        <v>0</v>
      </c>
      <c r="O24" s="269">
        <v>0</v>
      </c>
      <c r="P24" s="269">
        <v>0</v>
      </c>
      <c r="Q24" s="269">
        <v>1</v>
      </c>
      <c r="R24" s="269">
        <v>1</v>
      </c>
      <c r="S24" s="269">
        <v>0</v>
      </c>
      <c r="T24" s="269">
        <v>0</v>
      </c>
      <c r="U24" s="269">
        <v>1</v>
      </c>
      <c r="V24" s="269">
        <v>9</v>
      </c>
      <c r="W24" s="269">
        <v>39</v>
      </c>
      <c r="X24" s="269">
        <v>0</v>
      </c>
      <c r="Y24" s="269">
        <v>8</v>
      </c>
      <c r="Z24" s="269">
        <v>0</v>
      </c>
      <c r="AA24" s="269">
        <v>0</v>
      </c>
      <c r="AB24" s="269">
        <v>0</v>
      </c>
      <c r="AC24" s="269">
        <v>3</v>
      </c>
      <c r="AD24" s="269">
        <v>1</v>
      </c>
      <c r="AE24" s="269">
        <v>0</v>
      </c>
      <c r="AF24" s="269">
        <v>0</v>
      </c>
      <c r="AG24" s="269">
        <v>0</v>
      </c>
      <c r="AH24" s="269">
        <v>9</v>
      </c>
      <c r="AI24" s="269">
        <v>1</v>
      </c>
      <c r="AJ24" s="269">
        <v>0</v>
      </c>
      <c r="AK24" s="269">
        <v>0</v>
      </c>
      <c r="AL24" s="269">
        <v>6</v>
      </c>
      <c r="AM24" s="269">
        <v>1</v>
      </c>
      <c r="AN24" s="269">
        <v>0</v>
      </c>
      <c r="AO24" s="269">
        <v>0</v>
      </c>
      <c r="AP24" s="270">
        <v>82</v>
      </c>
      <c r="AQ24" s="269">
        <v>3</v>
      </c>
      <c r="AR24" s="269">
        <v>461</v>
      </c>
      <c r="AS24" s="269">
        <v>0</v>
      </c>
      <c r="AT24" s="269">
        <v>681</v>
      </c>
      <c r="AU24" s="269">
        <v>92</v>
      </c>
      <c r="AV24" s="269">
        <v>-3</v>
      </c>
      <c r="AW24" s="270">
        <v>1234</v>
      </c>
      <c r="AX24" s="269">
        <v>1316</v>
      </c>
      <c r="AY24" s="270">
        <v>223</v>
      </c>
      <c r="AZ24" s="270">
        <v>1457</v>
      </c>
      <c r="BA24" s="269">
        <v>1539</v>
      </c>
      <c r="BB24" s="270">
        <v>-1177</v>
      </c>
      <c r="BC24" s="269">
        <v>280</v>
      </c>
      <c r="BD24" s="270">
        <v>362</v>
      </c>
      <c r="BE24" s="271"/>
      <c r="BG24" s="281" t="s">
        <v>464</v>
      </c>
      <c r="BH24" s="283" t="s">
        <v>465</v>
      </c>
      <c r="BI24" s="273">
        <f t="shared" si="0"/>
        <v>1316</v>
      </c>
      <c r="BJ24" s="274">
        <f t="shared" si="1"/>
        <v>1177</v>
      </c>
      <c r="BK24" s="275">
        <f t="shared" si="2"/>
        <v>0.89437689969604861</v>
      </c>
      <c r="BL24" s="276">
        <f t="shared" si="3"/>
        <v>0.10562310030395139</v>
      </c>
      <c r="BM24" s="277"/>
      <c r="BN24" s="281" t="s">
        <v>464</v>
      </c>
      <c r="BO24" s="283" t="s">
        <v>465</v>
      </c>
      <c r="BP24" s="278">
        <f t="shared" si="4"/>
        <v>223</v>
      </c>
      <c r="BQ24" s="279">
        <f t="shared" si="5"/>
        <v>1177</v>
      </c>
      <c r="BR24" s="280">
        <f t="shared" si="6"/>
        <v>-954</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1</v>
      </c>
      <c r="S25" s="269">
        <v>0</v>
      </c>
      <c r="T25" s="269">
        <v>0</v>
      </c>
      <c r="U25" s="269">
        <v>0</v>
      </c>
      <c r="V25" s="269">
        <v>0</v>
      </c>
      <c r="W25" s="269">
        <v>2862</v>
      </c>
      <c r="X25" s="269">
        <v>0</v>
      </c>
      <c r="Y25" s="269">
        <v>0</v>
      </c>
      <c r="Z25" s="269">
        <v>0</v>
      </c>
      <c r="AA25" s="269">
        <v>0</v>
      </c>
      <c r="AB25" s="269">
        <v>0</v>
      </c>
      <c r="AC25" s="269">
        <v>0</v>
      </c>
      <c r="AD25" s="269">
        <v>0</v>
      </c>
      <c r="AE25" s="269">
        <v>0</v>
      </c>
      <c r="AF25" s="269">
        <v>62</v>
      </c>
      <c r="AG25" s="269">
        <v>0</v>
      </c>
      <c r="AH25" s="269">
        <v>30</v>
      </c>
      <c r="AI25" s="269">
        <v>0</v>
      </c>
      <c r="AJ25" s="269">
        <v>0</v>
      </c>
      <c r="AK25" s="269">
        <v>0</v>
      </c>
      <c r="AL25" s="269">
        <v>143</v>
      </c>
      <c r="AM25" s="269">
        <v>0</v>
      </c>
      <c r="AN25" s="269">
        <v>0</v>
      </c>
      <c r="AO25" s="269">
        <v>0</v>
      </c>
      <c r="AP25" s="270">
        <v>3098</v>
      </c>
      <c r="AQ25" s="269">
        <v>0</v>
      </c>
      <c r="AR25" s="269">
        <v>844</v>
      </c>
      <c r="AS25" s="269">
        <v>0</v>
      </c>
      <c r="AT25" s="269">
        <v>641</v>
      </c>
      <c r="AU25" s="269">
        <v>167</v>
      </c>
      <c r="AV25" s="269">
        <v>43</v>
      </c>
      <c r="AW25" s="270">
        <v>1695</v>
      </c>
      <c r="AX25" s="269">
        <v>4793</v>
      </c>
      <c r="AY25" s="270">
        <v>5238</v>
      </c>
      <c r="AZ25" s="270">
        <v>6933</v>
      </c>
      <c r="BA25" s="269">
        <v>10031</v>
      </c>
      <c r="BB25" s="270">
        <v>-3901</v>
      </c>
      <c r="BC25" s="269">
        <v>3032</v>
      </c>
      <c r="BD25" s="270">
        <v>6130</v>
      </c>
      <c r="BE25" s="271"/>
      <c r="BG25" s="281" t="s">
        <v>466</v>
      </c>
      <c r="BH25" s="283" t="s">
        <v>191</v>
      </c>
      <c r="BI25" s="273">
        <f t="shared" si="0"/>
        <v>4793</v>
      </c>
      <c r="BJ25" s="274">
        <f t="shared" si="1"/>
        <v>3901</v>
      </c>
      <c r="BK25" s="275">
        <f t="shared" si="2"/>
        <v>0.81389526392655953</v>
      </c>
      <c r="BL25" s="276">
        <f t="shared" si="3"/>
        <v>0.18610473607344047</v>
      </c>
      <c r="BM25" s="277"/>
      <c r="BN25" s="281" t="s">
        <v>466</v>
      </c>
      <c r="BO25" s="283" t="s">
        <v>191</v>
      </c>
      <c r="BP25" s="278">
        <f t="shared" si="4"/>
        <v>5238</v>
      </c>
      <c r="BQ25" s="279">
        <f t="shared" si="5"/>
        <v>3901</v>
      </c>
      <c r="BR25" s="280">
        <f t="shared" si="6"/>
        <v>1337</v>
      </c>
      <c r="BS25" s="277"/>
    </row>
    <row r="26" spans="1:71" x14ac:dyDescent="0.2">
      <c r="A26" s="281" t="s">
        <v>467</v>
      </c>
      <c r="B26" s="282" t="s">
        <v>50</v>
      </c>
      <c r="C26" s="269">
        <v>1</v>
      </c>
      <c r="D26" s="269">
        <v>0</v>
      </c>
      <c r="E26" s="269">
        <v>0</v>
      </c>
      <c r="F26" s="269">
        <v>0</v>
      </c>
      <c r="G26" s="269">
        <v>49</v>
      </c>
      <c r="H26" s="269">
        <v>7</v>
      </c>
      <c r="I26" s="269">
        <v>231</v>
      </c>
      <c r="J26" s="269">
        <v>291</v>
      </c>
      <c r="K26" s="269">
        <v>2</v>
      </c>
      <c r="L26" s="269">
        <v>15</v>
      </c>
      <c r="M26" s="269">
        <v>9</v>
      </c>
      <c r="N26" s="269">
        <v>57</v>
      </c>
      <c r="O26" s="269">
        <v>46</v>
      </c>
      <c r="P26" s="269">
        <v>28</v>
      </c>
      <c r="Q26" s="269">
        <v>2</v>
      </c>
      <c r="R26" s="269">
        <v>7</v>
      </c>
      <c r="S26" s="269">
        <v>58</v>
      </c>
      <c r="T26" s="269">
        <v>4</v>
      </c>
      <c r="U26" s="269">
        <v>95</v>
      </c>
      <c r="V26" s="269">
        <v>2</v>
      </c>
      <c r="W26" s="269">
        <v>10</v>
      </c>
      <c r="X26" s="269">
        <v>410</v>
      </c>
      <c r="Y26" s="269">
        <v>14</v>
      </c>
      <c r="Z26" s="269">
        <v>13</v>
      </c>
      <c r="AA26" s="269">
        <v>1</v>
      </c>
      <c r="AB26" s="269">
        <v>3</v>
      </c>
      <c r="AC26" s="269">
        <v>64</v>
      </c>
      <c r="AD26" s="269">
        <v>151</v>
      </c>
      <c r="AE26" s="269">
        <v>0</v>
      </c>
      <c r="AF26" s="269">
        <v>43</v>
      </c>
      <c r="AG26" s="269">
        <v>2</v>
      </c>
      <c r="AH26" s="269">
        <v>49</v>
      </c>
      <c r="AI26" s="269">
        <v>114</v>
      </c>
      <c r="AJ26" s="269">
        <v>26</v>
      </c>
      <c r="AK26" s="269">
        <v>29</v>
      </c>
      <c r="AL26" s="269">
        <v>28</v>
      </c>
      <c r="AM26" s="269">
        <v>55</v>
      </c>
      <c r="AN26" s="269">
        <v>3</v>
      </c>
      <c r="AO26" s="269">
        <v>17</v>
      </c>
      <c r="AP26" s="270">
        <v>1936</v>
      </c>
      <c r="AQ26" s="269">
        <v>76</v>
      </c>
      <c r="AR26" s="269">
        <v>415</v>
      </c>
      <c r="AS26" s="269">
        <v>0</v>
      </c>
      <c r="AT26" s="269">
        <v>80</v>
      </c>
      <c r="AU26" s="269">
        <v>36</v>
      </c>
      <c r="AV26" s="269">
        <v>-65</v>
      </c>
      <c r="AW26" s="270">
        <v>542</v>
      </c>
      <c r="AX26" s="269">
        <v>2478</v>
      </c>
      <c r="AY26" s="270">
        <v>6366</v>
      </c>
      <c r="AZ26" s="270">
        <v>6908</v>
      </c>
      <c r="BA26" s="269">
        <v>8844</v>
      </c>
      <c r="BB26" s="270">
        <v>-1096</v>
      </c>
      <c r="BC26" s="269">
        <v>5812</v>
      </c>
      <c r="BD26" s="270">
        <v>7748</v>
      </c>
      <c r="BE26" s="271"/>
      <c r="BG26" s="281" t="s">
        <v>467</v>
      </c>
      <c r="BH26" s="283" t="s">
        <v>50</v>
      </c>
      <c r="BI26" s="273">
        <f t="shared" si="0"/>
        <v>2478</v>
      </c>
      <c r="BJ26" s="274">
        <f t="shared" si="1"/>
        <v>1096</v>
      </c>
      <c r="BK26" s="275">
        <f t="shared" si="2"/>
        <v>0.44229217110573044</v>
      </c>
      <c r="BL26" s="276">
        <f t="shared" si="3"/>
        <v>0.55770782889426962</v>
      </c>
      <c r="BM26" s="277"/>
      <c r="BN26" s="281" t="s">
        <v>467</v>
      </c>
      <c r="BO26" s="283" t="s">
        <v>50</v>
      </c>
      <c r="BP26" s="278">
        <f t="shared" si="4"/>
        <v>6366</v>
      </c>
      <c r="BQ26" s="279">
        <f t="shared" si="5"/>
        <v>1096</v>
      </c>
      <c r="BR26" s="280">
        <f t="shared" si="6"/>
        <v>5270</v>
      </c>
      <c r="BS26" s="277"/>
    </row>
    <row r="27" spans="1:71" x14ac:dyDescent="0.2">
      <c r="A27" s="281" t="s">
        <v>468</v>
      </c>
      <c r="B27" s="282" t="s">
        <v>36</v>
      </c>
      <c r="C27" s="269">
        <v>2</v>
      </c>
      <c r="D27" s="269">
        <v>0</v>
      </c>
      <c r="E27" s="269">
        <v>0</v>
      </c>
      <c r="F27" s="269">
        <v>0</v>
      </c>
      <c r="G27" s="269">
        <v>4</v>
      </c>
      <c r="H27" s="269">
        <v>1</v>
      </c>
      <c r="I27" s="269">
        <v>66</v>
      </c>
      <c r="J27" s="269">
        <v>255</v>
      </c>
      <c r="K27" s="269">
        <v>1</v>
      </c>
      <c r="L27" s="269">
        <v>24</v>
      </c>
      <c r="M27" s="269">
        <v>5</v>
      </c>
      <c r="N27" s="269">
        <v>28</v>
      </c>
      <c r="O27" s="269">
        <v>4</v>
      </c>
      <c r="P27" s="269">
        <v>35</v>
      </c>
      <c r="Q27" s="269">
        <v>2</v>
      </c>
      <c r="R27" s="269">
        <v>3</v>
      </c>
      <c r="S27" s="269">
        <v>11</v>
      </c>
      <c r="T27" s="269">
        <v>2</v>
      </c>
      <c r="U27" s="269">
        <v>40</v>
      </c>
      <c r="V27" s="269">
        <v>0</v>
      </c>
      <c r="W27" s="269">
        <v>4</v>
      </c>
      <c r="X27" s="269">
        <v>12</v>
      </c>
      <c r="Y27" s="269">
        <v>3</v>
      </c>
      <c r="Z27" s="269">
        <v>20</v>
      </c>
      <c r="AA27" s="269">
        <v>11</v>
      </c>
      <c r="AB27" s="269">
        <v>3</v>
      </c>
      <c r="AC27" s="269">
        <v>32</v>
      </c>
      <c r="AD27" s="269">
        <v>24</v>
      </c>
      <c r="AE27" s="269">
        <v>68</v>
      </c>
      <c r="AF27" s="269">
        <v>89</v>
      </c>
      <c r="AG27" s="269">
        <v>0</v>
      </c>
      <c r="AH27" s="269">
        <v>45</v>
      </c>
      <c r="AI27" s="269">
        <v>41</v>
      </c>
      <c r="AJ27" s="269">
        <v>16</v>
      </c>
      <c r="AK27" s="269">
        <v>1</v>
      </c>
      <c r="AL27" s="269">
        <v>4</v>
      </c>
      <c r="AM27" s="269">
        <v>17</v>
      </c>
      <c r="AN27" s="269">
        <v>0</v>
      </c>
      <c r="AO27" s="269">
        <v>0</v>
      </c>
      <c r="AP27" s="270">
        <v>873</v>
      </c>
      <c r="AQ27" s="269">
        <v>0</v>
      </c>
      <c r="AR27" s="269">
        <v>0</v>
      </c>
      <c r="AS27" s="269">
        <v>0</v>
      </c>
      <c r="AT27" s="269">
        <v>3280</v>
      </c>
      <c r="AU27" s="269">
        <v>264</v>
      </c>
      <c r="AV27" s="269">
        <v>0</v>
      </c>
      <c r="AW27" s="270">
        <v>3544</v>
      </c>
      <c r="AX27" s="269">
        <v>4417</v>
      </c>
      <c r="AY27" s="270">
        <v>0</v>
      </c>
      <c r="AZ27" s="270">
        <v>3544</v>
      </c>
      <c r="BA27" s="269">
        <v>4417</v>
      </c>
      <c r="BB27" s="270">
        <v>0</v>
      </c>
      <c r="BC27" s="269">
        <v>3544</v>
      </c>
      <c r="BD27" s="270">
        <v>4417</v>
      </c>
      <c r="BE27" s="271"/>
      <c r="BG27" s="281" t="s">
        <v>468</v>
      </c>
      <c r="BH27" s="283" t="s">
        <v>36</v>
      </c>
      <c r="BI27" s="273">
        <f t="shared" si="0"/>
        <v>4417</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8</v>
      </c>
      <c r="D28" s="269">
        <v>0</v>
      </c>
      <c r="E28" s="269">
        <v>0</v>
      </c>
      <c r="F28" s="269">
        <v>3</v>
      </c>
      <c r="G28" s="269">
        <v>85</v>
      </c>
      <c r="H28" s="269">
        <v>13</v>
      </c>
      <c r="I28" s="269">
        <v>804</v>
      </c>
      <c r="J28" s="269">
        <v>2371</v>
      </c>
      <c r="K28" s="269">
        <v>10</v>
      </c>
      <c r="L28" s="269">
        <v>228</v>
      </c>
      <c r="M28" s="269">
        <v>49</v>
      </c>
      <c r="N28" s="269">
        <v>314</v>
      </c>
      <c r="O28" s="269">
        <v>51</v>
      </c>
      <c r="P28" s="269">
        <v>225</v>
      </c>
      <c r="Q28" s="269">
        <v>17</v>
      </c>
      <c r="R28" s="269">
        <v>24</v>
      </c>
      <c r="S28" s="269">
        <v>80</v>
      </c>
      <c r="T28" s="269">
        <v>17</v>
      </c>
      <c r="U28" s="269">
        <v>215</v>
      </c>
      <c r="V28" s="269">
        <v>2</v>
      </c>
      <c r="W28" s="269">
        <v>78</v>
      </c>
      <c r="X28" s="269">
        <v>187</v>
      </c>
      <c r="Y28" s="269">
        <v>14</v>
      </c>
      <c r="Z28" s="269">
        <v>155</v>
      </c>
      <c r="AA28" s="269">
        <v>16</v>
      </c>
      <c r="AB28" s="269">
        <v>59</v>
      </c>
      <c r="AC28" s="269">
        <v>238</v>
      </c>
      <c r="AD28" s="269">
        <v>47</v>
      </c>
      <c r="AE28" s="269">
        <v>7</v>
      </c>
      <c r="AF28" s="269">
        <v>179</v>
      </c>
      <c r="AG28" s="269">
        <v>0</v>
      </c>
      <c r="AH28" s="269">
        <v>66</v>
      </c>
      <c r="AI28" s="269">
        <v>151</v>
      </c>
      <c r="AJ28" s="269">
        <v>83</v>
      </c>
      <c r="AK28" s="269">
        <v>3</v>
      </c>
      <c r="AL28" s="269">
        <v>23</v>
      </c>
      <c r="AM28" s="269">
        <v>250</v>
      </c>
      <c r="AN28" s="269">
        <v>0</v>
      </c>
      <c r="AO28" s="269">
        <v>1</v>
      </c>
      <c r="AP28" s="270">
        <v>6073</v>
      </c>
      <c r="AQ28" s="269">
        <v>2</v>
      </c>
      <c r="AR28" s="269">
        <v>924</v>
      </c>
      <c r="AS28" s="269">
        <v>0</v>
      </c>
      <c r="AT28" s="269">
        <v>0</v>
      </c>
      <c r="AU28" s="269">
        <v>0</v>
      </c>
      <c r="AV28" s="269">
        <v>0</v>
      </c>
      <c r="AW28" s="270">
        <v>926</v>
      </c>
      <c r="AX28" s="269">
        <v>6999</v>
      </c>
      <c r="AY28" s="270">
        <v>7</v>
      </c>
      <c r="AZ28" s="270">
        <v>933</v>
      </c>
      <c r="BA28" s="269">
        <v>7006</v>
      </c>
      <c r="BB28" s="270">
        <v>-5501</v>
      </c>
      <c r="BC28" s="269">
        <v>-4568</v>
      </c>
      <c r="BD28" s="270">
        <v>1505</v>
      </c>
      <c r="BE28" s="271"/>
      <c r="BG28" s="281" t="s">
        <v>469</v>
      </c>
      <c r="BH28" s="283" t="s">
        <v>192</v>
      </c>
      <c r="BI28" s="273">
        <f t="shared" si="0"/>
        <v>6999</v>
      </c>
      <c r="BJ28" s="274">
        <f t="shared" si="1"/>
        <v>5501</v>
      </c>
      <c r="BK28" s="275">
        <f t="shared" si="2"/>
        <v>0.78596942420345761</v>
      </c>
      <c r="BL28" s="276">
        <f t="shared" si="3"/>
        <v>0.21403057579654239</v>
      </c>
      <c r="BM28" s="277"/>
      <c r="BN28" s="281" t="s">
        <v>469</v>
      </c>
      <c r="BO28" s="283" t="s">
        <v>192</v>
      </c>
      <c r="BP28" s="278">
        <f t="shared" si="4"/>
        <v>7</v>
      </c>
      <c r="BQ28" s="279">
        <f t="shared" si="5"/>
        <v>5501</v>
      </c>
      <c r="BR28" s="280">
        <f t="shared" si="6"/>
        <v>-5494</v>
      </c>
      <c r="BS28" s="277"/>
    </row>
    <row r="29" spans="1:71" x14ac:dyDescent="0.2">
      <c r="A29" s="281" t="s">
        <v>470</v>
      </c>
      <c r="B29" s="282" t="s">
        <v>285</v>
      </c>
      <c r="C29" s="269">
        <v>0</v>
      </c>
      <c r="D29" s="269">
        <v>0</v>
      </c>
      <c r="E29" s="269">
        <v>0</v>
      </c>
      <c r="F29" s="269">
        <v>0</v>
      </c>
      <c r="G29" s="269">
        <v>12</v>
      </c>
      <c r="H29" s="269">
        <v>1</v>
      </c>
      <c r="I29" s="269">
        <v>39</v>
      </c>
      <c r="J29" s="269">
        <v>197</v>
      </c>
      <c r="K29" s="269">
        <v>1</v>
      </c>
      <c r="L29" s="269">
        <v>7</v>
      </c>
      <c r="M29" s="269">
        <v>1</v>
      </c>
      <c r="N29" s="269">
        <v>7</v>
      </c>
      <c r="O29" s="269">
        <v>1</v>
      </c>
      <c r="P29" s="269">
        <v>6</v>
      </c>
      <c r="Q29" s="269">
        <v>1</v>
      </c>
      <c r="R29" s="269">
        <v>1</v>
      </c>
      <c r="S29" s="269">
        <v>5</v>
      </c>
      <c r="T29" s="269">
        <v>1</v>
      </c>
      <c r="U29" s="269">
        <v>13</v>
      </c>
      <c r="V29" s="269">
        <v>0</v>
      </c>
      <c r="W29" s="269">
        <v>2</v>
      </c>
      <c r="X29" s="269">
        <v>4</v>
      </c>
      <c r="Y29" s="269">
        <v>3</v>
      </c>
      <c r="Z29" s="269">
        <v>1</v>
      </c>
      <c r="AA29" s="269">
        <v>34</v>
      </c>
      <c r="AB29" s="269">
        <v>7</v>
      </c>
      <c r="AC29" s="269">
        <v>24</v>
      </c>
      <c r="AD29" s="269">
        <v>12</v>
      </c>
      <c r="AE29" s="269">
        <v>0</v>
      </c>
      <c r="AF29" s="269">
        <v>27</v>
      </c>
      <c r="AG29" s="269">
        <v>0</v>
      </c>
      <c r="AH29" s="269">
        <v>22</v>
      </c>
      <c r="AI29" s="269">
        <v>66</v>
      </c>
      <c r="AJ29" s="269">
        <v>35</v>
      </c>
      <c r="AK29" s="269">
        <v>2</v>
      </c>
      <c r="AL29" s="269">
        <v>2</v>
      </c>
      <c r="AM29" s="269">
        <v>59</v>
      </c>
      <c r="AN29" s="269">
        <v>0</v>
      </c>
      <c r="AO29" s="269">
        <v>1</v>
      </c>
      <c r="AP29" s="270">
        <v>594</v>
      </c>
      <c r="AQ29" s="269">
        <v>1</v>
      </c>
      <c r="AR29" s="269">
        <v>263</v>
      </c>
      <c r="AS29" s="269">
        <v>-3</v>
      </c>
      <c r="AT29" s="269">
        <v>0</v>
      </c>
      <c r="AU29" s="269">
        <v>0</v>
      </c>
      <c r="AV29" s="269">
        <v>0</v>
      </c>
      <c r="AW29" s="270">
        <v>261</v>
      </c>
      <c r="AX29" s="269">
        <v>855</v>
      </c>
      <c r="AY29" s="270">
        <v>3</v>
      </c>
      <c r="AZ29" s="270">
        <v>264</v>
      </c>
      <c r="BA29" s="269">
        <v>858</v>
      </c>
      <c r="BB29" s="270">
        <v>-484</v>
      </c>
      <c r="BC29" s="269">
        <v>-220</v>
      </c>
      <c r="BD29" s="270">
        <v>374</v>
      </c>
      <c r="BE29" s="271"/>
      <c r="BG29" s="281" t="s">
        <v>470</v>
      </c>
      <c r="BH29" s="283" t="s">
        <v>285</v>
      </c>
      <c r="BI29" s="273">
        <f t="shared" si="0"/>
        <v>855</v>
      </c>
      <c r="BJ29" s="274">
        <f t="shared" si="1"/>
        <v>484</v>
      </c>
      <c r="BK29" s="275">
        <f t="shared" si="2"/>
        <v>0.56608187134502919</v>
      </c>
      <c r="BL29" s="276">
        <f t="shared" si="3"/>
        <v>0.43391812865497081</v>
      </c>
      <c r="BM29" s="277"/>
      <c r="BN29" s="281" t="s">
        <v>470</v>
      </c>
      <c r="BO29" s="283" t="s">
        <v>285</v>
      </c>
      <c r="BP29" s="278">
        <f t="shared" si="4"/>
        <v>3</v>
      </c>
      <c r="BQ29" s="279">
        <f t="shared" si="5"/>
        <v>484</v>
      </c>
      <c r="BR29" s="280">
        <f t="shared" si="6"/>
        <v>-481</v>
      </c>
      <c r="BS29" s="277"/>
    </row>
    <row r="30" spans="1:71" x14ac:dyDescent="0.2">
      <c r="A30" s="281" t="s">
        <v>471</v>
      </c>
      <c r="B30" s="282" t="s">
        <v>281</v>
      </c>
      <c r="C30" s="269">
        <v>0</v>
      </c>
      <c r="D30" s="269">
        <v>0</v>
      </c>
      <c r="E30" s="269">
        <v>0</v>
      </c>
      <c r="F30" s="269">
        <v>0</v>
      </c>
      <c r="G30" s="269">
        <v>4</v>
      </c>
      <c r="H30" s="269">
        <v>0</v>
      </c>
      <c r="I30" s="269">
        <v>14</v>
      </c>
      <c r="J30" s="269">
        <v>186</v>
      </c>
      <c r="K30" s="269">
        <v>0</v>
      </c>
      <c r="L30" s="269">
        <v>0</v>
      </c>
      <c r="M30" s="269">
        <v>2</v>
      </c>
      <c r="N30" s="269">
        <v>1</v>
      </c>
      <c r="O30" s="269">
        <v>0</v>
      </c>
      <c r="P30" s="269">
        <v>1</v>
      </c>
      <c r="Q30" s="269">
        <v>0</v>
      </c>
      <c r="R30" s="269">
        <v>0</v>
      </c>
      <c r="S30" s="269">
        <v>4</v>
      </c>
      <c r="T30" s="269">
        <v>1</v>
      </c>
      <c r="U30" s="269">
        <v>5</v>
      </c>
      <c r="V30" s="269">
        <v>0</v>
      </c>
      <c r="W30" s="269">
        <v>2</v>
      </c>
      <c r="X30" s="269">
        <v>4</v>
      </c>
      <c r="Y30" s="269">
        <v>9</v>
      </c>
      <c r="Z30" s="269">
        <v>19</v>
      </c>
      <c r="AA30" s="269">
        <v>1</v>
      </c>
      <c r="AB30" s="269">
        <v>0</v>
      </c>
      <c r="AC30" s="269">
        <v>14</v>
      </c>
      <c r="AD30" s="269">
        <v>29</v>
      </c>
      <c r="AE30" s="269">
        <v>0</v>
      </c>
      <c r="AF30" s="269">
        <v>62</v>
      </c>
      <c r="AG30" s="269">
        <v>0</v>
      </c>
      <c r="AH30" s="269">
        <v>151</v>
      </c>
      <c r="AI30" s="269">
        <v>36</v>
      </c>
      <c r="AJ30" s="269">
        <v>29</v>
      </c>
      <c r="AK30" s="269">
        <v>0</v>
      </c>
      <c r="AL30" s="269">
        <v>0</v>
      </c>
      <c r="AM30" s="269">
        <v>109</v>
      </c>
      <c r="AN30" s="269">
        <v>0</v>
      </c>
      <c r="AO30" s="269">
        <v>5</v>
      </c>
      <c r="AP30" s="270">
        <v>688</v>
      </c>
      <c r="AQ30" s="269">
        <v>0</v>
      </c>
      <c r="AR30" s="269">
        <v>40</v>
      </c>
      <c r="AS30" s="269">
        <v>78</v>
      </c>
      <c r="AT30" s="269">
        <v>0</v>
      </c>
      <c r="AU30" s="269">
        <v>0</v>
      </c>
      <c r="AV30" s="269">
        <v>0</v>
      </c>
      <c r="AW30" s="270">
        <v>118</v>
      </c>
      <c r="AX30" s="269">
        <v>806</v>
      </c>
      <c r="AY30" s="270">
        <v>1</v>
      </c>
      <c r="AZ30" s="270">
        <v>119</v>
      </c>
      <c r="BA30" s="269">
        <v>807</v>
      </c>
      <c r="BB30" s="270">
        <v>-35</v>
      </c>
      <c r="BC30" s="269">
        <v>84</v>
      </c>
      <c r="BD30" s="270">
        <v>772</v>
      </c>
      <c r="BE30" s="271"/>
      <c r="BG30" s="281" t="s">
        <v>471</v>
      </c>
      <c r="BH30" s="283" t="s">
        <v>281</v>
      </c>
      <c r="BI30" s="273">
        <f t="shared" si="0"/>
        <v>806</v>
      </c>
      <c r="BJ30" s="274">
        <f t="shared" si="1"/>
        <v>35</v>
      </c>
      <c r="BK30" s="275">
        <f t="shared" si="2"/>
        <v>4.3424317617866005E-2</v>
      </c>
      <c r="BL30" s="276">
        <f t="shared" si="3"/>
        <v>0.95657568238213397</v>
      </c>
      <c r="BM30" s="277"/>
      <c r="BN30" s="281" t="s">
        <v>471</v>
      </c>
      <c r="BO30" s="283" t="s">
        <v>281</v>
      </c>
      <c r="BP30" s="278">
        <f t="shared" si="4"/>
        <v>1</v>
      </c>
      <c r="BQ30" s="279">
        <f t="shared" si="5"/>
        <v>35</v>
      </c>
      <c r="BR30" s="280">
        <f t="shared" si="6"/>
        <v>-34</v>
      </c>
      <c r="BS30" s="277"/>
    </row>
    <row r="31" spans="1:71" x14ac:dyDescent="0.2">
      <c r="A31" s="281" t="s">
        <v>472</v>
      </c>
      <c r="B31" s="282" t="s">
        <v>384</v>
      </c>
      <c r="C31" s="269">
        <v>59</v>
      </c>
      <c r="D31" s="269">
        <v>2</v>
      </c>
      <c r="E31" s="269">
        <v>0</v>
      </c>
      <c r="F31" s="269">
        <v>1</v>
      </c>
      <c r="G31" s="269">
        <v>454</v>
      </c>
      <c r="H31" s="269">
        <v>32</v>
      </c>
      <c r="I31" s="269">
        <v>1182</v>
      </c>
      <c r="J31" s="269">
        <v>3169</v>
      </c>
      <c r="K31" s="269">
        <v>14</v>
      </c>
      <c r="L31" s="269">
        <v>399</v>
      </c>
      <c r="M31" s="269">
        <v>32</v>
      </c>
      <c r="N31" s="269">
        <v>165</v>
      </c>
      <c r="O31" s="269">
        <v>55</v>
      </c>
      <c r="P31" s="269">
        <v>433</v>
      </c>
      <c r="Q31" s="269">
        <v>56</v>
      </c>
      <c r="R31" s="269">
        <v>90</v>
      </c>
      <c r="S31" s="269">
        <v>403</v>
      </c>
      <c r="T31" s="269">
        <v>26</v>
      </c>
      <c r="U31" s="269">
        <v>1202</v>
      </c>
      <c r="V31" s="269">
        <v>15</v>
      </c>
      <c r="W31" s="269">
        <v>247</v>
      </c>
      <c r="X31" s="269">
        <v>574</v>
      </c>
      <c r="Y31" s="269">
        <v>260</v>
      </c>
      <c r="Z31" s="269">
        <v>26</v>
      </c>
      <c r="AA31" s="269">
        <v>7</v>
      </c>
      <c r="AB31" s="269">
        <v>12</v>
      </c>
      <c r="AC31" s="269">
        <v>115</v>
      </c>
      <c r="AD31" s="269">
        <v>51</v>
      </c>
      <c r="AE31" s="269">
        <v>7</v>
      </c>
      <c r="AF31" s="269">
        <v>100</v>
      </c>
      <c r="AG31" s="269">
        <v>1</v>
      </c>
      <c r="AH31" s="269">
        <v>55</v>
      </c>
      <c r="AI31" s="269">
        <v>127</v>
      </c>
      <c r="AJ31" s="269">
        <v>478</v>
      </c>
      <c r="AK31" s="269">
        <v>24</v>
      </c>
      <c r="AL31" s="269">
        <v>90</v>
      </c>
      <c r="AM31" s="269">
        <v>476</v>
      </c>
      <c r="AN31" s="269">
        <v>41</v>
      </c>
      <c r="AO31" s="269">
        <v>29</v>
      </c>
      <c r="AP31" s="270">
        <v>10509</v>
      </c>
      <c r="AQ31" s="269">
        <v>368</v>
      </c>
      <c r="AR31" s="269">
        <v>6581</v>
      </c>
      <c r="AS31" s="269">
        <v>1</v>
      </c>
      <c r="AT31" s="269">
        <v>429</v>
      </c>
      <c r="AU31" s="269">
        <v>371</v>
      </c>
      <c r="AV31" s="269">
        <v>10</v>
      </c>
      <c r="AW31" s="270">
        <v>7760</v>
      </c>
      <c r="AX31" s="269">
        <v>18269</v>
      </c>
      <c r="AY31" s="270">
        <v>3949</v>
      </c>
      <c r="AZ31" s="270">
        <v>11709</v>
      </c>
      <c r="BA31" s="269">
        <v>22218</v>
      </c>
      <c r="BB31" s="270">
        <v>-12129</v>
      </c>
      <c r="BC31" s="269">
        <v>-420</v>
      </c>
      <c r="BD31" s="270">
        <v>10089</v>
      </c>
      <c r="BE31" s="271"/>
      <c r="BG31" s="281" t="s">
        <v>472</v>
      </c>
      <c r="BH31" s="283" t="s">
        <v>384</v>
      </c>
      <c r="BI31" s="273">
        <f t="shared" si="0"/>
        <v>18269</v>
      </c>
      <c r="BJ31" s="274">
        <f t="shared" si="1"/>
        <v>12129</v>
      </c>
      <c r="BK31" s="275">
        <f t="shared" si="2"/>
        <v>0.66391154414582076</v>
      </c>
      <c r="BL31" s="276">
        <f t="shared" si="3"/>
        <v>0.33608845585417924</v>
      </c>
      <c r="BM31" s="277"/>
      <c r="BN31" s="281" t="s">
        <v>472</v>
      </c>
      <c r="BO31" s="283" t="s">
        <v>384</v>
      </c>
      <c r="BP31" s="278">
        <f t="shared" si="4"/>
        <v>3949</v>
      </c>
      <c r="BQ31" s="279">
        <f t="shared" si="5"/>
        <v>12129</v>
      </c>
      <c r="BR31" s="280">
        <f t="shared" si="6"/>
        <v>-8180</v>
      </c>
      <c r="BS31" s="277"/>
    </row>
    <row r="32" spans="1:71" x14ac:dyDescent="0.2">
      <c r="A32" s="281" t="s">
        <v>473</v>
      </c>
      <c r="B32" s="282" t="s">
        <v>37</v>
      </c>
      <c r="C32" s="269">
        <v>4</v>
      </c>
      <c r="D32" s="269">
        <v>0</v>
      </c>
      <c r="E32" s="269">
        <v>0</v>
      </c>
      <c r="F32" s="269">
        <v>3</v>
      </c>
      <c r="G32" s="269">
        <v>48</v>
      </c>
      <c r="H32" s="269">
        <v>8</v>
      </c>
      <c r="I32" s="269">
        <v>102</v>
      </c>
      <c r="J32" s="269">
        <v>469</v>
      </c>
      <c r="K32" s="269">
        <v>4</v>
      </c>
      <c r="L32" s="269">
        <v>19</v>
      </c>
      <c r="M32" s="269">
        <v>10</v>
      </c>
      <c r="N32" s="269">
        <v>27</v>
      </c>
      <c r="O32" s="269">
        <v>10</v>
      </c>
      <c r="P32" s="269">
        <v>105</v>
      </c>
      <c r="Q32" s="269">
        <v>8</v>
      </c>
      <c r="R32" s="269">
        <v>14</v>
      </c>
      <c r="S32" s="269">
        <v>89</v>
      </c>
      <c r="T32" s="269">
        <v>4</v>
      </c>
      <c r="U32" s="269">
        <v>133</v>
      </c>
      <c r="V32" s="269">
        <v>2</v>
      </c>
      <c r="W32" s="269">
        <v>24</v>
      </c>
      <c r="X32" s="269">
        <v>76</v>
      </c>
      <c r="Y32" s="269">
        <v>56</v>
      </c>
      <c r="Z32" s="269">
        <v>29</v>
      </c>
      <c r="AA32" s="269">
        <v>9</v>
      </c>
      <c r="AB32" s="269">
        <v>20</v>
      </c>
      <c r="AC32" s="269">
        <v>178</v>
      </c>
      <c r="AD32" s="269">
        <v>431</v>
      </c>
      <c r="AE32" s="269">
        <v>523</v>
      </c>
      <c r="AF32" s="269">
        <v>139</v>
      </c>
      <c r="AG32" s="269">
        <v>0</v>
      </c>
      <c r="AH32" s="269">
        <v>116</v>
      </c>
      <c r="AI32" s="269">
        <v>57</v>
      </c>
      <c r="AJ32" s="269">
        <v>56</v>
      </c>
      <c r="AK32" s="269">
        <v>16</v>
      </c>
      <c r="AL32" s="269">
        <v>24</v>
      </c>
      <c r="AM32" s="269">
        <v>44</v>
      </c>
      <c r="AN32" s="269">
        <v>0</v>
      </c>
      <c r="AO32" s="269">
        <v>1</v>
      </c>
      <c r="AP32" s="270">
        <v>2858</v>
      </c>
      <c r="AQ32" s="269">
        <v>0</v>
      </c>
      <c r="AR32" s="269">
        <v>2458</v>
      </c>
      <c r="AS32" s="269">
        <v>0</v>
      </c>
      <c r="AT32" s="269">
        <v>0</v>
      </c>
      <c r="AU32" s="269">
        <v>0</v>
      </c>
      <c r="AV32" s="269">
        <v>0</v>
      </c>
      <c r="AW32" s="270">
        <v>2458</v>
      </c>
      <c r="AX32" s="269">
        <v>5316</v>
      </c>
      <c r="AY32" s="270">
        <v>3642</v>
      </c>
      <c r="AZ32" s="270">
        <v>6100</v>
      </c>
      <c r="BA32" s="269">
        <v>8958</v>
      </c>
      <c r="BB32" s="270">
        <v>0</v>
      </c>
      <c r="BC32" s="269">
        <v>6100</v>
      </c>
      <c r="BD32" s="270">
        <v>8958</v>
      </c>
      <c r="BE32" s="271"/>
      <c r="BG32" s="281" t="s">
        <v>473</v>
      </c>
      <c r="BH32" s="283" t="s">
        <v>37</v>
      </c>
      <c r="BI32" s="273">
        <f t="shared" si="0"/>
        <v>5316</v>
      </c>
      <c r="BJ32" s="274">
        <f t="shared" si="1"/>
        <v>0</v>
      </c>
      <c r="BK32" s="275">
        <f t="shared" si="2"/>
        <v>0</v>
      </c>
      <c r="BL32" s="276">
        <f t="shared" si="3"/>
        <v>1</v>
      </c>
      <c r="BM32" s="277"/>
      <c r="BN32" s="281" t="s">
        <v>473</v>
      </c>
      <c r="BO32" s="283" t="s">
        <v>37</v>
      </c>
      <c r="BP32" s="278">
        <f t="shared" si="4"/>
        <v>3642</v>
      </c>
      <c r="BQ32" s="279">
        <f t="shared" si="5"/>
        <v>0</v>
      </c>
      <c r="BR32" s="280">
        <f t="shared" si="6"/>
        <v>3642</v>
      </c>
      <c r="BS32" s="277"/>
    </row>
    <row r="33" spans="1:71" x14ac:dyDescent="0.2">
      <c r="A33" s="281" t="s">
        <v>474</v>
      </c>
      <c r="B33" s="282" t="s">
        <v>38</v>
      </c>
      <c r="C33" s="269">
        <v>2</v>
      </c>
      <c r="D33" s="269">
        <v>0</v>
      </c>
      <c r="E33" s="269">
        <v>0</v>
      </c>
      <c r="F33" s="269">
        <v>0</v>
      </c>
      <c r="G33" s="269">
        <v>7</v>
      </c>
      <c r="H33" s="269">
        <v>1</v>
      </c>
      <c r="I33" s="269">
        <v>13</v>
      </c>
      <c r="J33" s="269">
        <v>137</v>
      </c>
      <c r="K33" s="269">
        <v>1</v>
      </c>
      <c r="L33" s="269">
        <v>3</v>
      </c>
      <c r="M33" s="269">
        <v>2</v>
      </c>
      <c r="N33" s="269">
        <v>7</v>
      </c>
      <c r="O33" s="269">
        <v>1</v>
      </c>
      <c r="P33" s="269">
        <v>30</v>
      </c>
      <c r="Q33" s="269">
        <v>2</v>
      </c>
      <c r="R33" s="269">
        <v>3</v>
      </c>
      <c r="S33" s="269">
        <v>15</v>
      </c>
      <c r="T33" s="269">
        <v>0</v>
      </c>
      <c r="U33" s="269">
        <v>43</v>
      </c>
      <c r="V33" s="269">
        <v>0</v>
      </c>
      <c r="W33" s="269">
        <v>2</v>
      </c>
      <c r="X33" s="269">
        <v>17</v>
      </c>
      <c r="Y33" s="269">
        <v>15</v>
      </c>
      <c r="Z33" s="269">
        <v>3</v>
      </c>
      <c r="AA33" s="269">
        <v>0</v>
      </c>
      <c r="AB33" s="269">
        <v>1</v>
      </c>
      <c r="AC33" s="269">
        <v>275</v>
      </c>
      <c r="AD33" s="269">
        <v>129</v>
      </c>
      <c r="AE33" s="269">
        <v>130</v>
      </c>
      <c r="AF33" s="269">
        <v>258</v>
      </c>
      <c r="AG33" s="269">
        <v>5</v>
      </c>
      <c r="AH33" s="269">
        <v>9</v>
      </c>
      <c r="AI33" s="269">
        <v>36</v>
      </c>
      <c r="AJ33" s="269">
        <v>149</v>
      </c>
      <c r="AK33" s="269">
        <v>9</v>
      </c>
      <c r="AL33" s="269">
        <v>19</v>
      </c>
      <c r="AM33" s="269">
        <v>76</v>
      </c>
      <c r="AN33" s="269">
        <v>0</v>
      </c>
      <c r="AO33" s="269">
        <v>11</v>
      </c>
      <c r="AP33" s="270">
        <v>1411</v>
      </c>
      <c r="AQ33" s="269">
        <v>0</v>
      </c>
      <c r="AR33" s="269">
        <v>7770</v>
      </c>
      <c r="AS33" s="269">
        <v>2</v>
      </c>
      <c r="AT33" s="269">
        <v>0</v>
      </c>
      <c r="AU33" s="269">
        <v>137</v>
      </c>
      <c r="AV33" s="269">
        <v>0</v>
      </c>
      <c r="AW33" s="270">
        <v>7909</v>
      </c>
      <c r="AX33" s="269">
        <v>9320</v>
      </c>
      <c r="AY33" s="270">
        <v>11</v>
      </c>
      <c r="AZ33" s="270">
        <v>7920</v>
      </c>
      <c r="BA33" s="269">
        <v>9331</v>
      </c>
      <c r="BB33" s="270">
        <v>-2358</v>
      </c>
      <c r="BC33" s="269">
        <v>5562</v>
      </c>
      <c r="BD33" s="270">
        <v>6973</v>
      </c>
      <c r="BE33" s="271"/>
      <c r="BG33" s="281" t="s">
        <v>474</v>
      </c>
      <c r="BH33" s="283" t="s">
        <v>38</v>
      </c>
      <c r="BI33" s="273">
        <f t="shared" si="0"/>
        <v>9320</v>
      </c>
      <c r="BJ33" s="274">
        <f t="shared" si="1"/>
        <v>2358</v>
      </c>
      <c r="BK33" s="275">
        <f t="shared" si="2"/>
        <v>0.25300429184549356</v>
      </c>
      <c r="BL33" s="276">
        <f t="shared" si="3"/>
        <v>0.74699570815450644</v>
      </c>
      <c r="BM33" s="277"/>
      <c r="BN33" s="281" t="s">
        <v>474</v>
      </c>
      <c r="BO33" s="283" t="s">
        <v>38</v>
      </c>
      <c r="BP33" s="278">
        <f t="shared" si="4"/>
        <v>11</v>
      </c>
      <c r="BQ33" s="279">
        <f t="shared" si="5"/>
        <v>2358</v>
      </c>
      <c r="BR33" s="280">
        <f t="shared" si="6"/>
        <v>-2347</v>
      </c>
      <c r="BS33" s="277"/>
    </row>
    <row r="34" spans="1:71" x14ac:dyDescent="0.2">
      <c r="A34" s="281" t="s">
        <v>475</v>
      </c>
      <c r="B34" s="282" t="s">
        <v>476</v>
      </c>
      <c r="C34" s="269">
        <v>24</v>
      </c>
      <c r="D34" s="269">
        <v>2</v>
      </c>
      <c r="E34" s="269">
        <v>0</v>
      </c>
      <c r="F34" s="269">
        <v>1</v>
      </c>
      <c r="G34" s="269">
        <v>166</v>
      </c>
      <c r="H34" s="269">
        <v>7</v>
      </c>
      <c r="I34" s="269">
        <v>475</v>
      </c>
      <c r="J34" s="269">
        <v>1711</v>
      </c>
      <c r="K34" s="269">
        <v>26</v>
      </c>
      <c r="L34" s="269">
        <v>111</v>
      </c>
      <c r="M34" s="269">
        <v>39</v>
      </c>
      <c r="N34" s="269">
        <v>121</v>
      </c>
      <c r="O34" s="269">
        <v>38</v>
      </c>
      <c r="P34" s="269">
        <v>191</v>
      </c>
      <c r="Q34" s="269">
        <v>19</v>
      </c>
      <c r="R34" s="269">
        <v>31</v>
      </c>
      <c r="S34" s="269">
        <v>132</v>
      </c>
      <c r="T34" s="269">
        <v>9</v>
      </c>
      <c r="U34" s="269">
        <v>426</v>
      </c>
      <c r="V34" s="269">
        <v>6</v>
      </c>
      <c r="W34" s="269">
        <v>89</v>
      </c>
      <c r="X34" s="269">
        <v>226</v>
      </c>
      <c r="Y34" s="269">
        <v>118</v>
      </c>
      <c r="Z34" s="269">
        <v>49</v>
      </c>
      <c r="AA34" s="269">
        <v>4</v>
      </c>
      <c r="AB34" s="269">
        <v>33</v>
      </c>
      <c r="AC34" s="269">
        <v>211</v>
      </c>
      <c r="AD34" s="269">
        <v>252</v>
      </c>
      <c r="AE34" s="269">
        <v>0</v>
      </c>
      <c r="AF34" s="269">
        <v>364</v>
      </c>
      <c r="AG34" s="269">
        <v>0</v>
      </c>
      <c r="AH34" s="269">
        <v>131</v>
      </c>
      <c r="AI34" s="269">
        <v>121</v>
      </c>
      <c r="AJ34" s="269">
        <v>92</v>
      </c>
      <c r="AK34" s="269">
        <v>16</v>
      </c>
      <c r="AL34" s="269">
        <v>31</v>
      </c>
      <c r="AM34" s="269">
        <v>138</v>
      </c>
      <c r="AN34" s="269">
        <v>21</v>
      </c>
      <c r="AO34" s="269">
        <v>36</v>
      </c>
      <c r="AP34" s="270">
        <v>5467</v>
      </c>
      <c r="AQ34" s="269">
        <v>105</v>
      </c>
      <c r="AR34" s="269">
        <v>2016</v>
      </c>
      <c r="AS34" s="269">
        <v>8</v>
      </c>
      <c r="AT34" s="269">
        <v>42</v>
      </c>
      <c r="AU34" s="269">
        <v>23</v>
      </c>
      <c r="AV34" s="269">
        <v>5</v>
      </c>
      <c r="AW34" s="270">
        <v>2199</v>
      </c>
      <c r="AX34" s="269">
        <v>7666</v>
      </c>
      <c r="AY34" s="270">
        <v>7020</v>
      </c>
      <c r="AZ34" s="270">
        <v>9219</v>
      </c>
      <c r="BA34" s="269">
        <v>14686</v>
      </c>
      <c r="BB34" s="270">
        <v>-4545</v>
      </c>
      <c r="BC34" s="269">
        <v>4674</v>
      </c>
      <c r="BD34" s="270">
        <v>10141</v>
      </c>
      <c r="BE34" s="271"/>
      <c r="BG34" s="281" t="s">
        <v>475</v>
      </c>
      <c r="BH34" s="283" t="s">
        <v>476</v>
      </c>
      <c r="BI34" s="273">
        <f t="shared" si="0"/>
        <v>7666</v>
      </c>
      <c r="BJ34" s="274">
        <f t="shared" si="1"/>
        <v>4545</v>
      </c>
      <c r="BK34" s="275">
        <f t="shared" si="2"/>
        <v>0.59287764153404643</v>
      </c>
      <c r="BL34" s="276">
        <f t="shared" si="3"/>
        <v>0.40712235846595357</v>
      </c>
      <c r="BM34" s="277"/>
      <c r="BN34" s="281" t="s">
        <v>475</v>
      </c>
      <c r="BO34" s="283" t="s">
        <v>476</v>
      </c>
      <c r="BP34" s="278">
        <f t="shared" si="4"/>
        <v>7020</v>
      </c>
      <c r="BQ34" s="279">
        <f t="shared" si="5"/>
        <v>4545</v>
      </c>
      <c r="BR34" s="280">
        <f t="shared" si="6"/>
        <v>2475</v>
      </c>
      <c r="BS34" s="277"/>
    </row>
    <row r="35" spans="1:71" x14ac:dyDescent="0.2">
      <c r="A35" s="281" t="s">
        <v>477</v>
      </c>
      <c r="B35" s="282" t="s">
        <v>193</v>
      </c>
      <c r="C35" s="269">
        <v>2</v>
      </c>
      <c r="D35" s="269">
        <v>0</v>
      </c>
      <c r="E35" s="269">
        <v>0</v>
      </c>
      <c r="F35" s="269">
        <v>0</v>
      </c>
      <c r="G35" s="269">
        <v>25</v>
      </c>
      <c r="H35" s="269">
        <v>3</v>
      </c>
      <c r="I35" s="269">
        <v>56</v>
      </c>
      <c r="J35" s="269">
        <v>886</v>
      </c>
      <c r="K35" s="269">
        <v>0</v>
      </c>
      <c r="L35" s="269">
        <v>23</v>
      </c>
      <c r="M35" s="269">
        <v>4</v>
      </c>
      <c r="N35" s="269">
        <v>13</v>
      </c>
      <c r="O35" s="269">
        <v>3</v>
      </c>
      <c r="P35" s="269">
        <v>56</v>
      </c>
      <c r="Q35" s="269">
        <v>8</v>
      </c>
      <c r="R35" s="269">
        <v>22</v>
      </c>
      <c r="S35" s="269">
        <v>51</v>
      </c>
      <c r="T35" s="269">
        <v>4</v>
      </c>
      <c r="U35" s="269">
        <v>282</v>
      </c>
      <c r="V35" s="269">
        <v>7</v>
      </c>
      <c r="W35" s="269">
        <v>13</v>
      </c>
      <c r="X35" s="269">
        <v>43</v>
      </c>
      <c r="Y35" s="269">
        <v>37</v>
      </c>
      <c r="Z35" s="269">
        <v>10</v>
      </c>
      <c r="AA35" s="269">
        <v>15</v>
      </c>
      <c r="AB35" s="269">
        <v>8</v>
      </c>
      <c r="AC35" s="269">
        <v>390</v>
      </c>
      <c r="AD35" s="269">
        <v>524</v>
      </c>
      <c r="AE35" s="269">
        <v>5</v>
      </c>
      <c r="AF35" s="269">
        <v>166</v>
      </c>
      <c r="AG35" s="269">
        <v>18</v>
      </c>
      <c r="AH35" s="269">
        <v>168</v>
      </c>
      <c r="AI35" s="269">
        <v>168</v>
      </c>
      <c r="AJ35" s="269">
        <v>86</v>
      </c>
      <c r="AK35" s="269">
        <v>41</v>
      </c>
      <c r="AL35" s="269">
        <v>128</v>
      </c>
      <c r="AM35" s="269">
        <v>154</v>
      </c>
      <c r="AN35" s="269">
        <v>0</v>
      </c>
      <c r="AO35" s="269">
        <v>25</v>
      </c>
      <c r="AP35" s="270">
        <v>3444</v>
      </c>
      <c r="AQ35" s="269">
        <v>45</v>
      </c>
      <c r="AR35" s="269">
        <v>1770</v>
      </c>
      <c r="AS35" s="269">
        <v>1</v>
      </c>
      <c r="AT35" s="269">
        <v>757</v>
      </c>
      <c r="AU35" s="269">
        <v>255</v>
      </c>
      <c r="AV35" s="269">
        <v>0</v>
      </c>
      <c r="AW35" s="270">
        <v>2828</v>
      </c>
      <c r="AX35" s="269">
        <v>6272</v>
      </c>
      <c r="AY35" s="270">
        <v>29</v>
      </c>
      <c r="AZ35" s="270">
        <v>2857</v>
      </c>
      <c r="BA35" s="269">
        <v>6301</v>
      </c>
      <c r="BB35" s="270">
        <v>-6181</v>
      </c>
      <c r="BC35" s="269">
        <v>-3324</v>
      </c>
      <c r="BD35" s="270">
        <v>120</v>
      </c>
      <c r="BE35" s="271"/>
      <c r="BG35" s="281" t="s">
        <v>477</v>
      </c>
      <c r="BH35" s="283" t="s">
        <v>193</v>
      </c>
      <c r="BI35" s="273">
        <f t="shared" si="0"/>
        <v>6272</v>
      </c>
      <c r="BJ35" s="274">
        <f t="shared" si="1"/>
        <v>6181</v>
      </c>
      <c r="BK35" s="275">
        <f t="shared" si="2"/>
        <v>0.9854910714285714</v>
      </c>
      <c r="BL35" s="276">
        <f t="shared" si="3"/>
        <v>1.4508928571428603E-2</v>
      </c>
      <c r="BM35" s="277"/>
      <c r="BN35" s="281" t="s">
        <v>477</v>
      </c>
      <c r="BO35" s="283" t="s">
        <v>193</v>
      </c>
      <c r="BP35" s="278">
        <f t="shared" si="4"/>
        <v>29</v>
      </c>
      <c r="BQ35" s="279">
        <f t="shared" si="5"/>
        <v>6181</v>
      </c>
      <c r="BR35" s="280">
        <f t="shared" si="6"/>
        <v>-6152</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87</v>
      </c>
      <c r="AP36" s="270">
        <v>87</v>
      </c>
      <c r="AQ36" s="269">
        <v>0</v>
      </c>
      <c r="AR36" s="269">
        <v>158</v>
      </c>
      <c r="AS36" s="269">
        <v>5258</v>
      </c>
      <c r="AT36" s="269">
        <v>0</v>
      </c>
      <c r="AU36" s="269">
        <v>0</v>
      </c>
      <c r="AV36" s="269">
        <v>0</v>
      </c>
      <c r="AW36" s="270">
        <v>5416</v>
      </c>
      <c r="AX36" s="269">
        <v>5503</v>
      </c>
      <c r="AY36" s="270">
        <v>0</v>
      </c>
      <c r="AZ36" s="270">
        <v>5416</v>
      </c>
      <c r="BA36" s="269">
        <v>5503</v>
      </c>
      <c r="BB36" s="270">
        <v>0</v>
      </c>
      <c r="BC36" s="269">
        <v>5416</v>
      </c>
      <c r="BD36" s="270">
        <v>5503</v>
      </c>
      <c r="BE36" s="271"/>
      <c r="BG36" s="281" t="s">
        <v>478</v>
      </c>
      <c r="BH36" s="283" t="s">
        <v>39</v>
      </c>
      <c r="BI36" s="273">
        <f t="shared" si="0"/>
        <v>5503</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0</v>
      </c>
      <c r="H37" s="269">
        <v>0</v>
      </c>
      <c r="I37" s="269">
        <v>1</v>
      </c>
      <c r="J37" s="269">
        <v>15</v>
      </c>
      <c r="K37" s="269">
        <v>0</v>
      </c>
      <c r="L37" s="269">
        <v>1</v>
      </c>
      <c r="M37" s="269">
        <v>0</v>
      </c>
      <c r="N37" s="269">
        <v>0</v>
      </c>
      <c r="O37" s="269">
        <v>0</v>
      </c>
      <c r="P37" s="269">
        <v>3</v>
      </c>
      <c r="Q37" s="269">
        <v>0</v>
      </c>
      <c r="R37" s="269">
        <v>0</v>
      </c>
      <c r="S37" s="269">
        <v>1</v>
      </c>
      <c r="T37" s="269">
        <v>1</v>
      </c>
      <c r="U37" s="269">
        <v>20</v>
      </c>
      <c r="V37" s="269">
        <v>0</v>
      </c>
      <c r="W37" s="269">
        <v>0</v>
      </c>
      <c r="X37" s="269">
        <v>0</v>
      </c>
      <c r="Y37" s="269">
        <v>1</v>
      </c>
      <c r="Z37" s="269">
        <v>0</v>
      </c>
      <c r="AA37" s="269">
        <v>0</v>
      </c>
      <c r="AB37" s="269">
        <v>0</v>
      </c>
      <c r="AC37" s="269">
        <v>0</v>
      </c>
      <c r="AD37" s="269">
        <v>1</v>
      </c>
      <c r="AE37" s="269">
        <v>0</v>
      </c>
      <c r="AF37" s="269">
        <v>8</v>
      </c>
      <c r="AG37" s="269">
        <v>0</v>
      </c>
      <c r="AH37" s="269">
        <v>1</v>
      </c>
      <c r="AI37" s="269">
        <v>0</v>
      </c>
      <c r="AJ37" s="269">
        <v>1</v>
      </c>
      <c r="AK37" s="269">
        <v>0</v>
      </c>
      <c r="AL37" s="269">
        <v>1</v>
      </c>
      <c r="AM37" s="269">
        <v>1</v>
      </c>
      <c r="AN37" s="269">
        <v>0</v>
      </c>
      <c r="AO37" s="269">
        <v>0</v>
      </c>
      <c r="AP37" s="270">
        <v>56</v>
      </c>
      <c r="AQ37" s="269">
        <v>0</v>
      </c>
      <c r="AR37" s="269">
        <v>1253</v>
      </c>
      <c r="AS37" s="269">
        <v>1685</v>
      </c>
      <c r="AT37" s="269">
        <v>2070</v>
      </c>
      <c r="AU37" s="269">
        <v>751</v>
      </c>
      <c r="AV37" s="269">
        <v>0</v>
      </c>
      <c r="AW37" s="270">
        <v>5759</v>
      </c>
      <c r="AX37" s="269">
        <v>5815</v>
      </c>
      <c r="AY37" s="270">
        <v>2005</v>
      </c>
      <c r="AZ37" s="270">
        <v>7764</v>
      </c>
      <c r="BA37" s="269">
        <v>7820</v>
      </c>
      <c r="BB37" s="270">
        <v>-861</v>
      </c>
      <c r="BC37" s="269">
        <v>6903</v>
      </c>
      <c r="BD37" s="270">
        <v>6959</v>
      </c>
      <c r="BE37" s="271"/>
      <c r="BG37" s="281" t="s">
        <v>479</v>
      </c>
      <c r="BH37" s="283" t="s">
        <v>40</v>
      </c>
      <c r="BI37" s="273">
        <f t="shared" si="0"/>
        <v>5815</v>
      </c>
      <c r="BJ37" s="274">
        <f t="shared" si="1"/>
        <v>861</v>
      </c>
      <c r="BK37" s="275">
        <f t="shared" si="2"/>
        <v>0.14806534823731729</v>
      </c>
      <c r="BL37" s="276">
        <f t="shared" si="3"/>
        <v>0.85193465176268268</v>
      </c>
      <c r="BM37" s="277"/>
      <c r="BN37" s="281" t="s">
        <v>479</v>
      </c>
      <c r="BO37" s="283" t="s">
        <v>40</v>
      </c>
      <c r="BP37" s="278">
        <f t="shared" si="4"/>
        <v>2005</v>
      </c>
      <c r="BQ37" s="279">
        <f t="shared" si="5"/>
        <v>861</v>
      </c>
      <c r="BR37" s="280">
        <f t="shared" si="6"/>
        <v>1144</v>
      </c>
      <c r="BS37" s="277"/>
    </row>
    <row r="38" spans="1:71" x14ac:dyDescent="0.2">
      <c r="A38" s="281" t="s">
        <v>480</v>
      </c>
      <c r="B38" s="282" t="s">
        <v>481</v>
      </c>
      <c r="C38" s="269">
        <v>0</v>
      </c>
      <c r="D38" s="269">
        <v>0</v>
      </c>
      <c r="E38" s="269">
        <v>0</v>
      </c>
      <c r="F38" s="269">
        <v>0</v>
      </c>
      <c r="G38" s="269">
        <v>0</v>
      </c>
      <c r="H38" s="269">
        <v>0</v>
      </c>
      <c r="I38" s="269">
        <v>0</v>
      </c>
      <c r="J38" s="269">
        <v>1</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1</v>
      </c>
      <c r="AE38" s="269">
        <v>0</v>
      </c>
      <c r="AF38" s="269">
        <v>40</v>
      </c>
      <c r="AG38" s="269">
        <v>0</v>
      </c>
      <c r="AH38" s="269">
        <v>0</v>
      </c>
      <c r="AI38" s="269">
        <v>0</v>
      </c>
      <c r="AJ38" s="269">
        <v>161</v>
      </c>
      <c r="AK38" s="269">
        <v>0</v>
      </c>
      <c r="AL38" s="269">
        <v>0</v>
      </c>
      <c r="AM38" s="269">
        <v>0</v>
      </c>
      <c r="AN38" s="269">
        <v>0</v>
      </c>
      <c r="AO38" s="269">
        <v>1</v>
      </c>
      <c r="AP38" s="270">
        <v>204</v>
      </c>
      <c r="AQ38" s="269">
        <v>135</v>
      </c>
      <c r="AR38" s="269">
        <v>2155</v>
      </c>
      <c r="AS38" s="269">
        <v>5016</v>
      </c>
      <c r="AT38" s="269">
        <v>0</v>
      </c>
      <c r="AU38" s="269">
        <v>0</v>
      </c>
      <c r="AV38" s="269">
        <v>0</v>
      </c>
      <c r="AW38" s="270">
        <v>7306</v>
      </c>
      <c r="AX38" s="269">
        <v>7510</v>
      </c>
      <c r="AY38" s="270">
        <v>1648</v>
      </c>
      <c r="AZ38" s="270">
        <v>8954</v>
      </c>
      <c r="BA38" s="269">
        <v>9158</v>
      </c>
      <c r="BB38" s="270">
        <v>-1491</v>
      </c>
      <c r="BC38" s="269">
        <v>7463</v>
      </c>
      <c r="BD38" s="270">
        <v>7667</v>
      </c>
      <c r="BE38" s="271"/>
      <c r="BG38" s="281" t="s">
        <v>480</v>
      </c>
      <c r="BH38" s="283" t="s">
        <v>481</v>
      </c>
      <c r="BI38" s="273">
        <f t="shared" si="0"/>
        <v>7510</v>
      </c>
      <c r="BJ38" s="274">
        <f t="shared" si="1"/>
        <v>1491</v>
      </c>
      <c r="BK38" s="275">
        <f t="shared" si="2"/>
        <v>0.1985352862849534</v>
      </c>
      <c r="BL38" s="276">
        <f t="shared" si="3"/>
        <v>0.80146471371504657</v>
      </c>
      <c r="BM38" s="277"/>
      <c r="BN38" s="281" t="s">
        <v>480</v>
      </c>
      <c r="BO38" s="283" t="s">
        <v>481</v>
      </c>
      <c r="BP38" s="278">
        <f t="shared" si="4"/>
        <v>1648</v>
      </c>
      <c r="BQ38" s="279">
        <f t="shared" si="5"/>
        <v>1491</v>
      </c>
      <c r="BR38" s="280">
        <f t="shared" si="6"/>
        <v>157</v>
      </c>
      <c r="BS38" s="277"/>
    </row>
    <row r="39" spans="1:71" x14ac:dyDescent="0.2">
      <c r="A39" s="281" t="s">
        <v>482</v>
      </c>
      <c r="B39" s="282" t="s">
        <v>483</v>
      </c>
      <c r="C39" s="269">
        <v>0</v>
      </c>
      <c r="D39" s="269">
        <v>0</v>
      </c>
      <c r="E39" s="269">
        <v>0</v>
      </c>
      <c r="F39" s="269">
        <v>0</v>
      </c>
      <c r="G39" s="269">
        <v>6</v>
      </c>
      <c r="H39" s="269">
        <v>0</v>
      </c>
      <c r="I39" s="269">
        <v>6</v>
      </c>
      <c r="J39" s="269">
        <v>111</v>
      </c>
      <c r="K39" s="269">
        <v>0</v>
      </c>
      <c r="L39" s="269">
        <v>2</v>
      </c>
      <c r="M39" s="269">
        <v>0</v>
      </c>
      <c r="N39" s="269">
        <v>4</v>
      </c>
      <c r="O39" s="269">
        <v>0</v>
      </c>
      <c r="P39" s="269">
        <v>7</v>
      </c>
      <c r="Q39" s="269">
        <v>3</v>
      </c>
      <c r="R39" s="269">
        <v>3</v>
      </c>
      <c r="S39" s="269">
        <v>11</v>
      </c>
      <c r="T39" s="269">
        <v>0</v>
      </c>
      <c r="U39" s="269">
        <v>12</v>
      </c>
      <c r="V39" s="269">
        <v>0</v>
      </c>
      <c r="W39" s="269">
        <v>1</v>
      </c>
      <c r="X39" s="269">
        <v>4</v>
      </c>
      <c r="Y39" s="269">
        <v>3</v>
      </c>
      <c r="Z39" s="269">
        <v>1</v>
      </c>
      <c r="AA39" s="269">
        <v>4</v>
      </c>
      <c r="AB39" s="269">
        <v>1</v>
      </c>
      <c r="AC39" s="269">
        <v>3</v>
      </c>
      <c r="AD39" s="269">
        <v>24</v>
      </c>
      <c r="AE39" s="269">
        <v>0</v>
      </c>
      <c r="AF39" s="269">
        <v>20</v>
      </c>
      <c r="AG39" s="269">
        <v>0</v>
      </c>
      <c r="AH39" s="269">
        <v>0</v>
      </c>
      <c r="AI39" s="269">
        <v>11</v>
      </c>
      <c r="AJ39" s="269">
        <v>8</v>
      </c>
      <c r="AK39" s="269">
        <v>0</v>
      </c>
      <c r="AL39" s="269">
        <v>7</v>
      </c>
      <c r="AM39" s="269">
        <v>26</v>
      </c>
      <c r="AN39" s="269">
        <v>0</v>
      </c>
      <c r="AO39" s="269">
        <v>1</v>
      </c>
      <c r="AP39" s="270">
        <v>279</v>
      </c>
      <c r="AQ39" s="269">
        <v>0</v>
      </c>
      <c r="AR39" s="269">
        <v>519</v>
      </c>
      <c r="AS39" s="269">
        <v>0</v>
      </c>
      <c r="AT39" s="269">
        <v>0</v>
      </c>
      <c r="AU39" s="269">
        <v>0</v>
      </c>
      <c r="AV39" s="269">
        <v>0</v>
      </c>
      <c r="AW39" s="270">
        <v>519</v>
      </c>
      <c r="AX39" s="269">
        <v>798</v>
      </c>
      <c r="AY39" s="270">
        <v>4</v>
      </c>
      <c r="AZ39" s="270">
        <v>523</v>
      </c>
      <c r="BA39" s="269">
        <v>802</v>
      </c>
      <c r="BB39" s="270">
        <v>-215</v>
      </c>
      <c r="BC39" s="269">
        <v>308</v>
      </c>
      <c r="BD39" s="270">
        <v>587</v>
      </c>
      <c r="BE39" s="271"/>
      <c r="BG39" s="281" t="s">
        <v>482</v>
      </c>
      <c r="BH39" s="283" t="s">
        <v>483</v>
      </c>
      <c r="BI39" s="273">
        <f t="shared" si="0"/>
        <v>798</v>
      </c>
      <c r="BJ39" s="274">
        <f t="shared" si="1"/>
        <v>215</v>
      </c>
      <c r="BK39" s="275">
        <f t="shared" si="2"/>
        <v>0.26942355889724312</v>
      </c>
      <c r="BL39" s="276">
        <f t="shared" si="3"/>
        <v>0.73057644110275688</v>
      </c>
      <c r="BM39" s="277"/>
      <c r="BN39" s="281" t="s">
        <v>482</v>
      </c>
      <c r="BO39" s="283" t="s">
        <v>483</v>
      </c>
      <c r="BP39" s="278">
        <f t="shared" si="4"/>
        <v>4</v>
      </c>
      <c r="BQ39" s="279">
        <f t="shared" si="5"/>
        <v>215</v>
      </c>
      <c r="BR39" s="280">
        <f t="shared" si="6"/>
        <v>-211</v>
      </c>
      <c r="BS39" s="277"/>
    </row>
    <row r="40" spans="1:71" x14ac:dyDescent="0.2">
      <c r="A40" s="281" t="s">
        <v>484</v>
      </c>
      <c r="B40" s="282" t="s">
        <v>41</v>
      </c>
      <c r="C40" s="269">
        <v>15</v>
      </c>
      <c r="D40" s="269">
        <v>2</v>
      </c>
      <c r="E40" s="269">
        <v>0</v>
      </c>
      <c r="F40" s="269">
        <v>3</v>
      </c>
      <c r="G40" s="269">
        <v>194</v>
      </c>
      <c r="H40" s="269">
        <v>13</v>
      </c>
      <c r="I40" s="269">
        <v>210</v>
      </c>
      <c r="J40" s="269">
        <v>3529</v>
      </c>
      <c r="K40" s="269">
        <v>6</v>
      </c>
      <c r="L40" s="269">
        <v>241</v>
      </c>
      <c r="M40" s="269">
        <v>46</v>
      </c>
      <c r="N40" s="269">
        <v>70</v>
      </c>
      <c r="O40" s="269">
        <v>17</v>
      </c>
      <c r="P40" s="269">
        <v>241</v>
      </c>
      <c r="Q40" s="269">
        <v>44</v>
      </c>
      <c r="R40" s="269">
        <v>67</v>
      </c>
      <c r="S40" s="269">
        <v>228</v>
      </c>
      <c r="T40" s="269">
        <v>27</v>
      </c>
      <c r="U40" s="269">
        <v>846</v>
      </c>
      <c r="V40" s="269">
        <v>14</v>
      </c>
      <c r="W40" s="269">
        <v>144</v>
      </c>
      <c r="X40" s="269">
        <v>308</v>
      </c>
      <c r="Y40" s="269">
        <v>420</v>
      </c>
      <c r="Z40" s="269">
        <v>103</v>
      </c>
      <c r="AA40" s="269">
        <v>51</v>
      </c>
      <c r="AB40" s="269">
        <v>48</v>
      </c>
      <c r="AC40" s="269">
        <v>868</v>
      </c>
      <c r="AD40" s="269">
        <v>1039</v>
      </c>
      <c r="AE40" s="269">
        <v>65</v>
      </c>
      <c r="AF40" s="269">
        <v>1056</v>
      </c>
      <c r="AG40" s="269">
        <v>28</v>
      </c>
      <c r="AH40" s="269">
        <v>507</v>
      </c>
      <c r="AI40" s="269">
        <v>447</v>
      </c>
      <c r="AJ40" s="269">
        <v>354</v>
      </c>
      <c r="AK40" s="269">
        <v>46</v>
      </c>
      <c r="AL40" s="269">
        <v>543</v>
      </c>
      <c r="AM40" s="269">
        <v>256</v>
      </c>
      <c r="AN40" s="269">
        <v>0</v>
      </c>
      <c r="AO40" s="269">
        <v>14</v>
      </c>
      <c r="AP40" s="270">
        <v>12110</v>
      </c>
      <c r="AQ40" s="269">
        <v>145</v>
      </c>
      <c r="AR40" s="269">
        <v>1430</v>
      </c>
      <c r="AS40" s="269">
        <v>0</v>
      </c>
      <c r="AT40" s="269">
        <v>126</v>
      </c>
      <c r="AU40" s="269">
        <v>72</v>
      </c>
      <c r="AV40" s="269">
        <v>0</v>
      </c>
      <c r="AW40" s="270">
        <v>1773</v>
      </c>
      <c r="AX40" s="269">
        <v>13883</v>
      </c>
      <c r="AY40" s="270">
        <v>234</v>
      </c>
      <c r="AZ40" s="270">
        <v>2007</v>
      </c>
      <c r="BA40" s="269">
        <v>14117</v>
      </c>
      <c r="BB40" s="270">
        <v>-10237</v>
      </c>
      <c r="BC40" s="269">
        <v>-8230</v>
      </c>
      <c r="BD40" s="270">
        <v>3880</v>
      </c>
      <c r="BE40" s="271"/>
      <c r="BG40" s="281" t="s">
        <v>484</v>
      </c>
      <c r="BH40" s="283" t="s">
        <v>41</v>
      </c>
      <c r="BI40" s="273">
        <f t="shared" si="0"/>
        <v>13883</v>
      </c>
      <c r="BJ40" s="274">
        <f t="shared" si="1"/>
        <v>10237</v>
      </c>
      <c r="BK40" s="275">
        <f t="shared" si="2"/>
        <v>0.73737664769862421</v>
      </c>
      <c r="BL40" s="276">
        <f t="shared" si="3"/>
        <v>0.26262335230137579</v>
      </c>
      <c r="BM40" s="277"/>
      <c r="BN40" s="281" t="s">
        <v>484</v>
      </c>
      <c r="BO40" s="283" t="s">
        <v>41</v>
      </c>
      <c r="BP40" s="278">
        <f t="shared" si="4"/>
        <v>234</v>
      </c>
      <c r="BQ40" s="279">
        <f t="shared" si="5"/>
        <v>10237</v>
      </c>
      <c r="BR40" s="280">
        <f t="shared" si="6"/>
        <v>-10003</v>
      </c>
      <c r="BS40" s="277"/>
    </row>
    <row r="41" spans="1:71" x14ac:dyDescent="0.2">
      <c r="A41" s="286">
        <v>37</v>
      </c>
      <c r="B41" s="282" t="s">
        <v>42</v>
      </c>
      <c r="C41" s="269">
        <v>0</v>
      </c>
      <c r="D41" s="269">
        <v>0</v>
      </c>
      <c r="E41" s="269">
        <v>0</v>
      </c>
      <c r="F41" s="269">
        <v>0</v>
      </c>
      <c r="G41" s="269">
        <v>0</v>
      </c>
      <c r="H41" s="269">
        <v>0</v>
      </c>
      <c r="I41" s="269">
        <v>2</v>
      </c>
      <c r="J41" s="269">
        <v>7</v>
      </c>
      <c r="K41" s="269">
        <v>0</v>
      </c>
      <c r="L41" s="269">
        <v>0</v>
      </c>
      <c r="M41" s="269">
        <v>0</v>
      </c>
      <c r="N41" s="269">
        <v>0</v>
      </c>
      <c r="O41" s="269">
        <v>0</v>
      </c>
      <c r="P41" s="269">
        <v>1</v>
      </c>
      <c r="Q41" s="269">
        <v>0</v>
      </c>
      <c r="R41" s="269">
        <v>0</v>
      </c>
      <c r="S41" s="269">
        <v>1</v>
      </c>
      <c r="T41" s="269">
        <v>0</v>
      </c>
      <c r="U41" s="269">
        <v>2</v>
      </c>
      <c r="V41" s="269">
        <v>0</v>
      </c>
      <c r="W41" s="269">
        <v>0</v>
      </c>
      <c r="X41" s="269">
        <v>1</v>
      </c>
      <c r="Y41" s="269">
        <v>1</v>
      </c>
      <c r="Z41" s="269">
        <v>0</v>
      </c>
      <c r="AA41" s="269">
        <v>0</v>
      </c>
      <c r="AB41" s="269">
        <v>0</v>
      </c>
      <c r="AC41" s="269">
        <v>9</v>
      </c>
      <c r="AD41" s="269">
        <v>1</v>
      </c>
      <c r="AE41" s="269">
        <v>2</v>
      </c>
      <c r="AF41" s="269">
        <v>6</v>
      </c>
      <c r="AG41" s="269">
        <v>0</v>
      </c>
      <c r="AH41" s="269">
        <v>3</v>
      </c>
      <c r="AI41" s="269">
        <v>21</v>
      </c>
      <c r="AJ41" s="269">
        <v>97</v>
      </c>
      <c r="AK41" s="269">
        <v>2</v>
      </c>
      <c r="AL41" s="269">
        <v>3</v>
      </c>
      <c r="AM41" s="269">
        <v>124</v>
      </c>
      <c r="AN41" s="269">
        <v>0</v>
      </c>
      <c r="AO41" s="269">
        <v>0</v>
      </c>
      <c r="AP41" s="270">
        <v>283</v>
      </c>
      <c r="AQ41" s="269">
        <v>2545</v>
      </c>
      <c r="AR41" s="269">
        <v>4716</v>
      </c>
      <c r="AS41" s="269">
        <v>0</v>
      </c>
      <c r="AT41" s="269">
        <v>0</v>
      </c>
      <c r="AU41" s="269">
        <v>0</v>
      </c>
      <c r="AV41" s="269">
        <v>0</v>
      </c>
      <c r="AW41" s="270">
        <v>7261</v>
      </c>
      <c r="AX41" s="269">
        <v>7544</v>
      </c>
      <c r="AY41" s="270">
        <v>2723</v>
      </c>
      <c r="AZ41" s="270">
        <v>9984</v>
      </c>
      <c r="BA41" s="269">
        <v>10267</v>
      </c>
      <c r="BB41" s="270">
        <v>-3323</v>
      </c>
      <c r="BC41" s="269">
        <v>6661</v>
      </c>
      <c r="BD41" s="270">
        <v>6944</v>
      </c>
      <c r="BE41" s="271"/>
      <c r="BG41" s="286">
        <v>37</v>
      </c>
      <c r="BH41" s="283" t="s">
        <v>42</v>
      </c>
      <c r="BI41" s="273">
        <f t="shared" si="0"/>
        <v>7544</v>
      </c>
      <c r="BJ41" s="274">
        <f t="shared" si="1"/>
        <v>3323</v>
      </c>
      <c r="BK41" s="275">
        <f t="shared" si="2"/>
        <v>0.44048250265111349</v>
      </c>
      <c r="BL41" s="276">
        <f t="shared" si="3"/>
        <v>0.55951749734888656</v>
      </c>
      <c r="BM41" s="277"/>
      <c r="BN41" s="286">
        <v>37</v>
      </c>
      <c r="BO41" s="283" t="s">
        <v>42</v>
      </c>
      <c r="BP41" s="278">
        <f t="shared" si="4"/>
        <v>2723</v>
      </c>
      <c r="BQ41" s="279">
        <f t="shared" si="5"/>
        <v>3323</v>
      </c>
      <c r="BR41" s="280">
        <f t="shared" si="6"/>
        <v>-600</v>
      </c>
      <c r="BS41" s="277"/>
    </row>
    <row r="42" spans="1:71" x14ac:dyDescent="0.2">
      <c r="A42" s="287">
        <v>38</v>
      </c>
      <c r="B42" s="268" t="s">
        <v>282</v>
      </c>
      <c r="C42" s="269">
        <v>5</v>
      </c>
      <c r="D42" s="269">
        <v>0</v>
      </c>
      <c r="E42" s="269">
        <v>0</v>
      </c>
      <c r="F42" s="269">
        <v>0</v>
      </c>
      <c r="G42" s="269">
        <v>25</v>
      </c>
      <c r="H42" s="269">
        <v>5</v>
      </c>
      <c r="I42" s="269">
        <v>41</v>
      </c>
      <c r="J42" s="269">
        <v>254</v>
      </c>
      <c r="K42" s="269">
        <v>0</v>
      </c>
      <c r="L42" s="269">
        <v>5</v>
      </c>
      <c r="M42" s="269">
        <v>5</v>
      </c>
      <c r="N42" s="269">
        <v>5</v>
      </c>
      <c r="O42" s="269">
        <v>0</v>
      </c>
      <c r="P42" s="269">
        <v>21</v>
      </c>
      <c r="Q42" s="269">
        <v>5</v>
      </c>
      <c r="R42" s="269">
        <v>10</v>
      </c>
      <c r="S42" s="269">
        <v>57</v>
      </c>
      <c r="T42" s="269">
        <v>5</v>
      </c>
      <c r="U42" s="269">
        <v>120</v>
      </c>
      <c r="V42" s="269">
        <v>0</v>
      </c>
      <c r="W42" s="269">
        <v>26</v>
      </c>
      <c r="X42" s="269">
        <v>41</v>
      </c>
      <c r="Y42" s="269">
        <v>21</v>
      </c>
      <c r="Z42" s="269">
        <v>0</v>
      </c>
      <c r="AA42" s="269">
        <v>0</v>
      </c>
      <c r="AB42" s="269">
        <v>15</v>
      </c>
      <c r="AC42" s="269">
        <v>119</v>
      </c>
      <c r="AD42" s="269">
        <v>176</v>
      </c>
      <c r="AE42" s="269">
        <v>0</v>
      </c>
      <c r="AF42" s="269">
        <v>108</v>
      </c>
      <c r="AG42" s="269">
        <v>0</v>
      </c>
      <c r="AH42" s="269">
        <v>88</v>
      </c>
      <c r="AI42" s="269">
        <v>130</v>
      </c>
      <c r="AJ42" s="269">
        <v>72</v>
      </c>
      <c r="AK42" s="269">
        <v>15</v>
      </c>
      <c r="AL42" s="269">
        <v>26</v>
      </c>
      <c r="AM42" s="269">
        <v>77</v>
      </c>
      <c r="AN42" s="269">
        <v>0</v>
      </c>
      <c r="AO42" s="269">
        <v>0</v>
      </c>
      <c r="AP42" s="270">
        <v>1477</v>
      </c>
      <c r="AQ42" s="269">
        <v>0</v>
      </c>
      <c r="AR42" s="269">
        <v>0</v>
      </c>
      <c r="AS42" s="269">
        <v>0</v>
      </c>
      <c r="AT42" s="269">
        <v>0</v>
      </c>
      <c r="AU42" s="269">
        <v>0</v>
      </c>
      <c r="AV42" s="269">
        <v>0</v>
      </c>
      <c r="AW42" s="270">
        <v>0</v>
      </c>
      <c r="AX42" s="269">
        <v>1477</v>
      </c>
      <c r="AY42" s="270">
        <v>0</v>
      </c>
      <c r="AZ42" s="270">
        <v>0</v>
      </c>
      <c r="BA42" s="269">
        <v>1477</v>
      </c>
      <c r="BB42" s="270">
        <v>0</v>
      </c>
      <c r="BC42" s="269">
        <v>0</v>
      </c>
      <c r="BD42" s="270">
        <v>1477</v>
      </c>
      <c r="BE42" s="271"/>
      <c r="BG42" s="287">
        <v>38</v>
      </c>
      <c r="BH42" s="272" t="s">
        <v>282</v>
      </c>
      <c r="BI42" s="273">
        <f t="shared" si="0"/>
        <v>1477</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3</v>
      </c>
      <c r="D43" s="269">
        <v>0</v>
      </c>
      <c r="E43" s="269">
        <v>0</v>
      </c>
      <c r="F43" s="269">
        <v>1</v>
      </c>
      <c r="G43" s="269">
        <v>50</v>
      </c>
      <c r="H43" s="269">
        <v>1</v>
      </c>
      <c r="I43" s="269">
        <v>37</v>
      </c>
      <c r="J43" s="269">
        <v>145</v>
      </c>
      <c r="K43" s="269">
        <v>1</v>
      </c>
      <c r="L43" s="269">
        <v>11</v>
      </c>
      <c r="M43" s="269">
        <v>8</v>
      </c>
      <c r="N43" s="269">
        <v>26</v>
      </c>
      <c r="O43" s="269">
        <v>7</v>
      </c>
      <c r="P43" s="269">
        <v>39</v>
      </c>
      <c r="Q43" s="269">
        <v>10</v>
      </c>
      <c r="R43" s="269">
        <v>15</v>
      </c>
      <c r="S43" s="269">
        <v>27</v>
      </c>
      <c r="T43" s="269">
        <v>1</v>
      </c>
      <c r="U43" s="269">
        <v>76</v>
      </c>
      <c r="V43" s="269">
        <v>2</v>
      </c>
      <c r="W43" s="269">
        <v>12</v>
      </c>
      <c r="X43" s="269">
        <v>22</v>
      </c>
      <c r="Y43" s="269">
        <v>69</v>
      </c>
      <c r="Z43" s="269">
        <v>5</v>
      </c>
      <c r="AA43" s="269">
        <v>4</v>
      </c>
      <c r="AB43" s="269">
        <v>19</v>
      </c>
      <c r="AC43" s="269">
        <v>94</v>
      </c>
      <c r="AD43" s="269">
        <v>76</v>
      </c>
      <c r="AE43" s="269">
        <v>5</v>
      </c>
      <c r="AF43" s="269">
        <v>118</v>
      </c>
      <c r="AG43" s="269">
        <v>0</v>
      </c>
      <c r="AH43" s="269">
        <v>21</v>
      </c>
      <c r="AI43" s="269">
        <v>100</v>
      </c>
      <c r="AJ43" s="269">
        <v>36</v>
      </c>
      <c r="AK43" s="269">
        <v>6</v>
      </c>
      <c r="AL43" s="269">
        <v>18</v>
      </c>
      <c r="AM43" s="269">
        <v>33</v>
      </c>
      <c r="AN43" s="269">
        <v>0</v>
      </c>
      <c r="AO43" s="269">
        <v>0</v>
      </c>
      <c r="AP43" s="270">
        <v>1098</v>
      </c>
      <c r="AQ43" s="269">
        <v>0</v>
      </c>
      <c r="AR43" s="269">
        <v>901</v>
      </c>
      <c r="AS43" s="269">
        <v>0</v>
      </c>
      <c r="AT43" s="269">
        <v>0</v>
      </c>
      <c r="AU43" s="269">
        <v>0</v>
      </c>
      <c r="AV43" s="269">
        <v>0</v>
      </c>
      <c r="AW43" s="270">
        <v>901</v>
      </c>
      <c r="AX43" s="269">
        <v>1999</v>
      </c>
      <c r="AY43" s="270">
        <v>1</v>
      </c>
      <c r="AZ43" s="270">
        <v>902</v>
      </c>
      <c r="BA43" s="269">
        <v>2000</v>
      </c>
      <c r="BB43" s="270">
        <v>-1543</v>
      </c>
      <c r="BC43" s="269">
        <v>-641</v>
      </c>
      <c r="BD43" s="270">
        <v>457</v>
      </c>
      <c r="BE43" s="271"/>
      <c r="BG43" s="287">
        <v>39</v>
      </c>
      <c r="BH43" s="272" t="s">
        <v>283</v>
      </c>
      <c r="BI43" s="273">
        <f t="shared" si="0"/>
        <v>1999</v>
      </c>
      <c r="BJ43" s="274">
        <f t="shared" si="1"/>
        <v>1543</v>
      </c>
      <c r="BK43" s="275">
        <f t="shared" si="2"/>
        <v>0.77188594297148572</v>
      </c>
      <c r="BL43" s="276">
        <f t="shared" si="3"/>
        <v>0.22811405702851428</v>
      </c>
      <c r="BM43" s="277"/>
      <c r="BN43" s="287">
        <v>39</v>
      </c>
      <c r="BO43" s="272" t="s">
        <v>283</v>
      </c>
      <c r="BP43" s="278">
        <f t="shared" si="4"/>
        <v>1</v>
      </c>
      <c r="BQ43" s="279">
        <f t="shared" si="5"/>
        <v>1543</v>
      </c>
      <c r="BR43" s="280">
        <f t="shared" si="6"/>
        <v>-1542</v>
      </c>
      <c r="BS43" s="277"/>
    </row>
    <row r="44" spans="1:71" x14ac:dyDescent="0.2">
      <c r="A44" s="288">
        <v>40</v>
      </c>
      <c r="B44" s="289" t="s">
        <v>43</v>
      </c>
      <c r="C44" s="290">
        <v>442</v>
      </c>
      <c r="D44" s="290">
        <v>16</v>
      </c>
      <c r="E44" s="290">
        <v>0</v>
      </c>
      <c r="F44" s="290">
        <v>15</v>
      </c>
      <c r="G44" s="290">
        <v>3935</v>
      </c>
      <c r="H44" s="290">
        <v>258</v>
      </c>
      <c r="I44" s="290">
        <v>9334</v>
      </c>
      <c r="J44" s="290">
        <v>54064</v>
      </c>
      <c r="K44" s="290">
        <v>955</v>
      </c>
      <c r="L44" s="290">
        <v>4365</v>
      </c>
      <c r="M44" s="290">
        <v>448</v>
      </c>
      <c r="N44" s="290">
        <v>5333</v>
      </c>
      <c r="O44" s="290">
        <v>1064</v>
      </c>
      <c r="P44" s="290">
        <v>5250</v>
      </c>
      <c r="Q44" s="290">
        <v>705</v>
      </c>
      <c r="R44" s="290">
        <v>1189</v>
      </c>
      <c r="S44" s="290">
        <v>4863</v>
      </c>
      <c r="T44" s="290">
        <v>395</v>
      </c>
      <c r="U44" s="290">
        <v>15127</v>
      </c>
      <c r="V44" s="290">
        <v>239</v>
      </c>
      <c r="W44" s="290">
        <v>4800</v>
      </c>
      <c r="X44" s="290">
        <v>3755</v>
      </c>
      <c r="Y44" s="290">
        <v>2393</v>
      </c>
      <c r="Z44" s="290">
        <v>974</v>
      </c>
      <c r="AA44" s="290">
        <v>188</v>
      </c>
      <c r="AB44" s="290">
        <v>266</v>
      </c>
      <c r="AC44" s="290">
        <v>2886</v>
      </c>
      <c r="AD44" s="290">
        <v>3057</v>
      </c>
      <c r="AE44" s="290">
        <v>822</v>
      </c>
      <c r="AF44" s="290">
        <v>3276</v>
      </c>
      <c r="AG44" s="290">
        <v>56</v>
      </c>
      <c r="AH44" s="290">
        <v>1641</v>
      </c>
      <c r="AI44" s="290">
        <v>1859</v>
      </c>
      <c r="AJ44" s="290">
        <v>3435</v>
      </c>
      <c r="AK44" s="290">
        <v>251</v>
      </c>
      <c r="AL44" s="290">
        <v>1415</v>
      </c>
      <c r="AM44" s="290">
        <v>2989</v>
      </c>
      <c r="AN44" s="290">
        <v>1477</v>
      </c>
      <c r="AO44" s="290">
        <v>311</v>
      </c>
      <c r="AP44" s="291">
        <v>143848</v>
      </c>
      <c r="AQ44" s="290">
        <v>3804</v>
      </c>
      <c r="AR44" s="290">
        <v>41298</v>
      </c>
      <c r="AS44" s="290">
        <v>12046</v>
      </c>
      <c r="AT44" s="290">
        <v>8884</v>
      </c>
      <c r="AU44" s="290">
        <v>3121</v>
      </c>
      <c r="AV44" s="290">
        <v>3875</v>
      </c>
      <c r="AW44" s="291">
        <v>73028</v>
      </c>
      <c r="AX44" s="290">
        <v>216876</v>
      </c>
      <c r="AY44" s="291">
        <v>180924</v>
      </c>
      <c r="AZ44" s="291">
        <v>253952</v>
      </c>
      <c r="BA44" s="290">
        <v>397800</v>
      </c>
      <c r="BB44" s="291">
        <v>-144367</v>
      </c>
      <c r="BC44" s="290">
        <v>109585</v>
      </c>
      <c r="BD44" s="291">
        <v>253433</v>
      </c>
      <c r="BE44" s="271"/>
      <c r="BG44" s="288">
        <v>40</v>
      </c>
      <c r="BH44" s="292" t="s">
        <v>43</v>
      </c>
      <c r="BI44" s="293">
        <f t="shared" si="0"/>
        <v>216876</v>
      </c>
      <c r="BJ44" s="294">
        <f t="shared" si="1"/>
        <v>144367</v>
      </c>
      <c r="BK44" s="295">
        <f t="shared" si="2"/>
        <v>0.66566609491137796</v>
      </c>
      <c r="BL44" s="296">
        <f t="shared" si="3"/>
        <v>0.33433390508862204</v>
      </c>
      <c r="BM44" s="277"/>
      <c r="BN44" s="288">
        <v>40</v>
      </c>
      <c r="BO44" s="292" t="s">
        <v>43</v>
      </c>
      <c r="BP44" s="297">
        <f t="shared" si="4"/>
        <v>180924</v>
      </c>
      <c r="BQ44" s="298">
        <f t="shared" si="5"/>
        <v>144367</v>
      </c>
      <c r="BR44" s="299">
        <f t="shared" si="6"/>
        <v>36557</v>
      </c>
    </row>
    <row r="45" spans="1:71" x14ac:dyDescent="0.2">
      <c r="A45" s="300">
        <v>41</v>
      </c>
      <c r="B45" s="301" t="s">
        <v>52</v>
      </c>
      <c r="C45" s="302">
        <v>3</v>
      </c>
      <c r="D45" s="302">
        <v>0</v>
      </c>
      <c r="E45" s="302">
        <v>0</v>
      </c>
      <c r="F45" s="302">
        <v>4</v>
      </c>
      <c r="G45" s="302">
        <v>77</v>
      </c>
      <c r="H45" s="302">
        <v>5</v>
      </c>
      <c r="I45" s="302">
        <v>298</v>
      </c>
      <c r="J45" s="302">
        <v>1008</v>
      </c>
      <c r="K45" s="302">
        <v>13</v>
      </c>
      <c r="L45" s="302">
        <v>117</v>
      </c>
      <c r="M45" s="302">
        <v>14</v>
      </c>
      <c r="N45" s="302">
        <v>69</v>
      </c>
      <c r="O45" s="302">
        <v>8</v>
      </c>
      <c r="P45" s="302">
        <v>139</v>
      </c>
      <c r="Q45" s="302">
        <v>19</v>
      </c>
      <c r="R45" s="302">
        <v>26</v>
      </c>
      <c r="S45" s="302">
        <v>129</v>
      </c>
      <c r="T45" s="302">
        <v>7</v>
      </c>
      <c r="U45" s="302">
        <v>347</v>
      </c>
      <c r="V45" s="302">
        <v>6</v>
      </c>
      <c r="W45" s="302">
        <v>44</v>
      </c>
      <c r="X45" s="302">
        <v>155</v>
      </c>
      <c r="Y45" s="302">
        <v>95</v>
      </c>
      <c r="Z45" s="302">
        <v>13</v>
      </c>
      <c r="AA45" s="302">
        <v>5</v>
      </c>
      <c r="AB45" s="302">
        <v>20</v>
      </c>
      <c r="AC45" s="302">
        <v>238</v>
      </c>
      <c r="AD45" s="302">
        <v>275</v>
      </c>
      <c r="AE45" s="302">
        <v>10</v>
      </c>
      <c r="AF45" s="302">
        <v>228</v>
      </c>
      <c r="AG45" s="302">
        <v>3</v>
      </c>
      <c r="AH45" s="302">
        <v>58</v>
      </c>
      <c r="AI45" s="302">
        <v>60</v>
      </c>
      <c r="AJ45" s="302">
        <v>65</v>
      </c>
      <c r="AK45" s="302">
        <v>22</v>
      </c>
      <c r="AL45" s="302">
        <v>60</v>
      </c>
      <c r="AM45" s="302">
        <v>163</v>
      </c>
      <c r="AN45" s="302">
        <v>0</v>
      </c>
      <c r="AO45" s="302">
        <v>1</v>
      </c>
      <c r="AP45" s="303">
        <v>3804</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98</v>
      </c>
      <c r="D46" s="269">
        <v>12</v>
      </c>
      <c r="E46" s="269">
        <v>0</v>
      </c>
      <c r="F46" s="269">
        <v>17</v>
      </c>
      <c r="G46" s="269">
        <v>855</v>
      </c>
      <c r="H46" s="269">
        <v>102</v>
      </c>
      <c r="I46" s="269">
        <v>2129</v>
      </c>
      <c r="J46" s="269">
        <v>7534</v>
      </c>
      <c r="K46" s="269">
        <v>45</v>
      </c>
      <c r="L46" s="269">
        <v>1403</v>
      </c>
      <c r="M46" s="269">
        <v>182</v>
      </c>
      <c r="N46" s="269">
        <v>409</v>
      </c>
      <c r="O46" s="269">
        <v>138</v>
      </c>
      <c r="P46" s="269">
        <v>2667</v>
      </c>
      <c r="Q46" s="269">
        <v>239</v>
      </c>
      <c r="R46" s="269">
        <v>465</v>
      </c>
      <c r="S46" s="269">
        <v>1695</v>
      </c>
      <c r="T46" s="269">
        <v>120</v>
      </c>
      <c r="U46" s="269">
        <v>4542</v>
      </c>
      <c r="V46" s="269">
        <v>62</v>
      </c>
      <c r="W46" s="269">
        <v>764</v>
      </c>
      <c r="X46" s="269">
        <v>2037</v>
      </c>
      <c r="Y46" s="269">
        <v>1521</v>
      </c>
      <c r="Z46" s="269">
        <v>106</v>
      </c>
      <c r="AA46" s="269">
        <v>53</v>
      </c>
      <c r="AB46" s="269">
        <v>391</v>
      </c>
      <c r="AC46" s="269">
        <v>4288</v>
      </c>
      <c r="AD46" s="269">
        <v>2811</v>
      </c>
      <c r="AE46" s="269">
        <v>152</v>
      </c>
      <c r="AF46" s="269">
        <v>3265</v>
      </c>
      <c r="AG46" s="269">
        <v>37</v>
      </c>
      <c r="AH46" s="269">
        <v>1873</v>
      </c>
      <c r="AI46" s="269">
        <v>3776</v>
      </c>
      <c r="AJ46" s="269">
        <v>3424</v>
      </c>
      <c r="AK46" s="269">
        <v>283</v>
      </c>
      <c r="AL46" s="269">
        <v>1480</v>
      </c>
      <c r="AM46" s="269">
        <v>1848</v>
      </c>
      <c r="AN46" s="269">
        <v>0</v>
      </c>
      <c r="AO46" s="269">
        <v>4</v>
      </c>
      <c r="AP46" s="270">
        <v>50827</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160</v>
      </c>
      <c r="D47" s="269">
        <v>20</v>
      </c>
      <c r="E47" s="269">
        <v>0</v>
      </c>
      <c r="F47" s="269">
        <v>3</v>
      </c>
      <c r="G47" s="269">
        <v>628</v>
      </c>
      <c r="H47" s="269">
        <v>-12</v>
      </c>
      <c r="I47" s="269">
        <v>773</v>
      </c>
      <c r="J47" s="269">
        <v>4572</v>
      </c>
      <c r="K47" s="269">
        <v>38</v>
      </c>
      <c r="L47" s="269">
        <v>-46</v>
      </c>
      <c r="M47" s="269">
        <v>78</v>
      </c>
      <c r="N47" s="269">
        <v>776</v>
      </c>
      <c r="O47" s="269">
        <v>119</v>
      </c>
      <c r="P47" s="269">
        <v>262</v>
      </c>
      <c r="Q47" s="269">
        <v>127</v>
      </c>
      <c r="R47" s="269">
        <v>234</v>
      </c>
      <c r="S47" s="269">
        <v>158</v>
      </c>
      <c r="T47" s="269">
        <v>-30</v>
      </c>
      <c r="U47" s="269">
        <v>-597</v>
      </c>
      <c r="V47" s="269">
        <v>-18</v>
      </c>
      <c r="W47" s="269">
        <v>56</v>
      </c>
      <c r="X47" s="269">
        <v>659</v>
      </c>
      <c r="Y47" s="269">
        <v>101</v>
      </c>
      <c r="Z47" s="269">
        <v>77</v>
      </c>
      <c r="AA47" s="269">
        <v>49</v>
      </c>
      <c r="AB47" s="269">
        <v>17</v>
      </c>
      <c r="AC47" s="269">
        <v>1285</v>
      </c>
      <c r="AD47" s="269">
        <v>2104</v>
      </c>
      <c r="AE47" s="269">
        <v>3207</v>
      </c>
      <c r="AF47" s="269">
        <v>1244</v>
      </c>
      <c r="AG47" s="269">
        <v>12</v>
      </c>
      <c r="AH47" s="269">
        <v>0</v>
      </c>
      <c r="AI47" s="269">
        <v>7</v>
      </c>
      <c r="AJ47" s="269">
        <v>232</v>
      </c>
      <c r="AK47" s="269">
        <v>-15</v>
      </c>
      <c r="AL47" s="269">
        <v>344</v>
      </c>
      <c r="AM47" s="269">
        <v>783</v>
      </c>
      <c r="AN47" s="269">
        <v>0</v>
      </c>
      <c r="AO47" s="269">
        <v>120</v>
      </c>
      <c r="AP47" s="270">
        <v>17527</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130</v>
      </c>
      <c r="D48" s="269">
        <v>3</v>
      </c>
      <c r="E48" s="269">
        <v>0</v>
      </c>
      <c r="F48" s="269">
        <v>5</v>
      </c>
      <c r="G48" s="269">
        <v>408</v>
      </c>
      <c r="H48" s="269">
        <v>48</v>
      </c>
      <c r="I48" s="269">
        <v>676</v>
      </c>
      <c r="J48" s="269">
        <v>10087</v>
      </c>
      <c r="K48" s="269">
        <v>127</v>
      </c>
      <c r="L48" s="269">
        <v>531</v>
      </c>
      <c r="M48" s="269">
        <v>98</v>
      </c>
      <c r="N48" s="269">
        <v>391</v>
      </c>
      <c r="O48" s="269">
        <v>41</v>
      </c>
      <c r="P48" s="269">
        <v>779</v>
      </c>
      <c r="Q48" s="269">
        <v>129</v>
      </c>
      <c r="R48" s="269">
        <v>222</v>
      </c>
      <c r="S48" s="269">
        <v>1167</v>
      </c>
      <c r="T48" s="269">
        <v>114</v>
      </c>
      <c r="U48" s="269">
        <v>3609</v>
      </c>
      <c r="V48" s="269">
        <v>68</v>
      </c>
      <c r="W48" s="269">
        <v>417</v>
      </c>
      <c r="X48" s="269">
        <v>863</v>
      </c>
      <c r="Y48" s="269">
        <v>162</v>
      </c>
      <c r="Z48" s="269">
        <v>289</v>
      </c>
      <c r="AA48" s="269">
        <v>80</v>
      </c>
      <c r="AB48" s="269">
        <v>63</v>
      </c>
      <c r="AC48" s="269">
        <v>959</v>
      </c>
      <c r="AD48" s="269">
        <v>662</v>
      </c>
      <c r="AE48" s="269">
        <v>2477</v>
      </c>
      <c r="AF48" s="269">
        <v>1342</v>
      </c>
      <c r="AG48" s="269">
        <v>9</v>
      </c>
      <c r="AH48" s="269">
        <v>1922</v>
      </c>
      <c r="AI48" s="269">
        <v>1191</v>
      </c>
      <c r="AJ48" s="269">
        <v>498</v>
      </c>
      <c r="AK48" s="269">
        <v>36</v>
      </c>
      <c r="AL48" s="269">
        <v>375</v>
      </c>
      <c r="AM48" s="269">
        <v>712</v>
      </c>
      <c r="AN48" s="269">
        <v>0</v>
      </c>
      <c r="AO48" s="269">
        <v>16</v>
      </c>
      <c r="AP48" s="270">
        <v>30706</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32</v>
      </c>
      <c r="D49" s="269">
        <v>2</v>
      </c>
      <c r="E49" s="269">
        <v>0</v>
      </c>
      <c r="F49" s="269">
        <v>4</v>
      </c>
      <c r="G49" s="269">
        <v>915</v>
      </c>
      <c r="H49" s="269">
        <v>18</v>
      </c>
      <c r="I49" s="269">
        <v>314</v>
      </c>
      <c r="J49" s="269">
        <v>1542</v>
      </c>
      <c r="K49" s="269">
        <v>185</v>
      </c>
      <c r="L49" s="269">
        <v>241</v>
      </c>
      <c r="M49" s="269">
        <v>26</v>
      </c>
      <c r="N49" s="269">
        <v>125</v>
      </c>
      <c r="O49" s="269">
        <v>10</v>
      </c>
      <c r="P49" s="269">
        <v>259</v>
      </c>
      <c r="Q49" s="269">
        <v>8</v>
      </c>
      <c r="R49" s="269">
        <v>21</v>
      </c>
      <c r="S49" s="269">
        <v>127</v>
      </c>
      <c r="T49" s="269">
        <v>5</v>
      </c>
      <c r="U49" s="269">
        <v>92</v>
      </c>
      <c r="V49" s="269">
        <v>5</v>
      </c>
      <c r="W49" s="269">
        <v>49</v>
      </c>
      <c r="X49" s="269">
        <v>279</v>
      </c>
      <c r="Y49" s="269">
        <v>163</v>
      </c>
      <c r="Z49" s="269">
        <v>46</v>
      </c>
      <c r="AA49" s="269">
        <v>17</v>
      </c>
      <c r="AB49" s="269">
        <v>15</v>
      </c>
      <c r="AC49" s="269">
        <v>439</v>
      </c>
      <c r="AD49" s="269">
        <v>184</v>
      </c>
      <c r="AE49" s="269">
        <v>306</v>
      </c>
      <c r="AF49" s="269">
        <v>824</v>
      </c>
      <c r="AG49" s="269">
        <v>3</v>
      </c>
      <c r="AH49" s="269">
        <v>9</v>
      </c>
      <c r="AI49" s="269">
        <v>81</v>
      </c>
      <c r="AJ49" s="269">
        <v>115</v>
      </c>
      <c r="AK49" s="269">
        <v>20</v>
      </c>
      <c r="AL49" s="269">
        <v>206</v>
      </c>
      <c r="AM49" s="269">
        <v>449</v>
      </c>
      <c r="AN49" s="269">
        <v>0</v>
      </c>
      <c r="AO49" s="269">
        <v>6</v>
      </c>
      <c r="AP49" s="270">
        <v>7142</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-56</v>
      </c>
      <c r="D50" s="269">
        <v>-2</v>
      </c>
      <c r="E50" s="269">
        <v>0</v>
      </c>
      <c r="F50" s="269">
        <v>0</v>
      </c>
      <c r="G50" s="269">
        <v>-16</v>
      </c>
      <c r="H50" s="269">
        <v>0</v>
      </c>
      <c r="I50" s="269">
        <v>0</v>
      </c>
      <c r="J50" s="269">
        <v>0</v>
      </c>
      <c r="K50" s="269">
        <v>-3</v>
      </c>
      <c r="L50" s="269">
        <v>0</v>
      </c>
      <c r="M50" s="269">
        <v>0</v>
      </c>
      <c r="N50" s="269">
        <v>0</v>
      </c>
      <c r="O50" s="269">
        <v>0</v>
      </c>
      <c r="P50" s="269">
        <v>0</v>
      </c>
      <c r="Q50" s="269">
        <v>0</v>
      </c>
      <c r="R50" s="269">
        <v>0</v>
      </c>
      <c r="S50" s="269">
        <v>0</v>
      </c>
      <c r="T50" s="269">
        <v>0</v>
      </c>
      <c r="U50" s="269">
        <v>0</v>
      </c>
      <c r="V50" s="269">
        <v>0</v>
      </c>
      <c r="W50" s="269">
        <v>0</v>
      </c>
      <c r="X50" s="269">
        <v>0</v>
      </c>
      <c r="Y50" s="269">
        <v>-18</v>
      </c>
      <c r="Z50" s="269">
        <v>0</v>
      </c>
      <c r="AA50" s="269">
        <v>-18</v>
      </c>
      <c r="AB50" s="269">
        <v>0</v>
      </c>
      <c r="AC50" s="269">
        <v>-6</v>
      </c>
      <c r="AD50" s="269">
        <v>-135</v>
      </c>
      <c r="AE50" s="269">
        <v>-1</v>
      </c>
      <c r="AF50" s="269">
        <v>-38</v>
      </c>
      <c r="AG50" s="269">
        <v>0</v>
      </c>
      <c r="AH50" s="269">
        <v>0</v>
      </c>
      <c r="AI50" s="269">
        <v>-15</v>
      </c>
      <c r="AJ50" s="269">
        <v>-102</v>
      </c>
      <c r="AK50" s="269">
        <v>-10</v>
      </c>
      <c r="AL50" s="269">
        <v>0</v>
      </c>
      <c r="AM50" s="269">
        <v>0</v>
      </c>
      <c r="AN50" s="269">
        <v>0</v>
      </c>
      <c r="AO50" s="269">
        <v>-1</v>
      </c>
      <c r="AP50" s="270">
        <v>-421</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367</v>
      </c>
      <c r="D51" s="290">
        <v>35</v>
      </c>
      <c r="E51" s="290">
        <v>0</v>
      </c>
      <c r="F51" s="290">
        <v>33</v>
      </c>
      <c r="G51" s="290">
        <v>2867</v>
      </c>
      <c r="H51" s="290">
        <v>161</v>
      </c>
      <c r="I51" s="290">
        <v>4190</v>
      </c>
      <c r="J51" s="290">
        <v>24743</v>
      </c>
      <c r="K51" s="290">
        <v>405</v>
      </c>
      <c r="L51" s="290">
        <v>2246</v>
      </c>
      <c r="M51" s="290">
        <v>398</v>
      </c>
      <c r="N51" s="290">
        <v>1770</v>
      </c>
      <c r="O51" s="290">
        <v>316</v>
      </c>
      <c r="P51" s="290">
        <v>4106</v>
      </c>
      <c r="Q51" s="290">
        <v>522</v>
      </c>
      <c r="R51" s="290">
        <v>968</v>
      </c>
      <c r="S51" s="290">
        <v>3276</v>
      </c>
      <c r="T51" s="290">
        <v>216</v>
      </c>
      <c r="U51" s="290">
        <v>7993</v>
      </c>
      <c r="V51" s="290">
        <v>123</v>
      </c>
      <c r="W51" s="290">
        <v>1330</v>
      </c>
      <c r="X51" s="290">
        <v>3993</v>
      </c>
      <c r="Y51" s="290">
        <v>2024</v>
      </c>
      <c r="Z51" s="290">
        <v>531</v>
      </c>
      <c r="AA51" s="290">
        <v>186</v>
      </c>
      <c r="AB51" s="290">
        <v>506</v>
      </c>
      <c r="AC51" s="290">
        <v>7203</v>
      </c>
      <c r="AD51" s="290">
        <v>5901</v>
      </c>
      <c r="AE51" s="290">
        <v>6151</v>
      </c>
      <c r="AF51" s="290">
        <v>6865</v>
      </c>
      <c r="AG51" s="290">
        <v>64</v>
      </c>
      <c r="AH51" s="290">
        <v>3862</v>
      </c>
      <c r="AI51" s="290">
        <v>5100</v>
      </c>
      <c r="AJ51" s="290">
        <v>4232</v>
      </c>
      <c r="AK51" s="290">
        <v>336</v>
      </c>
      <c r="AL51" s="290">
        <v>2465</v>
      </c>
      <c r="AM51" s="290">
        <v>3955</v>
      </c>
      <c r="AN51" s="290">
        <v>0</v>
      </c>
      <c r="AO51" s="290">
        <v>146</v>
      </c>
      <c r="AP51" s="291">
        <v>109585</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809</v>
      </c>
      <c r="D52" s="306">
        <v>51</v>
      </c>
      <c r="E52" s="306">
        <v>0</v>
      </c>
      <c r="F52" s="306">
        <v>48</v>
      </c>
      <c r="G52" s="306">
        <v>6802</v>
      </c>
      <c r="H52" s="306">
        <v>419</v>
      </c>
      <c r="I52" s="306">
        <v>13524</v>
      </c>
      <c r="J52" s="306">
        <v>78807</v>
      </c>
      <c r="K52" s="306">
        <v>1360</v>
      </c>
      <c r="L52" s="306">
        <v>6611</v>
      </c>
      <c r="M52" s="306">
        <v>846</v>
      </c>
      <c r="N52" s="306">
        <v>7103</v>
      </c>
      <c r="O52" s="306">
        <v>1380</v>
      </c>
      <c r="P52" s="306">
        <v>9356</v>
      </c>
      <c r="Q52" s="306">
        <v>1227</v>
      </c>
      <c r="R52" s="306">
        <v>2157</v>
      </c>
      <c r="S52" s="306">
        <v>8139</v>
      </c>
      <c r="T52" s="306">
        <v>611</v>
      </c>
      <c r="U52" s="306">
        <v>23120</v>
      </c>
      <c r="V52" s="306">
        <v>362</v>
      </c>
      <c r="W52" s="306">
        <v>6130</v>
      </c>
      <c r="X52" s="306">
        <v>7748</v>
      </c>
      <c r="Y52" s="306">
        <v>4417</v>
      </c>
      <c r="Z52" s="306">
        <v>1505</v>
      </c>
      <c r="AA52" s="306">
        <v>374</v>
      </c>
      <c r="AB52" s="306">
        <v>772</v>
      </c>
      <c r="AC52" s="306">
        <v>10089</v>
      </c>
      <c r="AD52" s="306">
        <v>8958</v>
      </c>
      <c r="AE52" s="306">
        <v>6973</v>
      </c>
      <c r="AF52" s="306">
        <v>10141</v>
      </c>
      <c r="AG52" s="306">
        <v>120</v>
      </c>
      <c r="AH52" s="306">
        <v>5503</v>
      </c>
      <c r="AI52" s="306">
        <v>6959</v>
      </c>
      <c r="AJ52" s="306">
        <v>7667</v>
      </c>
      <c r="AK52" s="306">
        <v>587</v>
      </c>
      <c r="AL52" s="306">
        <v>3880</v>
      </c>
      <c r="AM52" s="306">
        <v>6944</v>
      </c>
      <c r="AN52" s="306">
        <v>1477</v>
      </c>
      <c r="AO52" s="306">
        <v>457</v>
      </c>
      <c r="AP52" s="307">
        <v>253433</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0.14091470951792337</v>
      </c>
      <c r="D5" s="442">
        <v>0</v>
      </c>
      <c r="E5" s="442">
        <v>0</v>
      </c>
      <c r="F5" s="442">
        <v>0</v>
      </c>
      <c r="G5" s="442">
        <v>0.14054689797118494</v>
      </c>
      <c r="H5" s="442">
        <v>9.5465393794749408E-3</v>
      </c>
      <c r="I5" s="442">
        <v>4.4365572315882877E-4</v>
      </c>
      <c r="J5" s="442">
        <v>1.3069904957681425E-3</v>
      </c>
      <c r="K5" s="442">
        <v>0</v>
      </c>
      <c r="L5" s="442">
        <v>7.5631523218877626E-4</v>
      </c>
      <c r="M5" s="442">
        <v>0</v>
      </c>
      <c r="N5" s="442">
        <v>0</v>
      </c>
      <c r="O5" s="442">
        <v>0</v>
      </c>
      <c r="P5" s="442">
        <v>0</v>
      </c>
      <c r="Q5" s="442">
        <v>0</v>
      </c>
      <c r="R5" s="442">
        <v>0</v>
      </c>
      <c r="S5" s="442">
        <v>0</v>
      </c>
      <c r="T5" s="442">
        <v>0</v>
      </c>
      <c r="U5" s="442">
        <v>0</v>
      </c>
      <c r="V5" s="442">
        <v>0</v>
      </c>
      <c r="W5" s="442">
        <v>0</v>
      </c>
      <c r="X5" s="442">
        <v>1.2906556530717606E-4</v>
      </c>
      <c r="Y5" s="442">
        <v>1.1319900384876612E-3</v>
      </c>
      <c r="Z5" s="442">
        <v>0</v>
      </c>
      <c r="AA5" s="442">
        <v>0</v>
      </c>
      <c r="AB5" s="442">
        <v>0</v>
      </c>
      <c r="AC5" s="442">
        <v>9.9117851124987607E-5</v>
      </c>
      <c r="AD5" s="442">
        <v>0</v>
      </c>
      <c r="AE5" s="442">
        <v>0</v>
      </c>
      <c r="AF5" s="442">
        <v>9.8609604575485653E-5</v>
      </c>
      <c r="AG5" s="442">
        <v>0</v>
      </c>
      <c r="AH5" s="442">
        <v>0</v>
      </c>
      <c r="AI5" s="442">
        <v>2.2991809167983907E-3</v>
      </c>
      <c r="AJ5" s="442">
        <v>1.6955784531107344E-3</v>
      </c>
      <c r="AK5" s="442">
        <v>1.7035775127768314E-3</v>
      </c>
      <c r="AL5" s="442">
        <v>0</v>
      </c>
      <c r="AM5" s="442">
        <v>1.483294930875576E-2</v>
      </c>
      <c r="AN5" s="442">
        <v>0</v>
      </c>
      <c r="AO5" s="442">
        <v>0</v>
      </c>
      <c r="AP5" s="443">
        <v>5.2439895356958246E-3</v>
      </c>
      <c r="AQ5" s="442">
        <v>3.1545741324921135E-3</v>
      </c>
      <c r="AR5" s="442">
        <v>1.1235410915782847E-2</v>
      </c>
      <c r="AS5" s="442">
        <v>0</v>
      </c>
      <c r="AT5" s="442">
        <v>0</v>
      </c>
      <c r="AU5" s="442">
        <v>2.8836911246395386E-3</v>
      </c>
      <c r="AV5" s="442">
        <v>0</v>
      </c>
      <c r="AW5" s="443">
        <v>6.6412882729911813E-3</v>
      </c>
      <c r="AX5" s="442">
        <v>8.3642265626440917E-3</v>
      </c>
      <c r="AY5" s="443">
        <v>2.3269439101501182E-3</v>
      </c>
      <c r="AZ5" s="443">
        <v>3.5676033266129033E-3</v>
      </c>
      <c r="BA5" s="442">
        <v>5.6184012066365007E-3</v>
      </c>
      <c r="BB5" s="443">
        <v>9.8776036074726212E-3</v>
      </c>
      <c r="BC5" s="442">
        <v>-4.7451749783273258E-3</v>
      </c>
      <c r="BD5" s="443">
        <v>3.1921651876432823E-3</v>
      </c>
    </row>
    <row r="6" spans="1:56" x14ac:dyDescent="0.2">
      <c r="A6" s="267" t="s">
        <v>444</v>
      </c>
      <c r="B6" s="272" t="s">
        <v>445</v>
      </c>
      <c r="C6" s="442">
        <v>0</v>
      </c>
      <c r="D6" s="442">
        <v>0.15686274509803921</v>
      </c>
      <c r="E6" s="442">
        <v>0</v>
      </c>
      <c r="F6" s="442">
        <v>0</v>
      </c>
      <c r="G6" s="442">
        <v>2.9403116730373417E-4</v>
      </c>
      <c r="H6" s="442">
        <v>0</v>
      </c>
      <c r="I6" s="442">
        <v>8.1336882579118605E-4</v>
      </c>
      <c r="J6" s="442">
        <v>2.1571687794231476E-4</v>
      </c>
      <c r="K6" s="442">
        <v>0</v>
      </c>
      <c r="L6" s="442">
        <v>0</v>
      </c>
      <c r="M6" s="442">
        <v>0</v>
      </c>
      <c r="N6" s="442">
        <v>0</v>
      </c>
      <c r="O6" s="442">
        <v>0</v>
      </c>
      <c r="P6" s="442">
        <v>0</v>
      </c>
      <c r="Q6" s="442">
        <v>0</v>
      </c>
      <c r="R6" s="442">
        <v>0</v>
      </c>
      <c r="S6" s="442">
        <v>0</v>
      </c>
      <c r="T6" s="442">
        <v>0</v>
      </c>
      <c r="U6" s="442">
        <v>0</v>
      </c>
      <c r="V6" s="442">
        <v>0</v>
      </c>
      <c r="W6" s="442">
        <v>0</v>
      </c>
      <c r="X6" s="442">
        <v>0</v>
      </c>
      <c r="Y6" s="442">
        <v>0</v>
      </c>
      <c r="Z6" s="442">
        <v>0</v>
      </c>
      <c r="AA6" s="442">
        <v>0</v>
      </c>
      <c r="AB6" s="442">
        <v>0</v>
      </c>
      <c r="AC6" s="442">
        <v>0</v>
      </c>
      <c r="AD6" s="442">
        <v>0</v>
      </c>
      <c r="AE6" s="442">
        <v>0</v>
      </c>
      <c r="AF6" s="442">
        <v>0</v>
      </c>
      <c r="AG6" s="442">
        <v>0</v>
      </c>
      <c r="AH6" s="442">
        <v>0</v>
      </c>
      <c r="AI6" s="442">
        <v>0</v>
      </c>
      <c r="AJ6" s="442">
        <v>0</v>
      </c>
      <c r="AK6" s="442">
        <v>0</v>
      </c>
      <c r="AL6" s="442">
        <v>0</v>
      </c>
      <c r="AM6" s="442">
        <v>7.2004608294930878E-4</v>
      </c>
      <c r="AN6" s="442">
        <v>0</v>
      </c>
      <c r="AO6" s="442">
        <v>0</v>
      </c>
      <c r="AP6" s="443">
        <v>1.6967009031972947E-4</v>
      </c>
      <c r="AQ6" s="442">
        <v>2.6288117770767612E-4</v>
      </c>
      <c r="AR6" s="442">
        <v>6.0535619158312755E-4</v>
      </c>
      <c r="AS6" s="442">
        <v>0</v>
      </c>
      <c r="AT6" s="442">
        <v>0</v>
      </c>
      <c r="AU6" s="442">
        <v>0</v>
      </c>
      <c r="AV6" s="442">
        <v>4.3870967741935487E-3</v>
      </c>
      <c r="AW6" s="443">
        <v>5.8881524894560991E-4</v>
      </c>
      <c r="AX6" s="442">
        <v>3.9653995831719508E-4</v>
      </c>
      <c r="AY6" s="443">
        <v>2.2108730737768346E-5</v>
      </c>
      <c r="AZ6" s="443">
        <v>1.8507434475806451E-4</v>
      </c>
      <c r="BA6" s="442">
        <v>2.2624434389140272E-4</v>
      </c>
      <c r="BB6" s="443">
        <v>2.7014483919455276E-4</v>
      </c>
      <c r="BC6" s="442">
        <v>7.3002691974266546E-5</v>
      </c>
      <c r="BD6" s="443">
        <v>2.0123661875130706E-4</v>
      </c>
    </row>
    <row r="7" spans="1:56" x14ac:dyDescent="0.2">
      <c r="A7" s="267" t="s">
        <v>446</v>
      </c>
      <c r="B7" s="272" t="s">
        <v>249</v>
      </c>
      <c r="C7" s="442">
        <v>0</v>
      </c>
      <c r="D7" s="442">
        <v>0</v>
      </c>
      <c r="E7" s="442">
        <v>0</v>
      </c>
      <c r="F7" s="442">
        <v>0</v>
      </c>
      <c r="G7" s="442">
        <v>1.8817994707438987E-2</v>
      </c>
      <c r="H7" s="442">
        <v>0</v>
      </c>
      <c r="I7" s="442">
        <v>0</v>
      </c>
      <c r="J7" s="442">
        <v>3.8067684342761427E-5</v>
      </c>
      <c r="K7" s="442">
        <v>0</v>
      </c>
      <c r="L7" s="442">
        <v>0</v>
      </c>
      <c r="M7" s="442">
        <v>0</v>
      </c>
      <c r="N7" s="442">
        <v>0</v>
      </c>
      <c r="O7" s="442">
        <v>0</v>
      </c>
      <c r="P7" s="442">
        <v>0</v>
      </c>
      <c r="Q7" s="442">
        <v>0</v>
      </c>
      <c r="R7" s="442">
        <v>0</v>
      </c>
      <c r="S7" s="442">
        <v>0</v>
      </c>
      <c r="T7" s="442">
        <v>0</v>
      </c>
      <c r="U7" s="442">
        <v>0</v>
      </c>
      <c r="V7" s="442">
        <v>0</v>
      </c>
      <c r="W7" s="442">
        <v>0</v>
      </c>
      <c r="X7" s="442">
        <v>5.1626226122870422E-4</v>
      </c>
      <c r="Y7" s="442">
        <v>0</v>
      </c>
      <c r="Z7" s="442">
        <v>0</v>
      </c>
      <c r="AA7" s="442">
        <v>0</v>
      </c>
      <c r="AB7" s="442">
        <v>0</v>
      </c>
      <c r="AC7" s="442">
        <v>0</v>
      </c>
      <c r="AD7" s="442">
        <v>0</v>
      </c>
      <c r="AE7" s="442">
        <v>0</v>
      </c>
      <c r="AF7" s="442">
        <v>0</v>
      </c>
      <c r="AG7" s="442">
        <v>0</v>
      </c>
      <c r="AH7" s="442">
        <v>0</v>
      </c>
      <c r="AI7" s="442">
        <v>0</v>
      </c>
      <c r="AJ7" s="442">
        <v>3.912873353332464E-4</v>
      </c>
      <c r="AK7" s="442">
        <v>0</v>
      </c>
      <c r="AL7" s="442">
        <v>0</v>
      </c>
      <c r="AM7" s="442">
        <v>3.0241935483870967E-3</v>
      </c>
      <c r="AN7" s="442">
        <v>0</v>
      </c>
      <c r="AO7" s="442">
        <v>0</v>
      </c>
      <c r="AP7" s="443">
        <v>6.2738475257760433E-4</v>
      </c>
      <c r="AQ7" s="442">
        <v>1.0515247108307045E-3</v>
      </c>
      <c r="AR7" s="442">
        <v>1.1380696401762796E-3</v>
      </c>
      <c r="AS7" s="442">
        <v>0</v>
      </c>
      <c r="AT7" s="442">
        <v>0</v>
      </c>
      <c r="AU7" s="442">
        <v>0</v>
      </c>
      <c r="AV7" s="442">
        <v>0</v>
      </c>
      <c r="AW7" s="443">
        <v>6.9836227200525828E-4</v>
      </c>
      <c r="AX7" s="442">
        <v>9.6829524705361594E-4</v>
      </c>
      <c r="AY7" s="443">
        <v>0</v>
      </c>
      <c r="AZ7" s="443">
        <v>2.0082535282258066E-4</v>
      </c>
      <c r="BA7" s="442">
        <v>5.2790346907993964E-4</v>
      </c>
      <c r="BB7" s="443">
        <v>1.4546260572014379E-3</v>
      </c>
      <c r="BC7" s="442">
        <v>-1.4509285029885477E-3</v>
      </c>
      <c r="BD7" s="443">
        <v>0</v>
      </c>
    </row>
    <row r="8" spans="1:56" x14ac:dyDescent="0.2">
      <c r="A8" s="267" t="s">
        <v>447</v>
      </c>
      <c r="B8" s="272" t="s">
        <v>27</v>
      </c>
      <c r="C8" s="442">
        <v>0</v>
      </c>
      <c r="D8" s="442">
        <v>0</v>
      </c>
      <c r="E8" s="442">
        <v>0</v>
      </c>
      <c r="F8" s="442">
        <v>0</v>
      </c>
      <c r="G8" s="442">
        <v>2.9403116730373417E-4</v>
      </c>
      <c r="H8" s="442">
        <v>0</v>
      </c>
      <c r="I8" s="442">
        <v>7.1724341910677312E-3</v>
      </c>
      <c r="J8" s="442">
        <v>5.3548542642151082E-3</v>
      </c>
      <c r="K8" s="442">
        <v>0.58823529411764708</v>
      </c>
      <c r="L8" s="442">
        <v>0</v>
      </c>
      <c r="M8" s="442">
        <v>6.8557919621749411E-2</v>
      </c>
      <c r="N8" s="442">
        <v>5.1527523581585244E-2</v>
      </c>
      <c r="O8" s="442">
        <v>0.15</v>
      </c>
      <c r="P8" s="442">
        <v>3.2064985036340317E-4</v>
      </c>
      <c r="Q8" s="442">
        <v>0</v>
      </c>
      <c r="R8" s="442">
        <v>0</v>
      </c>
      <c r="S8" s="442">
        <v>0</v>
      </c>
      <c r="T8" s="442">
        <v>0</v>
      </c>
      <c r="U8" s="442">
        <v>4.3252595155709341E-5</v>
      </c>
      <c r="V8" s="442">
        <v>0</v>
      </c>
      <c r="W8" s="442">
        <v>1.6313213703099511E-4</v>
      </c>
      <c r="X8" s="442">
        <v>0</v>
      </c>
      <c r="Y8" s="442">
        <v>6.5655422232284355E-3</v>
      </c>
      <c r="Z8" s="442">
        <v>0.29767441860465116</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9.6041162753074776E-3</v>
      </c>
      <c r="AQ8" s="442">
        <v>-2.6288117770767612E-4</v>
      </c>
      <c r="AR8" s="442">
        <v>-2.4214247663325099E-5</v>
      </c>
      <c r="AS8" s="442">
        <v>0</v>
      </c>
      <c r="AT8" s="442">
        <v>0</v>
      </c>
      <c r="AU8" s="442">
        <v>0</v>
      </c>
      <c r="AV8" s="442">
        <v>-5.1612903225806454E-4</v>
      </c>
      <c r="AW8" s="443">
        <v>-5.4773511529824174E-5</v>
      </c>
      <c r="AX8" s="442">
        <v>1.1204559287334699E-2</v>
      </c>
      <c r="AY8" s="443">
        <v>8.8434922951073384E-5</v>
      </c>
      <c r="AZ8" s="443">
        <v>4.7253024193548386E-5</v>
      </c>
      <c r="BA8" s="442">
        <v>6.1488185017596784E-3</v>
      </c>
      <c r="BB8" s="443">
        <v>1.6610444215090708E-2</v>
      </c>
      <c r="BC8" s="442">
        <v>-2.1773052881325E-2</v>
      </c>
      <c r="BD8" s="443">
        <v>1.8939917058946547E-4</v>
      </c>
    </row>
    <row r="9" spans="1:56" x14ac:dyDescent="0.2">
      <c r="A9" s="267" t="s">
        <v>448</v>
      </c>
      <c r="B9" s="272" t="s">
        <v>190</v>
      </c>
      <c r="C9" s="442">
        <v>0.13226205191594562</v>
      </c>
      <c r="D9" s="442">
        <v>3.9215686274509803E-2</v>
      </c>
      <c r="E9" s="442">
        <v>0</v>
      </c>
      <c r="F9" s="442">
        <v>0</v>
      </c>
      <c r="G9" s="442">
        <v>0.16862687444869157</v>
      </c>
      <c r="H9" s="442">
        <v>2.3866348448687352E-3</v>
      </c>
      <c r="I9" s="442">
        <v>2.2182786157941437E-3</v>
      </c>
      <c r="J9" s="442">
        <v>7.4485769030669868E-3</v>
      </c>
      <c r="K9" s="442">
        <v>0</v>
      </c>
      <c r="L9" s="442">
        <v>0</v>
      </c>
      <c r="M9" s="442">
        <v>0</v>
      </c>
      <c r="N9" s="442">
        <v>0</v>
      </c>
      <c r="O9" s="442">
        <v>0</v>
      </c>
      <c r="P9" s="442">
        <v>0</v>
      </c>
      <c r="Q9" s="442">
        <v>0</v>
      </c>
      <c r="R9" s="442">
        <v>0</v>
      </c>
      <c r="S9" s="442">
        <v>0</v>
      </c>
      <c r="T9" s="442">
        <v>0</v>
      </c>
      <c r="U9" s="442">
        <v>0</v>
      </c>
      <c r="V9" s="442">
        <v>0</v>
      </c>
      <c r="W9" s="442">
        <v>0</v>
      </c>
      <c r="X9" s="442">
        <v>1.2906556530717606E-4</v>
      </c>
      <c r="Y9" s="442">
        <v>0</v>
      </c>
      <c r="Z9" s="442">
        <v>0</v>
      </c>
      <c r="AA9" s="442">
        <v>0</v>
      </c>
      <c r="AB9" s="442">
        <v>0</v>
      </c>
      <c r="AC9" s="442">
        <v>9.9117851124987607E-5</v>
      </c>
      <c r="AD9" s="442">
        <v>0</v>
      </c>
      <c r="AE9" s="442">
        <v>0</v>
      </c>
      <c r="AF9" s="442">
        <v>5.9165762745291394E-4</v>
      </c>
      <c r="AG9" s="442">
        <v>0</v>
      </c>
      <c r="AH9" s="442">
        <v>3.6343812465927677E-4</v>
      </c>
      <c r="AI9" s="442">
        <v>6.3227475211955738E-3</v>
      </c>
      <c r="AJ9" s="442">
        <v>6.2605973653319423E-3</v>
      </c>
      <c r="AK9" s="442">
        <v>1.7035775127768314E-3</v>
      </c>
      <c r="AL9" s="442">
        <v>0</v>
      </c>
      <c r="AM9" s="442">
        <v>0.10728686635944701</v>
      </c>
      <c r="AN9" s="442">
        <v>0</v>
      </c>
      <c r="AO9" s="442">
        <v>2.1881838074398249E-3</v>
      </c>
      <c r="AP9" s="443">
        <v>1.0744457114898218E-2</v>
      </c>
      <c r="AQ9" s="442">
        <v>5.9674027339642478E-2</v>
      </c>
      <c r="AR9" s="442">
        <v>9.0779214489805804E-2</v>
      </c>
      <c r="AS9" s="442">
        <v>0</v>
      </c>
      <c r="AT9" s="442">
        <v>0</v>
      </c>
      <c r="AU9" s="442">
        <v>0</v>
      </c>
      <c r="AV9" s="442">
        <v>-1.4709677419354838E-2</v>
      </c>
      <c r="AW9" s="443">
        <v>5.3664347921345237E-2</v>
      </c>
      <c r="AX9" s="442">
        <v>3.0625795385381509E-2</v>
      </c>
      <c r="AY9" s="443">
        <v>3.4931794565673982E-2</v>
      </c>
      <c r="AZ9" s="443">
        <v>4.0318642893145164E-2</v>
      </c>
      <c r="BA9" s="442">
        <v>3.2584213172448466E-2</v>
      </c>
      <c r="BB9" s="443">
        <v>4.2669031011242184E-2</v>
      </c>
      <c r="BC9" s="442">
        <v>3.7222247570379161E-2</v>
      </c>
      <c r="BD9" s="443">
        <v>2.6839440798948833E-2</v>
      </c>
    </row>
    <row r="10" spans="1:56" x14ac:dyDescent="0.2">
      <c r="A10" s="281" t="s">
        <v>449</v>
      </c>
      <c r="B10" s="283" t="s">
        <v>28</v>
      </c>
      <c r="C10" s="442">
        <v>3.708281829419036E-3</v>
      </c>
      <c r="D10" s="442">
        <v>0</v>
      </c>
      <c r="E10" s="442">
        <v>0</v>
      </c>
      <c r="F10" s="442">
        <v>0</v>
      </c>
      <c r="G10" s="442">
        <v>8.8209350191120262E-4</v>
      </c>
      <c r="H10" s="442">
        <v>0.24343675417661098</v>
      </c>
      <c r="I10" s="442">
        <v>7.0984915705412602E-3</v>
      </c>
      <c r="J10" s="442">
        <v>1.0151382491403048E-3</v>
      </c>
      <c r="K10" s="442">
        <v>0</v>
      </c>
      <c r="L10" s="442">
        <v>1.3613674179397974E-3</v>
      </c>
      <c r="M10" s="442">
        <v>3.5460992907801418E-3</v>
      </c>
      <c r="N10" s="442">
        <v>4.2235675066873153E-4</v>
      </c>
      <c r="O10" s="442">
        <v>7.246376811594203E-4</v>
      </c>
      <c r="P10" s="442">
        <v>1.2825994014536127E-3</v>
      </c>
      <c r="Q10" s="442">
        <v>8.1499592502037486E-4</v>
      </c>
      <c r="R10" s="442">
        <v>1.3908205841446453E-3</v>
      </c>
      <c r="S10" s="442">
        <v>1.2286521685710775E-3</v>
      </c>
      <c r="T10" s="442">
        <v>4.9099836333878887E-3</v>
      </c>
      <c r="U10" s="442">
        <v>2.5951557093425604E-3</v>
      </c>
      <c r="V10" s="442">
        <v>0</v>
      </c>
      <c r="W10" s="442">
        <v>1.6313213703099511E-3</v>
      </c>
      <c r="X10" s="442">
        <v>1.1615900877645843E-3</v>
      </c>
      <c r="Y10" s="442">
        <v>3.1695721077654518E-3</v>
      </c>
      <c r="Z10" s="442">
        <v>0</v>
      </c>
      <c r="AA10" s="442">
        <v>0</v>
      </c>
      <c r="AB10" s="442">
        <v>2.5906735751295338E-3</v>
      </c>
      <c r="AC10" s="442">
        <v>4.4603033006244425E-3</v>
      </c>
      <c r="AD10" s="442">
        <v>1.6744809109176155E-3</v>
      </c>
      <c r="AE10" s="442">
        <v>0</v>
      </c>
      <c r="AF10" s="442">
        <v>1.8735824869342275E-3</v>
      </c>
      <c r="AG10" s="442">
        <v>0</v>
      </c>
      <c r="AH10" s="442">
        <v>3.2709431219334908E-3</v>
      </c>
      <c r="AI10" s="442">
        <v>4.3109642189969824E-4</v>
      </c>
      <c r="AJ10" s="442">
        <v>2.7390113473327246E-3</v>
      </c>
      <c r="AK10" s="442">
        <v>2.7257240204429302E-2</v>
      </c>
      <c r="AL10" s="442">
        <v>2.3195876288659794E-3</v>
      </c>
      <c r="AM10" s="442">
        <v>4.1762672811059909E-3</v>
      </c>
      <c r="AN10" s="442">
        <v>5.4163845633039944E-3</v>
      </c>
      <c r="AO10" s="442">
        <v>4.3763676148796497E-3</v>
      </c>
      <c r="AP10" s="443">
        <v>2.4148394250156848E-3</v>
      </c>
      <c r="AQ10" s="442">
        <v>7.3606729758149319E-3</v>
      </c>
      <c r="AR10" s="442">
        <v>1.4310620369025135E-2</v>
      </c>
      <c r="AS10" s="442">
        <v>0</v>
      </c>
      <c r="AT10" s="442">
        <v>1.1256190904997749E-4</v>
      </c>
      <c r="AU10" s="442">
        <v>2.8836911246395386E-3</v>
      </c>
      <c r="AV10" s="442">
        <v>1.3161290322580645E-2</v>
      </c>
      <c r="AW10" s="443">
        <v>9.3114969600701109E-3</v>
      </c>
      <c r="AX10" s="442">
        <v>5.9573212342536753E-3</v>
      </c>
      <c r="AY10" s="443">
        <v>2.3158895447812342E-3</v>
      </c>
      <c r="AZ10" s="443">
        <v>4.3275894657258066E-3</v>
      </c>
      <c r="BA10" s="442">
        <v>4.3011563599798892E-3</v>
      </c>
      <c r="BB10" s="443">
        <v>8.9494136471631337E-3</v>
      </c>
      <c r="BC10" s="442">
        <v>-1.7611899438791806E-3</v>
      </c>
      <c r="BD10" s="443">
        <v>1.6532969266038755E-3</v>
      </c>
    </row>
    <row r="11" spans="1:56" x14ac:dyDescent="0.2">
      <c r="A11" s="281" t="s">
        <v>450</v>
      </c>
      <c r="B11" s="283" t="s">
        <v>284</v>
      </c>
      <c r="C11" s="442">
        <v>2.7194066749072928E-2</v>
      </c>
      <c r="D11" s="442">
        <v>0</v>
      </c>
      <c r="E11" s="442">
        <v>0</v>
      </c>
      <c r="F11" s="442">
        <v>0</v>
      </c>
      <c r="G11" s="442">
        <v>1.9259041458394591E-2</v>
      </c>
      <c r="H11" s="442">
        <v>4.7732696897374704E-3</v>
      </c>
      <c r="I11" s="442">
        <v>0.36113575865128661</v>
      </c>
      <c r="J11" s="442">
        <v>1.4288070856649789E-2</v>
      </c>
      <c r="K11" s="442">
        <v>0</v>
      </c>
      <c r="L11" s="442">
        <v>7.2606262290122519E-3</v>
      </c>
      <c r="M11" s="442">
        <v>2.0094562647754138E-2</v>
      </c>
      <c r="N11" s="442">
        <v>2.8157116711248768E-4</v>
      </c>
      <c r="O11" s="442">
        <v>2.1739130434782609E-3</v>
      </c>
      <c r="P11" s="442">
        <v>3.7409149209063704E-3</v>
      </c>
      <c r="Q11" s="442">
        <v>8.1499592502037486E-4</v>
      </c>
      <c r="R11" s="442">
        <v>1.3908205841446453E-3</v>
      </c>
      <c r="S11" s="442">
        <v>5.2832043248556334E-3</v>
      </c>
      <c r="T11" s="442">
        <v>6.5466448445171853E-3</v>
      </c>
      <c r="U11" s="442">
        <v>7.3961937716262973E-3</v>
      </c>
      <c r="V11" s="442">
        <v>1.1049723756906077E-2</v>
      </c>
      <c r="W11" s="442">
        <v>1.468189233278956E-3</v>
      </c>
      <c r="X11" s="442">
        <v>0.13810015487867836</v>
      </c>
      <c r="Y11" s="442">
        <v>5.003395970115463E-2</v>
      </c>
      <c r="Z11" s="442">
        <v>2.6578073089700998E-3</v>
      </c>
      <c r="AA11" s="442">
        <v>2.6737967914438501E-3</v>
      </c>
      <c r="AB11" s="442">
        <v>3.8860103626943004E-3</v>
      </c>
      <c r="AC11" s="442">
        <v>8.3258994944989586E-3</v>
      </c>
      <c r="AD11" s="442">
        <v>4.8001786112971644E-3</v>
      </c>
      <c r="AE11" s="442">
        <v>4.3023089057794351E-4</v>
      </c>
      <c r="AF11" s="442">
        <v>1.272063899023765E-2</v>
      </c>
      <c r="AG11" s="442">
        <v>8.3333333333333332E-3</v>
      </c>
      <c r="AH11" s="442">
        <v>1.2720334363074686E-3</v>
      </c>
      <c r="AI11" s="442">
        <v>6.6101451357953728E-3</v>
      </c>
      <c r="AJ11" s="442">
        <v>3.9128733533324639E-3</v>
      </c>
      <c r="AK11" s="442">
        <v>2.0442930153321975E-2</v>
      </c>
      <c r="AL11" s="442">
        <v>3.8659793814432991E-3</v>
      </c>
      <c r="AM11" s="442">
        <v>5.9043778801843314E-3</v>
      </c>
      <c r="AN11" s="442">
        <v>0.86459038591740012</v>
      </c>
      <c r="AO11" s="442">
        <v>0.10503282275711159</v>
      </c>
      <c r="AP11" s="443">
        <v>3.764308515465626E-2</v>
      </c>
      <c r="AQ11" s="442">
        <v>4.7318611987381704E-3</v>
      </c>
      <c r="AR11" s="442">
        <v>1.1380696401762796E-3</v>
      </c>
      <c r="AS11" s="442">
        <v>0</v>
      </c>
      <c r="AT11" s="442">
        <v>1.1256190904997748E-3</v>
      </c>
      <c r="AU11" s="442">
        <v>4.8061518743992308E-3</v>
      </c>
      <c r="AV11" s="442">
        <v>-3.845161290322581E-2</v>
      </c>
      <c r="AW11" s="443">
        <v>-8.0790929506490664E-4</v>
      </c>
      <c r="AX11" s="442">
        <v>4.3716224939596822E-2</v>
      </c>
      <c r="AY11" s="443">
        <v>6.1213548230196105E-2</v>
      </c>
      <c r="AZ11" s="443">
        <v>4.3378276209677422E-2</v>
      </c>
      <c r="BA11" s="442">
        <v>5.1674208144796382E-2</v>
      </c>
      <c r="BB11" s="443">
        <v>4.8709192544002439E-2</v>
      </c>
      <c r="BC11" s="442">
        <v>3.6355340603184745E-2</v>
      </c>
      <c r="BD11" s="443">
        <v>5.3363216313581895E-2</v>
      </c>
    </row>
    <row r="12" spans="1:56" x14ac:dyDescent="0.2">
      <c r="A12" s="281" t="s">
        <v>451</v>
      </c>
      <c r="B12" s="283" t="s">
        <v>29</v>
      </c>
      <c r="C12" s="442">
        <v>6.7985166872682329E-2</v>
      </c>
      <c r="D12" s="442">
        <v>0</v>
      </c>
      <c r="E12" s="442">
        <v>0</v>
      </c>
      <c r="F12" s="442">
        <v>2.0833333333333332E-2</v>
      </c>
      <c r="G12" s="442">
        <v>1.1320199941193767E-2</v>
      </c>
      <c r="H12" s="442">
        <v>0.11455847255369929</v>
      </c>
      <c r="I12" s="442">
        <v>3.7636793847973971E-2</v>
      </c>
      <c r="J12" s="442">
        <v>0.3606786199195503</v>
      </c>
      <c r="K12" s="442">
        <v>2.2058823529411764E-3</v>
      </c>
      <c r="L12" s="442">
        <v>0.21070942368779308</v>
      </c>
      <c r="M12" s="442">
        <v>3.5460992907801421E-2</v>
      </c>
      <c r="N12" s="442">
        <v>3.8012107560185839E-3</v>
      </c>
      <c r="O12" s="442">
        <v>8.6956521739130436E-3</v>
      </c>
      <c r="P12" s="442">
        <v>9.0850790936297561E-3</v>
      </c>
      <c r="Q12" s="442">
        <v>4.8899755501222494E-3</v>
      </c>
      <c r="R12" s="442">
        <v>4.172461752433936E-3</v>
      </c>
      <c r="S12" s="442">
        <v>1.7201130359995084E-2</v>
      </c>
      <c r="T12" s="442">
        <v>1.8003273322422259E-2</v>
      </c>
      <c r="U12" s="442">
        <v>1.3754325259515572E-2</v>
      </c>
      <c r="V12" s="442">
        <v>8.2872928176795577E-3</v>
      </c>
      <c r="W12" s="442">
        <v>1.0114192495921697E-2</v>
      </c>
      <c r="X12" s="442">
        <v>3.39442436757873E-2</v>
      </c>
      <c r="Y12" s="442">
        <v>5.6599501924383061E-3</v>
      </c>
      <c r="Z12" s="442">
        <v>6.6445182724252495E-4</v>
      </c>
      <c r="AA12" s="442">
        <v>1.06951871657754E-2</v>
      </c>
      <c r="AB12" s="442">
        <v>1.5544041450777202E-2</v>
      </c>
      <c r="AC12" s="442">
        <v>0</v>
      </c>
      <c r="AD12" s="442">
        <v>0</v>
      </c>
      <c r="AE12" s="442">
        <v>0</v>
      </c>
      <c r="AF12" s="442">
        <v>7.8887683660388522E-4</v>
      </c>
      <c r="AG12" s="442">
        <v>0</v>
      </c>
      <c r="AH12" s="442">
        <v>9.0859531164819184E-4</v>
      </c>
      <c r="AI12" s="442">
        <v>6.7538439430952727E-3</v>
      </c>
      <c r="AJ12" s="442">
        <v>0.17960088691796008</v>
      </c>
      <c r="AK12" s="442">
        <v>3.4071550255536627E-3</v>
      </c>
      <c r="AL12" s="442">
        <v>4.6391752577319588E-3</v>
      </c>
      <c r="AM12" s="442">
        <v>7.4884792626728107E-3</v>
      </c>
      <c r="AN12" s="442">
        <v>2.6404874746106973E-2</v>
      </c>
      <c r="AO12" s="442">
        <v>6.5645514223194746E-3</v>
      </c>
      <c r="AP12" s="443">
        <v>0.13048419108797987</v>
      </c>
      <c r="AQ12" s="442">
        <v>1.1041009463722398E-2</v>
      </c>
      <c r="AR12" s="442">
        <v>8.3539154438471604E-3</v>
      </c>
      <c r="AS12" s="442">
        <v>0</v>
      </c>
      <c r="AT12" s="442">
        <v>0</v>
      </c>
      <c r="AU12" s="442">
        <v>0</v>
      </c>
      <c r="AV12" s="442">
        <v>0.93496774193548382</v>
      </c>
      <c r="AW12" s="443">
        <v>5.4910445308648741E-2</v>
      </c>
      <c r="AX12" s="442">
        <v>0.17096866412143344</v>
      </c>
      <c r="AY12" s="443">
        <v>0.43558068581282749</v>
      </c>
      <c r="AZ12" s="443">
        <v>0.32611280871975806</v>
      </c>
      <c r="BA12" s="442">
        <v>0.29131724484665661</v>
      </c>
      <c r="BB12" s="443">
        <v>0.25683847416653388</v>
      </c>
      <c r="BC12" s="442">
        <v>0.41737464068987545</v>
      </c>
      <c r="BD12" s="443">
        <v>0.31095792576341674</v>
      </c>
    </row>
    <row r="13" spans="1:56" x14ac:dyDescent="0.2">
      <c r="A13" s="281" t="s">
        <v>452</v>
      </c>
      <c r="B13" s="283" t="s">
        <v>30</v>
      </c>
      <c r="C13" s="442">
        <v>7.4165636588380719E-3</v>
      </c>
      <c r="D13" s="442">
        <v>0</v>
      </c>
      <c r="E13" s="442">
        <v>0</v>
      </c>
      <c r="F13" s="442">
        <v>2.0833333333333332E-2</v>
      </c>
      <c r="G13" s="442">
        <v>3.8224051749485444E-3</v>
      </c>
      <c r="H13" s="442">
        <v>7.1599045346062056E-3</v>
      </c>
      <c r="I13" s="442">
        <v>5.0280981958000593E-3</v>
      </c>
      <c r="J13" s="442">
        <v>8.1299884528024155E-2</v>
      </c>
      <c r="K13" s="442">
        <v>6.1764705882352944E-2</v>
      </c>
      <c r="L13" s="442">
        <v>1.0588413250642867E-3</v>
      </c>
      <c r="M13" s="442">
        <v>2.2458628841607566E-2</v>
      </c>
      <c r="N13" s="442">
        <v>2.2948050119667746E-2</v>
      </c>
      <c r="O13" s="442">
        <v>2.8985507246376812E-3</v>
      </c>
      <c r="P13" s="442">
        <v>3.0996152201795638E-3</v>
      </c>
      <c r="Q13" s="442">
        <v>1.6299918500407497E-3</v>
      </c>
      <c r="R13" s="442">
        <v>1.3908205841446453E-3</v>
      </c>
      <c r="S13" s="442">
        <v>9.8292173485686209E-4</v>
      </c>
      <c r="T13" s="442">
        <v>1.6366612111292963E-3</v>
      </c>
      <c r="U13" s="442">
        <v>1.0380622837370243E-3</v>
      </c>
      <c r="V13" s="442">
        <v>0</v>
      </c>
      <c r="W13" s="442">
        <v>1.9575856443719412E-3</v>
      </c>
      <c r="X13" s="442">
        <v>1.6778523489932886E-3</v>
      </c>
      <c r="Y13" s="442">
        <v>1.2904686438759338E-2</v>
      </c>
      <c r="Z13" s="442">
        <v>5.647840531561462E-2</v>
      </c>
      <c r="AA13" s="442">
        <v>1.3368983957219251E-2</v>
      </c>
      <c r="AB13" s="442">
        <v>1.1658031088082901E-2</v>
      </c>
      <c r="AC13" s="442">
        <v>1.6850034691247894E-3</v>
      </c>
      <c r="AD13" s="442">
        <v>3.348961821835231E-4</v>
      </c>
      <c r="AE13" s="442">
        <v>0</v>
      </c>
      <c r="AF13" s="442">
        <v>1.9426092101370675E-2</v>
      </c>
      <c r="AG13" s="442">
        <v>0</v>
      </c>
      <c r="AH13" s="442">
        <v>1.0903143739778303E-2</v>
      </c>
      <c r="AI13" s="442">
        <v>3.3050725678976864E-3</v>
      </c>
      <c r="AJ13" s="442">
        <v>2.3477240119994785E-3</v>
      </c>
      <c r="AK13" s="442">
        <v>3.4071550255536627E-3</v>
      </c>
      <c r="AL13" s="442">
        <v>2.3195876288659794E-3</v>
      </c>
      <c r="AM13" s="442">
        <v>5.9043778801843314E-3</v>
      </c>
      <c r="AN13" s="442">
        <v>0</v>
      </c>
      <c r="AO13" s="442">
        <v>1.5317286652078774E-2</v>
      </c>
      <c r="AP13" s="443">
        <v>2.9250334407910573E-2</v>
      </c>
      <c r="AQ13" s="442">
        <v>1.0515247108307045E-3</v>
      </c>
      <c r="AR13" s="442">
        <v>1.665940239236767E-2</v>
      </c>
      <c r="AS13" s="442">
        <v>0</v>
      </c>
      <c r="AT13" s="442">
        <v>0</v>
      </c>
      <c r="AU13" s="442">
        <v>0</v>
      </c>
      <c r="AV13" s="442">
        <v>-5.1612903225806454E-4</v>
      </c>
      <c r="AW13" s="443">
        <v>9.4484307388946701E-3</v>
      </c>
      <c r="AX13" s="442">
        <v>3.7362363747025951E-2</v>
      </c>
      <c r="AY13" s="443">
        <v>4.1066967345404701E-3</v>
      </c>
      <c r="AZ13" s="443">
        <v>5.6427986391129033E-3</v>
      </c>
      <c r="BA13" s="442">
        <v>2.2237305178481648E-2</v>
      </c>
      <c r="BB13" s="443">
        <v>5.1853955543856974E-2</v>
      </c>
      <c r="BC13" s="442">
        <v>-5.5235661815029431E-2</v>
      </c>
      <c r="BD13" s="443">
        <v>5.3663098333681884E-3</v>
      </c>
    </row>
    <row r="14" spans="1:56" x14ac:dyDescent="0.2">
      <c r="A14" s="281" t="s">
        <v>453</v>
      </c>
      <c r="B14" s="283" t="s">
        <v>454</v>
      </c>
      <c r="C14" s="442">
        <v>8.65265760197775E-3</v>
      </c>
      <c r="D14" s="442">
        <v>0</v>
      </c>
      <c r="E14" s="442">
        <v>0</v>
      </c>
      <c r="F14" s="442">
        <v>0</v>
      </c>
      <c r="G14" s="442">
        <v>2.1611290796824462E-2</v>
      </c>
      <c r="H14" s="442">
        <v>1.1933174224343675E-2</v>
      </c>
      <c r="I14" s="442">
        <v>2.2626441881100266E-2</v>
      </c>
      <c r="J14" s="442">
        <v>1.8868882205895415E-2</v>
      </c>
      <c r="K14" s="442">
        <v>0</v>
      </c>
      <c r="L14" s="442">
        <v>0.26047496596581454</v>
      </c>
      <c r="M14" s="442">
        <v>8.2742316784869974E-3</v>
      </c>
      <c r="N14" s="442">
        <v>7.0392791778121921E-4</v>
      </c>
      <c r="O14" s="442">
        <v>5.0724637681159417E-3</v>
      </c>
      <c r="P14" s="442">
        <v>5.0235143223599831E-3</v>
      </c>
      <c r="Q14" s="442">
        <v>1.3854930725346373E-2</v>
      </c>
      <c r="R14" s="442">
        <v>2.0862308762169681E-2</v>
      </c>
      <c r="S14" s="442">
        <v>4.0914117213416881E-2</v>
      </c>
      <c r="T14" s="442">
        <v>2.1276595744680851E-2</v>
      </c>
      <c r="U14" s="442">
        <v>4.0354671280276817E-2</v>
      </c>
      <c r="V14" s="442">
        <v>4.4198895027624308E-2</v>
      </c>
      <c r="W14" s="442">
        <v>3.8172920065252858E-2</v>
      </c>
      <c r="X14" s="442">
        <v>5.2658750645327823E-2</v>
      </c>
      <c r="Y14" s="442">
        <v>1.4489472492642064E-2</v>
      </c>
      <c r="Z14" s="442">
        <v>0</v>
      </c>
      <c r="AA14" s="442">
        <v>4.0106951871657755E-2</v>
      </c>
      <c r="AB14" s="442">
        <v>1.4248704663212436E-2</v>
      </c>
      <c r="AC14" s="442">
        <v>5.3523639607493305E-3</v>
      </c>
      <c r="AD14" s="442">
        <v>2.902433578923867E-3</v>
      </c>
      <c r="AE14" s="442">
        <v>5.7364118743725805E-4</v>
      </c>
      <c r="AF14" s="442">
        <v>3.1555073464155409E-3</v>
      </c>
      <c r="AG14" s="442">
        <v>8.3333333333333332E-3</v>
      </c>
      <c r="AH14" s="442">
        <v>1.8171906232963837E-3</v>
      </c>
      <c r="AI14" s="442">
        <v>3.3050725678976864E-3</v>
      </c>
      <c r="AJ14" s="442">
        <v>2.3477240119994785E-3</v>
      </c>
      <c r="AK14" s="442">
        <v>8.5178875638841564E-3</v>
      </c>
      <c r="AL14" s="442">
        <v>1.2628865979381444E-2</v>
      </c>
      <c r="AM14" s="442">
        <v>3.3122119815668202E-3</v>
      </c>
      <c r="AN14" s="442">
        <v>2.1665538253215978E-2</v>
      </c>
      <c r="AO14" s="442">
        <v>1.3129102844638949E-2</v>
      </c>
      <c r="AP14" s="443">
        <v>2.411682772172527E-2</v>
      </c>
      <c r="AQ14" s="442">
        <v>1.840168243953733E-3</v>
      </c>
      <c r="AR14" s="442">
        <v>2.9299239672623371E-3</v>
      </c>
      <c r="AS14" s="442">
        <v>0</v>
      </c>
      <c r="AT14" s="442">
        <v>0</v>
      </c>
      <c r="AU14" s="442">
        <v>0</v>
      </c>
      <c r="AV14" s="442">
        <v>6.193548387096774E-3</v>
      </c>
      <c r="AW14" s="443">
        <v>2.0813934381333186E-3</v>
      </c>
      <c r="AX14" s="442">
        <v>2.8882863940685E-2</v>
      </c>
      <c r="AY14" s="443">
        <v>3.0283433928058191E-2</v>
      </c>
      <c r="AZ14" s="443">
        <v>2.2173481602822582E-2</v>
      </c>
      <c r="BA14" s="442">
        <v>2.9519859225741577E-2</v>
      </c>
      <c r="BB14" s="443">
        <v>3.5548290121703713E-2</v>
      </c>
      <c r="BC14" s="442">
        <v>4.5535429118948763E-3</v>
      </c>
      <c r="BD14" s="443">
        <v>2.6085789932644921E-2</v>
      </c>
    </row>
    <row r="15" spans="1:56" x14ac:dyDescent="0.2">
      <c r="A15" s="281" t="s">
        <v>455</v>
      </c>
      <c r="B15" s="283" t="s">
        <v>31</v>
      </c>
      <c r="C15" s="442">
        <v>2.472187886279357E-3</v>
      </c>
      <c r="D15" s="442">
        <v>0</v>
      </c>
      <c r="E15" s="442">
        <v>0</v>
      </c>
      <c r="F15" s="442">
        <v>0</v>
      </c>
      <c r="G15" s="442">
        <v>4.7044986768597467E-3</v>
      </c>
      <c r="H15" s="442">
        <v>0</v>
      </c>
      <c r="I15" s="442">
        <v>8.8731144631765753E-4</v>
      </c>
      <c r="J15" s="442">
        <v>6.8394939535828033E-3</v>
      </c>
      <c r="K15" s="442">
        <v>7.3529411764705881E-4</v>
      </c>
      <c r="L15" s="442">
        <v>3.7815761609438815E-3</v>
      </c>
      <c r="M15" s="442">
        <v>8.6288416075650118E-2</v>
      </c>
      <c r="N15" s="442">
        <v>5.0682810080247779E-3</v>
      </c>
      <c r="O15" s="442">
        <v>8.6956521739130436E-3</v>
      </c>
      <c r="P15" s="442">
        <v>3.6340316374519027E-3</v>
      </c>
      <c r="Q15" s="442">
        <v>6.5199674001629989E-3</v>
      </c>
      <c r="R15" s="442">
        <v>4.6360686138154847E-3</v>
      </c>
      <c r="S15" s="442">
        <v>1.9044108612851701E-2</v>
      </c>
      <c r="T15" s="442">
        <v>3.6006546644844518E-2</v>
      </c>
      <c r="U15" s="442">
        <v>9.2560553633217989E-3</v>
      </c>
      <c r="V15" s="442">
        <v>5.5248618784530384E-3</v>
      </c>
      <c r="W15" s="442">
        <v>5.872756933115824E-3</v>
      </c>
      <c r="X15" s="442">
        <v>5.1626226122870422E-4</v>
      </c>
      <c r="Y15" s="442">
        <v>5.7052297939778132E-2</v>
      </c>
      <c r="Z15" s="442">
        <v>0</v>
      </c>
      <c r="AA15" s="442">
        <v>5.3475935828877002E-3</v>
      </c>
      <c r="AB15" s="442">
        <v>0</v>
      </c>
      <c r="AC15" s="442">
        <v>1.9823570224997521E-4</v>
      </c>
      <c r="AD15" s="442">
        <v>0</v>
      </c>
      <c r="AE15" s="442">
        <v>1.4341029685931451E-4</v>
      </c>
      <c r="AF15" s="442">
        <v>0</v>
      </c>
      <c r="AG15" s="442">
        <v>0</v>
      </c>
      <c r="AH15" s="442">
        <v>1.8171906232963838E-4</v>
      </c>
      <c r="AI15" s="442">
        <v>2.0117833021985917E-3</v>
      </c>
      <c r="AJ15" s="442">
        <v>7.8257467066649279E-4</v>
      </c>
      <c r="AK15" s="442">
        <v>0</v>
      </c>
      <c r="AL15" s="442">
        <v>7.7319587628865976E-4</v>
      </c>
      <c r="AM15" s="442">
        <v>1.0080645161290322E-3</v>
      </c>
      <c r="AN15" s="442">
        <v>6.770480704129993E-4</v>
      </c>
      <c r="AO15" s="442">
        <v>4.3763676148796497E-3</v>
      </c>
      <c r="AP15" s="443">
        <v>5.9502906093523728E-3</v>
      </c>
      <c r="AQ15" s="442">
        <v>7.8864353312302837E-4</v>
      </c>
      <c r="AR15" s="442">
        <v>4.3585645793985182E-4</v>
      </c>
      <c r="AS15" s="442">
        <v>0</v>
      </c>
      <c r="AT15" s="442">
        <v>0</v>
      </c>
      <c r="AU15" s="442">
        <v>0</v>
      </c>
      <c r="AV15" s="442">
        <v>-4.9032258064516127E-3</v>
      </c>
      <c r="AW15" s="443">
        <v>2.7386755764912087E-5</v>
      </c>
      <c r="AX15" s="442">
        <v>6.9625039192902855E-3</v>
      </c>
      <c r="AY15" s="443">
        <v>3.9132453405849969E-3</v>
      </c>
      <c r="AZ15" s="443">
        <v>2.7958039314516128E-3</v>
      </c>
      <c r="BA15" s="442">
        <v>5.5756661639014583E-3</v>
      </c>
      <c r="BB15" s="443">
        <v>9.5035569070493955E-3</v>
      </c>
      <c r="BC15" s="442">
        <v>-6.040972760870557E-3</v>
      </c>
      <c r="BD15" s="443">
        <v>3.3381603816393288E-3</v>
      </c>
    </row>
    <row r="16" spans="1:56" x14ac:dyDescent="0.2">
      <c r="A16" s="281" t="s">
        <v>456</v>
      </c>
      <c r="B16" s="283" t="s">
        <v>32</v>
      </c>
      <c r="C16" s="442">
        <v>0</v>
      </c>
      <c r="D16" s="442">
        <v>0</v>
      </c>
      <c r="E16" s="442">
        <v>0</v>
      </c>
      <c r="F16" s="442">
        <v>0</v>
      </c>
      <c r="G16" s="442">
        <v>0</v>
      </c>
      <c r="H16" s="442">
        <v>0</v>
      </c>
      <c r="I16" s="442">
        <v>2.2182786157941438E-4</v>
      </c>
      <c r="J16" s="442">
        <v>2.5378456228507619E-5</v>
      </c>
      <c r="K16" s="442">
        <v>0</v>
      </c>
      <c r="L16" s="442">
        <v>1.6638935108153079E-3</v>
      </c>
      <c r="M16" s="442">
        <v>8.2742316784869974E-3</v>
      </c>
      <c r="N16" s="442">
        <v>0.53709700126707027</v>
      </c>
      <c r="O16" s="442">
        <v>1.4492753623188406E-3</v>
      </c>
      <c r="P16" s="442">
        <v>0.23589140658401025</v>
      </c>
      <c r="Q16" s="442">
        <v>0.11980440097799511</v>
      </c>
      <c r="R16" s="442">
        <v>9.550301344459898E-2</v>
      </c>
      <c r="S16" s="442">
        <v>2.3221525985993367E-2</v>
      </c>
      <c r="T16" s="442">
        <v>6.5466448445171853E-3</v>
      </c>
      <c r="U16" s="442">
        <v>4.5934256055363325E-2</v>
      </c>
      <c r="V16" s="442">
        <v>8.2872928176795577E-3</v>
      </c>
      <c r="W16" s="442">
        <v>5.5138662316476343E-2</v>
      </c>
      <c r="X16" s="442">
        <v>3.8719669592152811E-4</v>
      </c>
      <c r="Y16" s="442">
        <v>2.4903780846728549E-2</v>
      </c>
      <c r="Z16" s="442">
        <v>0</v>
      </c>
      <c r="AA16" s="442">
        <v>0</v>
      </c>
      <c r="AB16" s="442">
        <v>0</v>
      </c>
      <c r="AC16" s="442">
        <v>0</v>
      </c>
      <c r="AD16" s="442">
        <v>0</v>
      </c>
      <c r="AE16" s="442">
        <v>0</v>
      </c>
      <c r="AF16" s="442">
        <v>7.8887683660388522E-4</v>
      </c>
      <c r="AG16" s="442">
        <v>0</v>
      </c>
      <c r="AH16" s="442">
        <v>0</v>
      </c>
      <c r="AI16" s="442">
        <v>0</v>
      </c>
      <c r="AJ16" s="442">
        <v>0</v>
      </c>
      <c r="AK16" s="442">
        <v>0</v>
      </c>
      <c r="AL16" s="442">
        <v>0</v>
      </c>
      <c r="AM16" s="442">
        <v>0</v>
      </c>
      <c r="AN16" s="442">
        <v>0</v>
      </c>
      <c r="AO16" s="442">
        <v>4.3763676148796497E-3</v>
      </c>
      <c r="AP16" s="443">
        <v>3.2036080541997296E-2</v>
      </c>
      <c r="AQ16" s="442">
        <v>0</v>
      </c>
      <c r="AR16" s="442">
        <v>-1.210712383166255E-4</v>
      </c>
      <c r="AS16" s="442">
        <v>0</v>
      </c>
      <c r="AT16" s="442">
        <v>-2.4763619990995048E-3</v>
      </c>
      <c r="AU16" s="442">
        <v>-1.6020506247997437E-3</v>
      </c>
      <c r="AV16" s="442">
        <v>-1.2387096774193548E-2</v>
      </c>
      <c r="AW16" s="443">
        <v>-1.0954702305964836E-3</v>
      </c>
      <c r="AX16" s="442">
        <v>3.7067264243161993E-2</v>
      </c>
      <c r="AY16" s="443">
        <v>3.0388450399062589E-2</v>
      </c>
      <c r="AZ16" s="443">
        <v>2.1334740423387098E-2</v>
      </c>
      <c r="BA16" s="442">
        <v>3.4029663147310207E-2</v>
      </c>
      <c r="BB16" s="443">
        <v>4.4566971676352631E-2</v>
      </c>
      <c r="BC16" s="442">
        <v>-9.2713418807318527E-3</v>
      </c>
      <c r="BD16" s="443">
        <v>2.8027131431186941E-2</v>
      </c>
    </row>
    <row r="17" spans="1:56" x14ac:dyDescent="0.2">
      <c r="A17" s="281" t="s">
        <v>457</v>
      </c>
      <c r="B17" s="283" t="s">
        <v>33</v>
      </c>
      <c r="C17" s="442">
        <v>0</v>
      </c>
      <c r="D17" s="442">
        <v>0</v>
      </c>
      <c r="E17" s="442">
        <v>0</v>
      </c>
      <c r="F17" s="442">
        <v>0</v>
      </c>
      <c r="G17" s="442">
        <v>1.4701558365186711E-3</v>
      </c>
      <c r="H17" s="442">
        <v>0</v>
      </c>
      <c r="I17" s="442">
        <v>4.4365572315882877E-4</v>
      </c>
      <c r="J17" s="442">
        <v>5.1518266143870464E-3</v>
      </c>
      <c r="K17" s="442">
        <v>0</v>
      </c>
      <c r="L17" s="442">
        <v>2.4202087430040841E-3</v>
      </c>
      <c r="M17" s="442">
        <v>1.0638297872340425E-2</v>
      </c>
      <c r="N17" s="442">
        <v>8.7287061804871176E-3</v>
      </c>
      <c r="O17" s="442">
        <v>0.42101449275362318</v>
      </c>
      <c r="P17" s="442">
        <v>6.8298418127404878E-2</v>
      </c>
      <c r="Q17" s="442">
        <v>3.9119804400977995E-2</v>
      </c>
      <c r="R17" s="442">
        <v>2.0398701900788133E-2</v>
      </c>
      <c r="S17" s="442">
        <v>3.8211082442560509E-2</v>
      </c>
      <c r="T17" s="442">
        <v>4.7463175122749592E-2</v>
      </c>
      <c r="U17" s="442">
        <v>6.6782006920415221E-2</v>
      </c>
      <c r="V17" s="442">
        <v>4.1436464088397788E-2</v>
      </c>
      <c r="W17" s="442">
        <v>2.4796084828711255E-2</v>
      </c>
      <c r="X17" s="442">
        <v>2.968508002065049E-3</v>
      </c>
      <c r="Y17" s="442">
        <v>9.7351143309938881E-3</v>
      </c>
      <c r="Z17" s="442">
        <v>6.6445182724252495E-4</v>
      </c>
      <c r="AA17" s="442">
        <v>0</v>
      </c>
      <c r="AB17" s="442">
        <v>0</v>
      </c>
      <c r="AC17" s="442">
        <v>0</v>
      </c>
      <c r="AD17" s="442">
        <v>0</v>
      </c>
      <c r="AE17" s="442">
        <v>0</v>
      </c>
      <c r="AF17" s="442">
        <v>0</v>
      </c>
      <c r="AG17" s="442">
        <v>0</v>
      </c>
      <c r="AH17" s="442">
        <v>1.8171906232963838E-4</v>
      </c>
      <c r="AI17" s="442">
        <v>1.4369880729989942E-4</v>
      </c>
      <c r="AJ17" s="442">
        <v>1.6955784531107344E-3</v>
      </c>
      <c r="AK17" s="442">
        <v>0</v>
      </c>
      <c r="AL17" s="442">
        <v>5.1546391752577321E-4</v>
      </c>
      <c r="AM17" s="442">
        <v>2.880184331797235E-4</v>
      </c>
      <c r="AN17" s="442">
        <v>0</v>
      </c>
      <c r="AO17" s="442">
        <v>2.1881838074398249E-3</v>
      </c>
      <c r="AP17" s="443">
        <v>1.5621485757576953E-2</v>
      </c>
      <c r="AQ17" s="442">
        <v>0</v>
      </c>
      <c r="AR17" s="442">
        <v>5.5692769625647731E-4</v>
      </c>
      <c r="AS17" s="442">
        <v>0</v>
      </c>
      <c r="AT17" s="442">
        <v>0</v>
      </c>
      <c r="AU17" s="442">
        <v>-1.9224607497596924E-3</v>
      </c>
      <c r="AV17" s="442">
        <v>-1.0064516129032258E-2</v>
      </c>
      <c r="AW17" s="443">
        <v>-3.0125431341403299E-4</v>
      </c>
      <c r="AX17" s="442">
        <v>1.8153230417381361E-2</v>
      </c>
      <c r="AY17" s="443">
        <v>6.0854281355707373E-3</v>
      </c>
      <c r="AZ17" s="443">
        <v>4.2488344254032256E-3</v>
      </c>
      <c r="BA17" s="442">
        <v>1.2664655605832076E-2</v>
      </c>
      <c r="BB17" s="443">
        <v>2.5338200558299336E-2</v>
      </c>
      <c r="BC17" s="442">
        <v>-2.353424282520418E-2</v>
      </c>
      <c r="BD17" s="443">
        <v>5.4452261544471322E-3</v>
      </c>
    </row>
    <row r="18" spans="1:56" x14ac:dyDescent="0.2">
      <c r="A18" s="281" t="s">
        <v>458</v>
      </c>
      <c r="B18" s="283" t="s">
        <v>34</v>
      </c>
      <c r="C18" s="442">
        <v>1.2360939431396785E-3</v>
      </c>
      <c r="D18" s="442">
        <v>0</v>
      </c>
      <c r="E18" s="442">
        <v>0</v>
      </c>
      <c r="F18" s="442">
        <v>2.0833333333333332E-2</v>
      </c>
      <c r="G18" s="442">
        <v>2.0876212878565129E-2</v>
      </c>
      <c r="H18" s="442">
        <v>2.3866348448687352E-3</v>
      </c>
      <c r="I18" s="442">
        <v>1.922508133688258E-3</v>
      </c>
      <c r="J18" s="442">
        <v>9.1743119266055051E-3</v>
      </c>
      <c r="K18" s="442">
        <v>7.3529411764705881E-4</v>
      </c>
      <c r="L18" s="442">
        <v>2.1176826501285734E-3</v>
      </c>
      <c r="M18" s="442">
        <v>1.1820330969267139E-2</v>
      </c>
      <c r="N18" s="442">
        <v>9.8549908489370679E-4</v>
      </c>
      <c r="O18" s="442">
        <v>1.4492753623188406E-3</v>
      </c>
      <c r="P18" s="442">
        <v>7.3428815733219327E-2</v>
      </c>
      <c r="Q18" s="442">
        <v>3.7489812550937245E-2</v>
      </c>
      <c r="R18" s="442">
        <v>3.3843300880853036E-2</v>
      </c>
      <c r="S18" s="442">
        <v>4.0422656345988447E-2</v>
      </c>
      <c r="T18" s="442">
        <v>2.1276595744680851E-2</v>
      </c>
      <c r="U18" s="442">
        <v>2.8157439446366783E-2</v>
      </c>
      <c r="V18" s="442">
        <v>3.0386740331491711E-2</v>
      </c>
      <c r="W18" s="442">
        <v>1.0277324632952691E-2</v>
      </c>
      <c r="X18" s="442">
        <v>1.6778523489932886E-3</v>
      </c>
      <c r="Y18" s="442">
        <v>0.10187910346388952</v>
      </c>
      <c r="Z18" s="442">
        <v>6.6445182724252495E-4</v>
      </c>
      <c r="AA18" s="442">
        <v>0</v>
      </c>
      <c r="AB18" s="442">
        <v>0</v>
      </c>
      <c r="AC18" s="442">
        <v>3.1717712359996034E-3</v>
      </c>
      <c r="AD18" s="442">
        <v>1.1163206072784104E-4</v>
      </c>
      <c r="AE18" s="442">
        <v>2.8682059371862902E-4</v>
      </c>
      <c r="AF18" s="442">
        <v>2.5638497189626268E-3</v>
      </c>
      <c r="AG18" s="442">
        <v>0</v>
      </c>
      <c r="AH18" s="442">
        <v>4.5429765582409593E-3</v>
      </c>
      <c r="AI18" s="442">
        <v>2.8739761459979884E-4</v>
      </c>
      <c r="AJ18" s="442">
        <v>2.6085822355549756E-4</v>
      </c>
      <c r="AK18" s="442">
        <v>3.4071550255536627E-3</v>
      </c>
      <c r="AL18" s="442">
        <v>1.5463917525773195E-3</v>
      </c>
      <c r="AM18" s="442">
        <v>2.1601382488479265E-3</v>
      </c>
      <c r="AN18" s="442">
        <v>0</v>
      </c>
      <c r="AO18" s="442">
        <v>4.3763676148796497E-3</v>
      </c>
      <c r="AP18" s="443">
        <v>1.3336858262341527E-2</v>
      </c>
      <c r="AQ18" s="442">
        <v>2.103049421661409E-3</v>
      </c>
      <c r="AR18" s="442">
        <v>9.2014141120635377E-4</v>
      </c>
      <c r="AS18" s="442">
        <v>0</v>
      </c>
      <c r="AT18" s="442">
        <v>1.4633048176497074E-3</v>
      </c>
      <c r="AU18" s="442">
        <v>5.4469721243191284E-3</v>
      </c>
      <c r="AV18" s="442">
        <v>-1.4451612903225806E-2</v>
      </c>
      <c r="AW18" s="443">
        <v>2.738675576491209E-4</v>
      </c>
      <c r="AX18" s="442">
        <v>1.567716114277283E-2</v>
      </c>
      <c r="AY18" s="443">
        <v>4.4681744821029823E-2</v>
      </c>
      <c r="AZ18" s="443">
        <v>3.1911542338709679E-2</v>
      </c>
      <c r="BA18" s="442">
        <v>2.8868778280542986E-2</v>
      </c>
      <c r="BB18" s="443">
        <v>1.4740210712974572E-2</v>
      </c>
      <c r="BC18" s="442">
        <v>5.4533010904777114E-2</v>
      </c>
      <c r="BD18" s="443">
        <v>3.6917055000729976E-2</v>
      </c>
    </row>
    <row r="19" spans="1:56" x14ac:dyDescent="0.2">
      <c r="A19" s="281" t="s">
        <v>459</v>
      </c>
      <c r="B19" s="285" t="s">
        <v>268</v>
      </c>
      <c r="C19" s="442">
        <v>0</v>
      </c>
      <c r="D19" s="442">
        <v>0</v>
      </c>
      <c r="E19" s="442">
        <v>0</v>
      </c>
      <c r="F19" s="442">
        <v>0</v>
      </c>
      <c r="G19" s="442">
        <v>0</v>
      </c>
      <c r="H19" s="442">
        <v>0</v>
      </c>
      <c r="I19" s="442">
        <v>7.3942620526471452E-5</v>
      </c>
      <c r="J19" s="442">
        <v>2.5378456228507619E-5</v>
      </c>
      <c r="K19" s="442">
        <v>0</v>
      </c>
      <c r="L19" s="442">
        <v>4.5378913931326575E-4</v>
      </c>
      <c r="M19" s="442">
        <v>2.3640661938534278E-3</v>
      </c>
      <c r="N19" s="442">
        <v>1.4078558355624384E-4</v>
      </c>
      <c r="O19" s="442">
        <v>0</v>
      </c>
      <c r="P19" s="442">
        <v>1.175716117999145E-3</v>
      </c>
      <c r="Q19" s="442">
        <v>0.16462917685411574</v>
      </c>
      <c r="R19" s="442">
        <v>4.0797403801576267E-2</v>
      </c>
      <c r="S19" s="442">
        <v>1.5481017323995577E-2</v>
      </c>
      <c r="T19" s="442">
        <v>3.2733224222585926E-3</v>
      </c>
      <c r="U19" s="442">
        <v>1.3624567474048443E-2</v>
      </c>
      <c r="V19" s="442">
        <v>5.5248618784530384E-3</v>
      </c>
      <c r="W19" s="442">
        <v>8.1566068515497546E-3</v>
      </c>
      <c r="X19" s="442">
        <v>0</v>
      </c>
      <c r="Y19" s="442">
        <v>7.0183382386235001E-3</v>
      </c>
      <c r="Z19" s="442">
        <v>0</v>
      </c>
      <c r="AA19" s="442">
        <v>1.06951871657754E-2</v>
      </c>
      <c r="AB19" s="442">
        <v>0</v>
      </c>
      <c r="AC19" s="442">
        <v>0</v>
      </c>
      <c r="AD19" s="442">
        <v>0</v>
      </c>
      <c r="AE19" s="442">
        <v>0</v>
      </c>
      <c r="AF19" s="442">
        <v>9.8609604575485653E-5</v>
      </c>
      <c r="AG19" s="442">
        <v>0</v>
      </c>
      <c r="AH19" s="442">
        <v>3.6343812465927677E-4</v>
      </c>
      <c r="AI19" s="442">
        <v>0</v>
      </c>
      <c r="AJ19" s="442">
        <v>0</v>
      </c>
      <c r="AK19" s="442">
        <v>0</v>
      </c>
      <c r="AL19" s="442">
        <v>1.0051546391752578E-2</v>
      </c>
      <c r="AM19" s="442">
        <v>0</v>
      </c>
      <c r="AN19" s="442">
        <v>0</v>
      </c>
      <c r="AO19" s="442">
        <v>0</v>
      </c>
      <c r="AP19" s="443">
        <v>3.4802097595814279E-3</v>
      </c>
      <c r="AQ19" s="442">
        <v>0</v>
      </c>
      <c r="AR19" s="442">
        <v>4.8428495326650198E-5</v>
      </c>
      <c r="AS19" s="442">
        <v>0</v>
      </c>
      <c r="AT19" s="442">
        <v>1.3619990995047276E-2</v>
      </c>
      <c r="AU19" s="442">
        <v>5.9596283242550466E-2</v>
      </c>
      <c r="AV19" s="442">
        <v>5.9354838709677416E-3</v>
      </c>
      <c r="AW19" s="443">
        <v>4.5462014569754069E-3</v>
      </c>
      <c r="AX19" s="442">
        <v>5.5976687139194748E-3</v>
      </c>
      <c r="AY19" s="443">
        <v>6.5331299330105459E-3</v>
      </c>
      <c r="AZ19" s="443">
        <v>5.9617565524193545E-3</v>
      </c>
      <c r="BA19" s="442">
        <v>6.0231271995977876E-3</v>
      </c>
      <c r="BB19" s="443">
        <v>8.0974183850880052E-3</v>
      </c>
      <c r="BC19" s="442">
        <v>3.1482410913902452E-3</v>
      </c>
      <c r="BD19" s="443">
        <v>4.8415162981932111E-3</v>
      </c>
    </row>
    <row r="20" spans="1:56" x14ac:dyDescent="0.2">
      <c r="A20" s="281" t="s">
        <v>460</v>
      </c>
      <c r="B20" s="285" t="s">
        <v>269</v>
      </c>
      <c r="C20" s="442">
        <v>0</v>
      </c>
      <c r="D20" s="442">
        <v>0</v>
      </c>
      <c r="E20" s="442">
        <v>0</v>
      </c>
      <c r="F20" s="442">
        <v>0</v>
      </c>
      <c r="G20" s="442">
        <v>0</v>
      </c>
      <c r="H20" s="442">
        <v>0</v>
      </c>
      <c r="I20" s="442">
        <v>0</v>
      </c>
      <c r="J20" s="442">
        <v>0</v>
      </c>
      <c r="K20" s="442">
        <v>0</v>
      </c>
      <c r="L20" s="442">
        <v>3.4790500680683708E-3</v>
      </c>
      <c r="M20" s="442">
        <v>1.1820330969267139E-3</v>
      </c>
      <c r="N20" s="442">
        <v>1.4078558355624384E-4</v>
      </c>
      <c r="O20" s="442">
        <v>0</v>
      </c>
      <c r="P20" s="442">
        <v>5.3441641727233866E-4</v>
      </c>
      <c r="Q20" s="442">
        <v>4.8899755501222494E-3</v>
      </c>
      <c r="R20" s="442">
        <v>0.15206305053314789</v>
      </c>
      <c r="S20" s="442">
        <v>1.9658434697137242E-3</v>
      </c>
      <c r="T20" s="442">
        <v>3.2733224222585926E-3</v>
      </c>
      <c r="U20" s="442">
        <v>2.422145328719723E-3</v>
      </c>
      <c r="V20" s="442">
        <v>0</v>
      </c>
      <c r="W20" s="442">
        <v>9.7879282218597059E-4</v>
      </c>
      <c r="X20" s="442">
        <v>0</v>
      </c>
      <c r="Y20" s="442">
        <v>0</v>
      </c>
      <c r="Z20" s="442">
        <v>0</v>
      </c>
      <c r="AA20" s="442">
        <v>0</v>
      </c>
      <c r="AB20" s="442">
        <v>0</v>
      </c>
      <c r="AC20" s="442">
        <v>0</v>
      </c>
      <c r="AD20" s="442">
        <v>0</v>
      </c>
      <c r="AE20" s="442">
        <v>0</v>
      </c>
      <c r="AF20" s="442">
        <v>9.8609604575485653E-5</v>
      </c>
      <c r="AG20" s="442">
        <v>0</v>
      </c>
      <c r="AH20" s="442">
        <v>0</v>
      </c>
      <c r="AI20" s="442">
        <v>0</v>
      </c>
      <c r="AJ20" s="442">
        <v>0</v>
      </c>
      <c r="AK20" s="442">
        <v>0</v>
      </c>
      <c r="AL20" s="442">
        <v>1.4948453608247423E-2</v>
      </c>
      <c r="AM20" s="442">
        <v>0</v>
      </c>
      <c r="AN20" s="442">
        <v>0</v>
      </c>
      <c r="AO20" s="442">
        <v>0</v>
      </c>
      <c r="AP20" s="443">
        <v>1.9847454751354401E-3</v>
      </c>
      <c r="AQ20" s="442">
        <v>0</v>
      </c>
      <c r="AR20" s="442">
        <v>2.4214247663325099E-5</v>
      </c>
      <c r="AS20" s="442">
        <v>0</v>
      </c>
      <c r="AT20" s="442">
        <v>7.9918955425484009E-3</v>
      </c>
      <c r="AU20" s="442">
        <v>0.10157000961230375</v>
      </c>
      <c r="AV20" s="442">
        <v>1.0322580645161291E-3</v>
      </c>
      <c r="AW20" s="443">
        <v>5.3814975078052257E-3</v>
      </c>
      <c r="AX20" s="442">
        <v>4.1313930540954275E-3</v>
      </c>
      <c r="AY20" s="443">
        <v>1.192213305034158E-2</v>
      </c>
      <c r="AZ20" s="443">
        <v>1.0041267641129033E-2</v>
      </c>
      <c r="BA20" s="442">
        <v>7.6747109100050274E-3</v>
      </c>
      <c r="BB20" s="443">
        <v>6.2064045107261354E-3</v>
      </c>
      <c r="BC20" s="442">
        <v>1.509330656567961E-2</v>
      </c>
      <c r="BD20" s="443">
        <v>8.5111252283641033E-3</v>
      </c>
    </row>
    <row r="21" spans="1:56" x14ac:dyDescent="0.2">
      <c r="A21" s="281" t="s">
        <v>461</v>
      </c>
      <c r="B21" s="285" t="s">
        <v>270</v>
      </c>
      <c r="C21" s="442">
        <v>0</v>
      </c>
      <c r="D21" s="442">
        <v>0</v>
      </c>
      <c r="E21" s="442">
        <v>0</v>
      </c>
      <c r="F21" s="442">
        <v>0</v>
      </c>
      <c r="G21" s="442">
        <v>0</v>
      </c>
      <c r="H21" s="442">
        <v>0</v>
      </c>
      <c r="I21" s="442">
        <v>0</v>
      </c>
      <c r="J21" s="442">
        <v>0</v>
      </c>
      <c r="K21" s="442">
        <v>0</v>
      </c>
      <c r="L21" s="442">
        <v>0</v>
      </c>
      <c r="M21" s="442">
        <v>0</v>
      </c>
      <c r="N21" s="442">
        <v>0</v>
      </c>
      <c r="O21" s="442">
        <v>0</v>
      </c>
      <c r="P21" s="442">
        <v>0</v>
      </c>
      <c r="Q21" s="442">
        <v>2.4449877750611247E-3</v>
      </c>
      <c r="R21" s="442">
        <v>6.0268891979601297E-3</v>
      </c>
      <c r="S21" s="442">
        <v>8.8708686570831793E-2</v>
      </c>
      <c r="T21" s="442">
        <v>0</v>
      </c>
      <c r="U21" s="442">
        <v>9.5155709342560559E-4</v>
      </c>
      <c r="V21" s="442">
        <v>0</v>
      </c>
      <c r="W21" s="442">
        <v>3.2626427406199022E-4</v>
      </c>
      <c r="X21" s="442">
        <v>0</v>
      </c>
      <c r="Y21" s="442">
        <v>2.2639800769753225E-4</v>
      </c>
      <c r="Z21" s="442">
        <v>0</v>
      </c>
      <c r="AA21" s="442">
        <v>0</v>
      </c>
      <c r="AB21" s="442">
        <v>0</v>
      </c>
      <c r="AC21" s="442">
        <v>1.0902963623748638E-3</v>
      </c>
      <c r="AD21" s="442">
        <v>0</v>
      </c>
      <c r="AE21" s="442">
        <v>0</v>
      </c>
      <c r="AF21" s="442">
        <v>9.8609604575485653E-5</v>
      </c>
      <c r="AG21" s="442">
        <v>0</v>
      </c>
      <c r="AH21" s="442">
        <v>3.0892240596038525E-3</v>
      </c>
      <c r="AI21" s="442">
        <v>0</v>
      </c>
      <c r="AJ21" s="442">
        <v>1.3825485848441373E-2</v>
      </c>
      <c r="AK21" s="442">
        <v>0</v>
      </c>
      <c r="AL21" s="442">
        <v>5.1546391752577319E-3</v>
      </c>
      <c r="AM21" s="442">
        <v>1.152073732718894E-3</v>
      </c>
      <c r="AN21" s="442">
        <v>3.4529451591062965E-2</v>
      </c>
      <c r="AO21" s="442">
        <v>6.5645514223194746E-3</v>
      </c>
      <c r="AP21" s="443">
        <v>3.8668997328682531E-3</v>
      </c>
      <c r="AQ21" s="442">
        <v>1.5772870662460567E-3</v>
      </c>
      <c r="AR21" s="442">
        <v>3.389994672865514E-4</v>
      </c>
      <c r="AS21" s="442">
        <v>0</v>
      </c>
      <c r="AT21" s="442">
        <v>3.9734353894642055E-2</v>
      </c>
      <c r="AU21" s="442">
        <v>6.5043255366869598E-2</v>
      </c>
      <c r="AV21" s="442">
        <v>8.851612903225807E-2</v>
      </c>
      <c r="AW21" s="443">
        <v>1.2584214273977105E-2</v>
      </c>
      <c r="AX21" s="442">
        <v>8.7561555912134131E-3</v>
      </c>
      <c r="AY21" s="443">
        <v>3.4489619950918621E-2</v>
      </c>
      <c r="AZ21" s="443">
        <v>2.8190366683467742E-2</v>
      </c>
      <c r="BA21" s="442">
        <v>2.046003016591252E-2</v>
      </c>
      <c r="BB21" s="443">
        <v>0</v>
      </c>
      <c r="BC21" s="442">
        <v>6.5328283980471774E-2</v>
      </c>
      <c r="BD21" s="443">
        <v>3.2114996863076235E-2</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2.7789653698161608E-3</v>
      </c>
      <c r="Q22" s="442">
        <v>8.1499592502037484E-3</v>
      </c>
      <c r="R22" s="442">
        <v>9.7357440890125171E-3</v>
      </c>
      <c r="S22" s="442">
        <v>0.14068067330138836</v>
      </c>
      <c r="T22" s="442">
        <v>0.28805237315875615</v>
      </c>
      <c r="U22" s="442">
        <v>0.15021626297577856</v>
      </c>
      <c r="V22" s="442">
        <v>0.32044198895027626</v>
      </c>
      <c r="W22" s="442">
        <v>1.1092985318107667E-2</v>
      </c>
      <c r="X22" s="442">
        <v>1.6778523489932886E-3</v>
      </c>
      <c r="Y22" s="442">
        <v>2.2639800769753225E-4</v>
      </c>
      <c r="Z22" s="442">
        <v>0</v>
      </c>
      <c r="AA22" s="442">
        <v>0</v>
      </c>
      <c r="AB22" s="442">
        <v>0</v>
      </c>
      <c r="AC22" s="442">
        <v>0</v>
      </c>
      <c r="AD22" s="442">
        <v>0</v>
      </c>
      <c r="AE22" s="442">
        <v>0</v>
      </c>
      <c r="AF22" s="442">
        <v>0</v>
      </c>
      <c r="AG22" s="442">
        <v>0</v>
      </c>
      <c r="AH22" s="442">
        <v>2.1806287479556605E-3</v>
      </c>
      <c r="AI22" s="442">
        <v>1.2932892656990947E-3</v>
      </c>
      <c r="AJ22" s="442">
        <v>0</v>
      </c>
      <c r="AK22" s="442">
        <v>0</v>
      </c>
      <c r="AL22" s="442">
        <v>1.4948453608247423E-2</v>
      </c>
      <c r="AM22" s="442">
        <v>0</v>
      </c>
      <c r="AN22" s="442">
        <v>2.7081922816519972E-3</v>
      </c>
      <c r="AO22" s="442">
        <v>8.7527352297592995E-3</v>
      </c>
      <c r="AP22" s="443">
        <v>2.0265711253072805E-2</v>
      </c>
      <c r="AQ22" s="442">
        <v>0</v>
      </c>
      <c r="AR22" s="442">
        <v>5.0849920092982707E-4</v>
      </c>
      <c r="AS22" s="442">
        <v>0</v>
      </c>
      <c r="AT22" s="442">
        <v>0</v>
      </c>
      <c r="AU22" s="442">
        <v>0</v>
      </c>
      <c r="AV22" s="442">
        <v>-9.2903225806451606E-3</v>
      </c>
      <c r="AW22" s="443">
        <v>-2.0540066823684068E-4</v>
      </c>
      <c r="AX22" s="442">
        <v>2.3612571238864604E-2</v>
      </c>
      <c r="AY22" s="443">
        <v>3.1007494859720103E-3</v>
      </c>
      <c r="AZ22" s="443">
        <v>2.1500126008064517E-3</v>
      </c>
      <c r="BA22" s="442">
        <v>1.4283559577677225E-2</v>
      </c>
      <c r="BB22" s="443">
        <v>3.5125755886040437E-2</v>
      </c>
      <c r="BC22" s="442">
        <v>-4.1292147647944519E-2</v>
      </c>
      <c r="BD22" s="443">
        <v>2.4108936089617373E-3</v>
      </c>
    </row>
    <row r="23" spans="1:56" x14ac:dyDescent="0.2">
      <c r="A23" s="281" t="s">
        <v>463</v>
      </c>
      <c r="B23" s="283" t="s">
        <v>35</v>
      </c>
      <c r="C23" s="442">
        <v>0</v>
      </c>
      <c r="D23" s="442">
        <v>0</v>
      </c>
      <c r="E23" s="442">
        <v>0</v>
      </c>
      <c r="F23" s="442">
        <v>0</v>
      </c>
      <c r="G23" s="442">
        <v>0</v>
      </c>
      <c r="H23" s="442">
        <v>0</v>
      </c>
      <c r="I23" s="442">
        <v>0</v>
      </c>
      <c r="J23" s="442">
        <v>0</v>
      </c>
      <c r="K23" s="442">
        <v>0</v>
      </c>
      <c r="L23" s="442">
        <v>0</v>
      </c>
      <c r="M23" s="442">
        <v>0</v>
      </c>
      <c r="N23" s="442">
        <v>0</v>
      </c>
      <c r="O23" s="442">
        <v>0</v>
      </c>
      <c r="P23" s="442">
        <v>8.5506626763574172E-4</v>
      </c>
      <c r="Q23" s="442">
        <v>2.4449877750611249E-2</v>
      </c>
      <c r="R23" s="442">
        <v>2.3643949930458971E-2</v>
      </c>
      <c r="S23" s="442">
        <v>2.0027030347708565E-2</v>
      </c>
      <c r="T23" s="442">
        <v>2.1276595744680851E-2</v>
      </c>
      <c r="U23" s="442">
        <v>0.11903114186851212</v>
      </c>
      <c r="V23" s="442">
        <v>2.2099447513812154E-2</v>
      </c>
      <c r="W23" s="442">
        <v>3.2952691680261013E-2</v>
      </c>
      <c r="X23" s="442">
        <v>1.2906556530717606E-4</v>
      </c>
      <c r="Y23" s="442">
        <v>8.603124292506226E-3</v>
      </c>
      <c r="Z23" s="442">
        <v>0</v>
      </c>
      <c r="AA23" s="442">
        <v>0</v>
      </c>
      <c r="AB23" s="442">
        <v>0</v>
      </c>
      <c r="AC23" s="442">
        <v>1.9823570224997521E-4</v>
      </c>
      <c r="AD23" s="442">
        <v>0</v>
      </c>
      <c r="AE23" s="442">
        <v>0</v>
      </c>
      <c r="AF23" s="442">
        <v>1.9721920915097131E-4</v>
      </c>
      <c r="AG23" s="442">
        <v>0</v>
      </c>
      <c r="AH23" s="442">
        <v>1.8171906232963837E-3</v>
      </c>
      <c r="AI23" s="442">
        <v>5.7479522919959768E-4</v>
      </c>
      <c r="AJ23" s="442">
        <v>1.3042911177774878E-4</v>
      </c>
      <c r="AK23" s="442">
        <v>0</v>
      </c>
      <c r="AL23" s="442">
        <v>8.505154639175257E-3</v>
      </c>
      <c r="AM23" s="442">
        <v>1.4400921658986175E-4</v>
      </c>
      <c r="AN23" s="442">
        <v>0</v>
      </c>
      <c r="AO23" s="442">
        <v>2.1881838074398249E-3</v>
      </c>
      <c r="AP23" s="443">
        <v>1.3100109299104695E-2</v>
      </c>
      <c r="AQ23" s="442">
        <v>5.2576235541535229E-3</v>
      </c>
      <c r="AR23" s="442">
        <v>1.0557411981209745E-2</v>
      </c>
      <c r="AS23" s="442">
        <v>0</v>
      </c>
      <c r="AT23" s="442">
        <v>2.6001800990544801E-2</v>
      </c>
      <c r="AU23" s="442">
        <v>6.6645305991669332E-2</v>
      </c>
      <c r="AV23" s="442">
        <v>5.3677419354838711E-2</v>
      </c>
      <c r="AW23" s="443">
        <v>1.5103795804349018E-2</v>
      </c>
      <c r="AX23" s="442">
        <v>2.0394142274848301E-2</v>
      </c>
      <c r="AY23" s="443">
        <v>0.10504410691782184</v>
      </c>
      <c r="AZ23" s="443">
        <v>7.9180317540322578E-2</v>
      </c>
      <c r="BA23" s="442">
        <v>5.8893916540975366E-2</v>
      </c>
      <c r="BB23" s="443">
        <v>2.1334515505621091E-3</v>
      </c>
      <c r="BC23" s="442">
        <v>0.18068166263630972</v>
      </c>
      <c r="BD23" s="443">
        <v>9.1227267167259193E-2</v>
      </c>
    </row>
    <row r="24" spans="1:56" x14ac:dyDescent="0.2">
      <c r="A24" s="281" t="s">
        <v>464</v>
      </c>
      <c r="B24" s="283" t="s">
        <v>465</v>
      </c>
      <c r="C24" s="442">
        <v>0</v>
      </c>
      <c r="D24" s="442">
        <v>0</v>
      </c>
      <c r="E24" s="442">
        <v>0</v>
      </c>
      <c r="F24" s="442">
        <v>0</v>
      </c>
      <c r="G24" s="442">
        <v>0</v>
      </c>
      <c r="H24" s="442">
        <v>0</v>
      </c>
      <c r="I24" s="442">
        <v>0</v>
      </c>
      <c r="J24" s="442">
        <v>2.5378456228507619E-5</v>
      </c>
      <c r="K24" s="442">
        <v>0</v>
      </c>
      <c r="L24" s="442">
        <v>0</v>
      </c>
      <c r="M24" s="442">
        <v>0</v>
      </c>
      <c r="N24" s="442">
        <v>0</v>
      </c>
      <c r="O24" s="442">
        <v>0</v>
      </c>
      <c r="P24" s="442">
        <v>0</v>
      </c>
      <c r="Q24" s="442">
        <v>8.1499592502037486E-4</v>
      </c>
      <c r="R24" s="442">
        <v>4.6360686138154843E-4</v>
      </c>
      <c r="S24" s="442">
        <v>0</v>
      </c>
      <c r="T24" s="442">
        <v>0</v>
      </c>
      <c r="U24" s="442">
        <v>4.3252595155709341E-5</v>
      </c>
      <c r="V24" s="442">
        <v>2.4861878453038673E-2</v>
      </c>
      <c r="W24" s="442">
        <v>6.3621533442088088E-3</v>
      </c>
      <c r="X24" s="442">
        <v>0</v>
      </c>
      <c r="Y24" s="442">
        <v>1.811184061580258E-3</v>
      </c>
      <c r="Z24" s="442">
        <v>0</v>
      </c>
      <c r="AA24" s="442">
        <v>0</v>
      </c>
      <c r="AB24" s="442">
        <v>0</v>
      </c>
      <c r="AC24" s="442">
        <v>2.9735355337496281E-4</v>
      </c>
      <c r="AD24" s="442">
        <v>1.1163206072784104E-4</v>
      </c>
      <c r="AE24" s="442">
        <v>0</v>
      </c>
      <c r="AF24" s="442">
        <v>0</v>
      </c>
      <c r="AG24" s="442">
        <v>0</v>
      </c>
      <c r="AH24" s="442">
        <v>1.6354715609667454E-3</v>
      </c>
      <c r="AI24" s="442">
        <v>1.4369880729989942E-4</v>
      </c>
      <c r="AJ24" s="442">
        <v>0</v>
      </c>
      <c r="AK24" s="442">
        <v>0</v>
      </c>
      <c r="AL24" s="442">
        <v>1.5463917525773195E-3</v>
      </c>
      <c r="AM24" s="442">
        <v>1.4400921658986175E-4</v>
      </c>
      <c r="AN24" s="442">
        <v>0</v>
      </c>
      <c r="AO24" s="442">
        <v>0</v>
      </c>
      <c r="AP24" s="443">
        <v>3.2355691642367015E-4</v>
      </c>
      <c r="AQ24" s="442">
        <v>7.8864353312302837E-4</v>
      </c>
      <c r="AR24" s="442">
        <v>1.1162768172792872E-2</v>
      </c>
      <c r="AS24" s="442">
        <v>0</v>
      </c>
      <c r="AT24" s="442">
        <v>7.6654660063034674E-2</v>
      </c>
      <c r="AU24" s="442">
        <v>2.9477731496315284E-2</v>
      </c>
      <c r="AV24" s="442">
        <v>-7.7419354838709675E-4</v>
      </c>
      <c r="AW24" s="443">
        <v>1.6897628306950758E-2</v>
      </c>
      <c r="AX24" s="442">
        <v>6.0679835482026594E-3</v>
      </c>
      <c r="AY24" s="443">
        <v>1.2325617386305852E-3</v>
      </c>
      <c r="AZ24" s="443">
        <v>5.7373046875E-3</v>
      </c>
      <c r="BA24" s="442">
        <v>3.8687782805429862E-3</v>
      </c>
      <c r="BB24" s="443">
        <v>8.1528327110766304E-3</v>
      </c>
      <c r="BC24" s="442">
        <v>2.5550942190993293E-3</v>
      </c>
      <c r="BD24" s="443">
        <v>1.4283854115288853E-3</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4.6360686138154843E-4</v>
      </c>
      <c r="S25" s="442">
        <v>0</v>
      </c>
      <c r="T25" s="442">
        <v>0</v>
      </c>
      <c r="U25" s="442">
        <v>0</v>
      </c>
      <c r="V25" s="442">
        <v>0</v>
      </c>
      <c r="W25" s="442">
        <v>0.466884176182708</v>
      </c>
      <c r="X25" s="442">
        <v>0</v>
      </c>
      <c r="Y25" s="442">
        <v>0</v>
      </c>
      <c r="Z25" s="442">
        <v>0</v>
      </c>
      <c r="AA25" s="442">
        <v>0</v>
      </c>
      <c r="AB25" s="442">
        <v>0</v>
      </c>
      <c r="AC25" s="442">
        <v>0</v>
      </c>
      <c r="AD25" s="442">
        <v>0</v>
      </c>
      <c r="AE25" s="442">
        <v>0</v>
      </c>
      <c r="AF25" s="442">
        <v>6.1137954836801107E-3</v>
      </c>
      <c r="AG25" s="442">
        <v>0</v>
      </c>
      <c r="AH25" s="442">
        <v>5.4515718698891517E-3</v>
      </c>
      <c r="AI25" s="442">
        <v>0</v>
      </c>
      <c r="AJ25" s="442">
        <v>0</v>
      </c>
      <c r="AK25" s="442">
        <v>0</v>
      </c>
      <c r="AL25" s="442">
        <v>3.6855670103092784E-2</v>
      </c>
      <c r="AM25" s="442">
        <v>0</v>
      </c>
      <c r="AN25" s="442">
        <v>0</v>
      </c>
      <c r="AO25" s="442">
        <v>0</v>
      </c>
      <c r="AP25" s="443">
        <v>1.2224138135128416E-2</v>
      </c>
      <c r="AQ25" s="442">
        <v>0</v>
      </c>
      <c r="AR25" s="442">
        <v>2.0436825027846384E-2</v>
      </c>
      <c r="AS25" s="442">
        <v>0</v>
      </c>
      <c r="AT25" s="442">
        <v>7.2152183701035572E-2</v>
      </c>
      <c r="AU25" s="442">
        <v>5.3508490868311435E-2</v>
      </c>
      <c r="AV25" s="442">
        <v>1.1096774193548388E-2</v>
      </c>
      <c r="AW25" s="443">
        <v>2.3210275510762993E-2</v>
      </c>
      <c r="AX25" s="442">
        <v>2.2100186281561813E-2</v>
      </c>
      <c r="AY25" s="443">
        <v>2.8951382901107648E-2</v>
      </c>
      <c r="AZ25" s="443">
        <v>2.7300434727822582E-2</v>
      </c>
      <c r="BA25" s="442">
        <v>2.5216189039718451E-2</v>
      </c>
      <c r="BB25" s="443">
        <v>2.7021410710203857E-2</v>
      </c>
      <c r="BC25" s="442">
        <v>2.7668020258247022E-2</v>
      </c>
      <c r="BD25" s="443">
        <v>2.4187852410696317E-2</v>
      </c>
    </row>
    <row r="26" spans="1:56" x14ac:dyDescent="0.2">
      <c r="A26" s="281" t="s">
        <v>467</v>
      </c>
      <c r="B26" s="283" t="s">
        <v>50</v>
      </c>
      <c r="C26" s="442">
        <v>1.2360939431396785E-3</v>
      </c>
      <c r="D26" s="442">
        <v>0</v>
      </c>
      <c r="E26" s="442">
        <v>0</v>
      </c>
      <c r="F26" s="442">
        <v>0</v>
      </c>
      <c r="G26" s="442">
        <v>7.2037635989414877E-3</v>
      </c>
      <c r="H26" s="442">
        <v>1.6706443914081145E-2</v>
      </c>
      <c r="I26" s="442">
        <v>1.7080745341614908E-2</v>
      </c>
      <c r="J26" s="442">
        <v>3.6925653812478589E-3</v>
      </c>
      <c r="K26" s="442">
        <v>1.4705882352941176E-3</v>
      </c>
      <c r="L26" s="442">
        <v>2.268945696566329E-3</v>
      </c>
      <c r="M26" s="442">
        <v>1.0638297872340425E-2</v>
      </c>
      <c r="N26" s="442">
        <v>8.0247782627058985E-3</v>
      </c>
      <c r="O26" s="442">
        <v>3.3333333333333333E-2</v>
      </c>
      <c r="P26" s="442">
        <v>2.9927319367250961E-3</v>
      </c>
      <c r="Q26" s="442">
        <v>1.6299918500407497E-3</v>
      </c>
      <c r="R26" s="442">
        <v>3.2452480296708392E-3</v>
      </c>
      <c r="S26" s="442">
        <v>7.1261825777122496E-3</v>
      </c>
      <c r="T26" s="442">
        <v>6.5466448445171853E-3</v>
      </c>
      <c r="U26" s="442">
        <v>4.1089965397923872E-3</v>
      </c>
      <c r="V26" s="442">
        <v>5.5248618784530384E-3</v>
      </c>
      <c r="W26" s="442">
        <v>1.6313213703099511E-3</v>
      </c>
      <c r="X26" s="442">
        <v>5.2916881775942178E-2</v>
      </c>
      <c r="Y26" s="442">
        <v>3.1695721077654518E-3</v>
      </c>
      <c r="Z26" s="442">
        <v>8.6378737541528243E-3</v>
      </c>
      <c r="AA26" s="442">
        <v>2.6737967914438501E-3</v>
      </c>
      <c r="AB26" s="442">
        <v>3.8860103626943004E-3</v>
      </c>
      <c r="AC26" s="442">
        <v>6.3435424719992068E-3</v>
      </c>
      <c r="AD26" s="442">
        <v>1.6856441169903997E-2</v>
      </c>
      <c r="AE26" s="442">
        <v>0</v>
      </c>
      <c r="AF26" s="442">
        <v>4.240212996745883E-3</v>
      </c>
      <c r="AG26" s="442">
        <v>1.6666666666666666E-2</v>
      </c>
      <c r="AH26" s="442">
        <v>8.9042340541522803E-3</v>
      </c>
      <c r="AI26" s="442">
        <v>1.6381664032188534E-2</v>
      </c>
      <c r="AJ26" s="442">
        <v>3.3911569062214687E-3</v>
      </c>
      <c r="AK26" s="442">
        <v>4.9403747870528106E-2</v>
      </c>
      <c r="AL26" s="442">
        <v>7.2164948453608251E-3</v>
      </c>
      <c r="AM26" s="442">
        <v>7.9205069124423967E-3</v>
      </c>
      <c r="AN26" s="442">
        <v>2.031144211238998E-3</v>
      </c>
      <c r="AO26" s="442">
        <v>3.7199124726477024E-2</v>
      </c>
      <c r="AP26" s="443">
        <v>7.6390998804417732E-3</v>
      </c>
      <c r="AQ26" s="442">
        <v>1.9978969505783387E-2</v>
      </c>
      <c r="AR26" s="442">
        <v>1.0048912780279917E-2</v>
      </c>
      <c r="AS26" s="442">
        <v>0</v>
      </c>
      <c r="AT26" s="442">
        <v>9.0049527239981983E-3</v>
      </c>
      <c r="AU26" s="442">
        <v>1.1534764498558154E-2</v>
      </c>
      <c r="AV26" s="442">
        <v>-1.6774193548387096E-2</v>
      </c>
      <c r="AW26" s="443">
        <v>7.4218108122911762E-3</v>
      </c>
      <c r="AX26" s="442">
        <v>1.1425883915232667E-2</v>
      </c>
      <c r="AY26" s="443">
        <v>3.5186044969158323E-2</v>
      </c>
      <c r="AZ26" s="443">
        <v>2.7201990927419355E-2</v>
      </c>
      <c r="BA26" s="442">
        <v>2.2232277526395172E-2</v>
      </c>
      <c r="BB26" s="443">
        <v>7.5917626604417908E-3</v>
      </c>
      <c r="BC26" s="442">
        <v>5.3036455719304647E-2</v>
      </c>
      <c r="BD26" s="443">
        <v>3.0572182785982883E-2</v>
      </c>
    </row>
    <row r="27" spans="1:56" x14ac:dyDescent="0.2">
      <c r="A27" s="281" t="s">
        <v>468</v>
      </c>
      <c r="B27" s="283" t="s">
        <v>36</v>
      </c>
      <c r="C27" s="442">
        <v>2.472187886279357E-3</v>
      </c>
      <c r="D27" s="442">
        <v>0</v>
      </c>
      <c r="E27" s="442">
        <v>0</v>
      </c>
      <c r="F27" s="442">
        <v>0</v>
      </c>
      <c r="G27" s="442">
        <v>5.8806233460746834E-4</v>
      </c>
      <c r="H27" s="442">
        <v>2.3866348448687352E-3</v>
      </c>
      <c r="I27" s="442">
        <v>4.8802129547471165E-3</v>
      </c>
      <c r="J27" s="442">
        <v>3.2357531691347215E-3</v>
      </c>
      <c r="K27" s="442">
        <v>7.3529411764705881E-4</v>
      </c>
      <c r="L27" s="442">
        <v>3.630313114506126E-3</v>
      </c>
      <c r="M27" s="442">
        <v>5.9101654846335696E-3</v>
      </c>
      <c r="N27" s="442">
        <v>3.9419963395748272E-3</v>
      </c>
      <c r="O27" s="442">
        <v>2.8985507246376812E-3</v>
      </c>
      <c r="P27" s="442">
        <v>3.7409149209063704E-3</v>
      </c>
      <c r="Q27" s="442">
        <v>1.6299918500407497E-3</v>
      </c>
      <c r="R27" s="442">
        <v>1.3908205841446453E-3</v>
      </c>
      <c r="S27" s="442">
        <v>1.3515173854281852E-3</v>
      </c>
      <c r="T27" s="442">
        <v>3.2733224222585926E-3</v>
      </c>
      <c r="U27" s="442">
        <v>1.7301038062283738E-3</v>
      </c>
      <c r="V27" s="442">
        <v>0</v>
      </c>
      <c r="W27" s="442">
        <v>6.5252854812398043E-4</v>
      </c>
      <c r="X27" s="442">
        <v>1.5487867836861124E-3</v>
      </c>
      <c r="Y27" s="442">
        <v>6.7919402309259678E-4</v>
      </c>
      <c r="Z27" s="442">
        <v>1.3289036544850499E-2</v>
      </c>
      <c r="AA27" s="442">
        <v>2.9411764705882353E-2</v>
      </c>
      <c r="AB27" s="442">
        <v>3.8860103626943004E-3</v>
      </c>
      <c r="AC27" s="442">
        <v>3.1717712359996034E-3</v>
      </c>
      <c r="AD27" s="442">
        <v>2.6791694574681848E-3</v>
      </c>
      <c r="AE27" s="442">
        <v>9.7519001864333852E-3</v>
      </c>
      <c r="AF27" s="442">
        <v>8.7762548072182235E-3</v>
      </c>
      <c r="AG27" s="442">
        <v>0</v>
      </c>
      <c r="AH27" s="442">
        <v>8.1773578048337271E-3</v>
      </c>
      <c r="AI27" s="442">
        <v>5.8916510992958757E-3</v>
      </c>
      <c r="AJ27" s="442">
        <v>2.0868657884439805E-3</v>
      </c>
      <c r="AK27" s="442">
        <v>1.7035775127768314E-3</v>
      </c>
      <c r="AL27" s="442">
        <v>1.0309278350515464E-3</v>
      </c>
      <c r="AM27" s="442">
        <v>2.4481566820276496E-3</v>
      </c>
      <c r="AN27" s="442">
        <v>0</v>
      </c>
      <c r="AO27" s="442">
        <v>0</v>
      </c>
      <c r="AP27" s="443">
        <v>3.444697415095903E-3</v>
      </c>
      <c r="AQ27" s="442">
        <v>0</v>
      </c>
      <c r="AR27" s="442">
        <v>0</v>
      </c>
      <c r="AS27" s="442">
        <v>0</v>
      </c>
      <c r="AT27" s="442">
        <v>0.36920306168392614</v>
      </c>
      <c r="AU27" s="442">
        <v>8.4588272989426463E-2</v>
      </c>
      <c r="AV27" s="442">
        <v>0</v>
      </c>
      <c r="AW27" s="443">
        <v>4.8529331215424222E-2</v>
      </c>
      <c r="AX27" s="442">
        <v>2.0366476696361054E-2</v>
      </c>
      <c r="AY27" s="443">
        <v>0</v>
      </c>
      <c r="AZ27" s="443">
        <v>1.3955393145161291E-2</v>
      </c>
      <c r="BA27" s="442">
        <v>1.1103569632981397E-2</v>
      </c>
      <c r="BB27" s="443">
        <v>0</v>
      </c>
      <c r="BC27" s="442">
        <v>3.2340192544600084E-2</v>
      </c>
      <c r="BD27" s="443">
        <v>1.742866951028477E-2</v>
      </c>
    </row>
    <row r="28" spans="1:56" x14ac:dyDescent="0.2">
      <c r="A28" s="281" t="s">
        <v>469</v>
      </c>
      <c r="B28" s="283" t="s">
        <v>192</v>
      </c>
      <c r="C28" s="442">
        <v>9.8887515451174281E-3</v>
      </c>
      <c r="D28" s="442">
        <v>0</v>
      </c>
      <c r="E28" s="442">
        <v>0</v>
      </c>
      <c r="F28" s="442">
        <v>6.25E-2</v>
      </c>
      <c r="G28" s="442">
        <v>1.2496324610408704E-2</v>
      </c>
      <c r="H28" s="442">
        <v>3.1026252983293555E-2</v>
      </c>
      <c r="I28" s="442">
        <v>5.944986690328305E-2</v>
      </c>
      <c r="J28" s="442">
        <v>3.0086159858895782E-2</v>
      </c>
      <c r="K28" s="442">
        <v>7.3529411764705881E-3</v>
      </c>
      <c r="L28" s="442">
        <v>3.4487974587808196E-2</v>
      </c>
      <c r="M28" s="442">
        <v>5.7919621749408984E-2</v>
      </c>
      <c r="N28" s="442">
        <v>4.4206673236660568E-2</v>
      </c>
      <c r="O28" s="442">
        <v>3.6956521739130437E-2</v>
      </c>
      <c r="P28" s="442">
        <v>2.4048738777255236E-2</v>
      </c>
      <c r="Q28" s="442">
        <v>1.3854930725346373E-2</v>
      </c>
      <c r="R28" s="442">
        <v>1.1126564673157162E-2</v>
      </c>
      <c r="S28" s="442">
        <v>9.8292173485686196E-3</v>
      </c>
      <c r="T28" s="442">
        <v>2.7823240589198037E-2</v>
      </c>
      <c r="U28" s="442">
        <v>9.2993079584775089E-3</v>
      </c>
      <c r="V28" s="442">
        <v>5.5248618784530384E-3</v>
      </c>
      <c r="W28" s="442">
        <v>1.2724306688417618E-2</v>
      </c>
      <c r="X28" s="442">
        <v>2.413526071244192E-2</v>
      </c>
      <c r="Y28" s="442">
        <v>3.1695721077654518E-3</v>
      </c>
      <c r="Z28" s="442">
        <v>0.10299003322259136</v>
      </c>
      <c r="AA28" s="442">
        <v>4.2780748663101602E-2</v>
      </c>
      <c r="AB28" s="442">
        <v>7.6424870466321237E-2</v>
      </c>
      <c r="AC28" s="442">
        <v>2.359004856774705E-2</v>
      </c>
      <c r="AD28" s="442">
        <v>5.2467068542085289E-3</v>
      </c>
      <c r="AE28" s="442">
        <v>1.0038720780152016E-3</v>
      </c>
      <c r="AF28" s="442">
        <v>1.7651119219011933E-2</v>
      </c>
      <c r="AG28" s="442">
        <v>0</v>
      </c>
      <c r="AH28" s="442">
        <v>1.1993458113756133E-2</v>
      </c>
      <c r="AI28" s="442">
        <v>2.1698519902284812E-2</v>
      </c>
      <c r="AJ28" s="442">
        <v>1.082561627755315E-2</v>
      </c>
      <c r="AK28" s="442">
        <v>5.1107325383304937E-3</v>
      </c>
      <c r="AL28" s="442">
        <v>5.9278350515463915E-3</v>
      </c>
      <c r="AM28" s="442">
        <v>3.6002304147465435E-2</v>
      </c>
      <c r="AN28" s="442">
        <v>0</v>
      </c>
      <c r="AO28" s="442">
        <v>2.1881838074398249E-3</v>
      </c>
      <c r="AP28" s="443">
        <v>2.3962940895621329E-2</v>
      </c>
      <c r="AQ28" s="442">
        <v>5.2576235541535224E-4</v>
      </c>
      <c r="AR28" s="442">
        <v>2.2373964840912391E-2</v>
      </c>
      <c r="AS28" s="442">
        <v>0</v>
      </c>
      <c r="AT28" s="442">
        <v>0</v>
      </c>
      <c r="AU28" s="442">
        <v>0</v>
      </c>
      <c r="AV28" s="442">
        <v>0</v>
      </c>
      <c r="AW28" s="443">
        <v>1.2680067919154298E-2</v>
      </c>
      <c r="AX28" s="442">
        <v>3.2271897305372658E-2</v>
      </c>
      <c r="AY28" s="443">
        <v>3.8690278791094604E-5</v>
      </c>
      <c r="AZ28" s="443">
        <v>3.6739226310483872E-3</v>
      </c>
      <c r="BA28" s="442">
        <v>1.7611865258924081E-2</v>
      </c>
      <c r="BB28" s="443">
        <v>3.81042759079291E-2</v>
      </c>
      <c r="BC28" s="442">
        <v>-4.16845371173062E-2</v>
      </c>
      <c r="BD28" s="443">
        <v>5.9384531611905312E-3</v>
      </c>
    </row>
    <row r="29" spans="1:56" x14ac:dyDescent="0.2">
      <c r="A29" s="281" t="s">
        <v>470</v>
      </c>
      <c r="B29" s="283" t="s">
        <v>285</v>
      </c>
      <c r="C29" s="442">
        <v>0</v>
      </c>
      <c r="D29" s="442">
        <v>0</v>
      </c>
      <c r="E29" s="442">
        <v>0</v>
      </c>
      <c r="F29" s="442">
        <v>0</v>
      </c>
      <c r="G29" s="442">
        <v>1.7641870038224052E-3</v>
      </c>
      <c r="H29" s="442">
        <v>2.3866348448687352E-3</v>
      </c>
      <c r="I29" s="442">
        <v>2.8837622005323869E-3</v>
      </c>
      <c r="J29" s="442">
        <v>2.4997779385080004E-3</v>
      </c>
      <c r="K29" s="442">
        <v>7.3529411764705881E-4</v>
      </c>
      <c r="L29" s="442">
        <v>1.0588413250642867E-3</v>
      </c>
      <c r="M29" s="442">
        <v>1.1820330969267139E-3</v>
      </c>
      <c r="N29" s="442">
        <v>9.8549908489370679E-4</v>
      </c>
      <c r="O29" s="442">
        <v>7.246376811594203E-4</v>
      </c>
      <c r="P29" s="442">
        <v>6.4129970072680635E-4</v>
      </c>
      <c r="Q29" s="442">
        <v>8.1499592502037486E-4</v>
      </c>
      <c r="R29" s="442">
        <v>4.6360686138154843E-4</v>
      </c>
      <c r="S29" s="442">
        <v>6.1432608428553873E-4</v>
      </c>
      <c r="T29" s="442">
        <v>1.6366612111292963E-3</v>
      </c>
      <c r="U29" s="442">
        <v>5.622837370242215E-4</v>
      </c>
      <c r="V29" s="442">
        <v>0</v>
      </c>
      <c r="W29" s="442">
        <v>3.2626427406199022E-4</v>
      </c>
      <c r="X29" s="442">
        <v>5.1626226122870422E-4</v>
      </c>
      <c r="Y29" s="442">
        <v>6.7919402309259678E-4</v>
      </c>
      <c r="Z29" s="442">
        <v>6.6445182724252495E-4</v>
      </c>
      <c r="AA29" s="442">
        <v>9.0909090909090912E-2</v>
      </c>
      <c r="AB29" s="442">
        <v>9.0673575129533671E-3</v>
      </c>
      <c r="AC29" s="442">
        <v>2.3788284269997025E-3</v>
      </c>
      <c r="AD29" s="442">
        <v>1.3395847287340924E-3</v>
      </c>
      <c r="AE29" s="442">
        <v>0</v>
      </c>
      <c r="AF29" s="442">
        <v>2.6624593235381128E-3</v>
      </c>
      <c r="AG29" s="442">
        <v>0</v>
      </c>
      <c r="AH29" s="442">
        <v>3.9978193712520444E-3</v>
      </c>
      <c r="AI29" s="442">
        <v>9.4841212817933611E-3</v>
      </c>
      <c r="AJ29" s="442">
        <v>4.565018912221208E-3</v>
      </c>
      <c r="AK29" s="442">
        <v>3.4071550255536627E-3</v>
      </c>
      <c r="AL29" s="442">
        <v>5.1546391752577321E-4</v>
      </c>
      <c r="AM29" s="442">
        <v>8.496543778801843E-3</v>
      </c>
      <c r="AN29" s="442">
        <v>0</v>
      </c>
      <c r="AO29" s="442">
        <v>2.1881838074398249E-3</v>
      </c>
      <c r="AP29" s="443">
        <v>2.343814736044635E-3</v>
      </c>
      <c r="AQ29" s="442">
        <v>2.6288117770767612E-4</v>
      </c>
      <c r="AR29" s="442">
        <v>6.3683471354545017E-3</v>
      </c>
      <c r="AS29" s="442">
        <v>-2.4904532624937738E-4</v>
      </c>
      <c r="AT29" s="442">
        <v>0</v>
      </c>
      <c r="AU29" s="442">
        <v>0</v>
      </c>
      <c r="AV29" s="442">
        <v>0</v>
      </c>
      <c r="AW29" s="443">
        <v>3.5739716273210276E-3</v>
      </c>
      <c r="AX29" s="442">
        <v>3.9423449344325786E-3</v>
      </c>
      <c r="AY29" s="443">
        <v>1.6581548053326259E-5</v>
      </c>
      <c r="AZ29" s="443">
        <v>1.0395665322580645E-3</v>
      </c>
      <c r="BA29" s="442">
        <v>2.1568627450980391E-3</v>
      </c>
      <c r="BB29" s="443">
        <v>3.3525667223118856E-3</v>
      </c>
      <c r="BC29" s="442">
        <v>-2.0075740292923301E-3</v>
      </c>
      <c r="BD29" s="443">
        <v>1.4757352041762518E-3</v>
      </c>
    </row>
    <row r="30" spans="1:56" x14ac:dyDescent="0.2">
      <c r="A30" s="281" t="s">
        <v>471</v>
      </c>
      <c r="B30" s="283" t="s">
        <v>281</v>
      </c>
      <c r="C30" s="442">
        <v>0</v>
      </c>
      <c r="D30" s="442">
        <v>0</v>
      </c>
      <c r="E30" s="442">
        <v>0</v>
      </c>
      <c r="F30" s="442">
        <v>0</v>
      </c>
      <c r="G30" s="442">
        <v>5.8806233460746834E-4</v>
      </c>
      <c r="H30" s="442">
        <v>0</v>
      </c>
      <c r="I30" s="442">
        <v>1.0351966873706005E-3</v>
      </c>
      <c r="J30" s="442">
        <v>2.3601964292512085E-3</v>
      </c>
      <c r="K30" s="442">
        <v>0</v>
      </c>
      <c r="L30" s="442">
        <v>0</v>
      </c>
      <c r="M30" s="442">
        <v>2.3640661938534278E-3</v>
      </c>
      <c r="N30" s="442">
        <v>1.4078558355624384E-4</v>
      </c>
      <c r="O30" s="442">
        <v>0</v>
      </c>
      <c r="P30" s="442">
        <v>1.0688328345446772E-4</v>
      </c>
      <c r="Q30" s="442">
        <v>0</v>
      </c>
      <c r="R30" s="442">
        <v>0</v>
      </c>
      <c r="S30" s="442">
        <v>4.9146086742843105E-4</v>
      </c>
      <c r="T30" s="442">
        <v>1.6366612111292963E-3</v>
      </c>
      <c r="U30" s="442">
        <v>2.1626297577854672E-4</v>
      </c>
      <c r="V30" s="442">
        <v>0</v>
      </c>
      <c r="W30" s="442">
        <v>3.2626427406199022E-4</v>
      </c>
      <c r="X30" s="442">
        <v>5.1626226122870422E-4</v>
      </c>
      <c r="Y30" s="442">
        <v>2.0375820692777906E-3</v>
      </c>
      <c r="Z30" s="442">
        <v>1.2624584717607974E-2</v>
      </c>
      <c r="AA30" s="442">
        <v>2.6737967914438501E-3</v>
      </c>
      <c r="AB30" s="442">
        <v>0</v>
      </c>
      <c r="AC30" s="442">
        <v>1.3876499157498266E-3</v>
      </c>
      <c r="AD30" s="442">
        <v>3.2373297611073899E-3</v>
      </c>
      <c r="AE30" s="442">
        <v>0</v>
      </c>
      <c r="AF30" s="442">
        <v>6.1137954836801107E-3</v>
      </c>
      <c r="AG30" s="442">
        <v>0</v>
      </c>
      <c r="AH30" s="442">
        <v>2.7439578411775394E-2</v>
      </c>
      <c r="AI30" s="442">
        <v>5.1731570627963786E-3</v>
      </c>
      <c r="AJ30" s="442">
        <v>3.7824442415547149E-3</v>
      </c>
      <c r="AK30" s="442">
        <v>0</v>
      </c>
      <c r="AL30" s="442">
        <v>0</v>
      </c>
      <c r="AM30" s="442">
        <v>1.5697004608294932E-2</v>
      </c>
      <c r="AN30" s="442">
        <v>0</v>
      </c>
      <c r="AO30" s="442">
        <v>1.0940919037199124E-2</v>
      </c>
      <c r="AP30" s="443">
        <v>2.7147214451156716E-3</v>
      </c>
      <c r="AQ30" s="442">
        <v>0</v>
      </c>
      <c r="AR30" s="442">
        <v>9.6856990653300401E-4</v>
      </c>
      <c r="AS30" s="442">
        <v>6.4751784824838123E-3</v>
      </c>
      <c r="AT30" s="442">
        <v>0</v>
      </c>
      <c r="AU30" s="442">
        <v>0</v>
      </c>
      <c r="AV30" s="442">
        <v>0</v>
      </c>
      <c r="AW30" s="443">
        <v>1.6158185901298133E-3</v>
      </c>
      <c r="AX30" s="442">
        <v>3.7164093767867354E-3</v>
      </c>
      <c r="AY30" s="443">
        <v>5.5271826844420865E-6</v>
      </c>
      <c r="AZ30" s="443">
        <v>4.6859248991935486E-4</v>
      </c>
      <c r="BA30" s="442">
        <v>2.028657616892911E-3</v>
      </c>
      <c r="BB30" s="443">
        <v>2.4243767620023968E-4</v>
      </c>
      <c r="BC30" s="442">
        <v>7.6652826572979878E-4</v>
      </c>
      <c r="BD30" s="443">
        <v>3.0461699936472362E-3</v>
      </c>
    </row>
    <row r="31" spans="1:56" x14ac:dyDescent="0.2">
      <c r="A31" s="281" t="s">
        <v>472</v>
      </c>
      <c r="B31" s="283" t="s">
        <v>384</v>
      </c>
      <c r="C31" s="442">
        <v>7.2929542645241041E-2</v>
      </c>
      <c r="D31" s="442">
        <v>3.9215686274509803E-2</v>
      </c>
      <c r="E31" s="442">
        <v>0</v>
      </c>
      <c r="F31" s="442">
        <v>2.0833333333333332E-2</v>
      </c>
      <c r="G31" s="442">
        <v>6.6745074977947669E-2</v>
      </c>
      <c r="H31" s="442">
        <v>7.6372315035799526E-2</v>
      </c>
      <c r="I31" s="442">
        <v>8.7400177462289258E-2</v>
      </c>
      <c r="J31" s="442">
        <v>4.0212163894070327E-2</v>
      </c>
      <c r="K31" s="442">
        <v>1.0294117647058823E-2</v>
      </c>
      <c r="L31" s="442">
        <v>6.0353955528664349E-2</v>
      </c>
      <c r="M31" s="442">
        <v>3.7825059101654845E-2</v>
      </c>
      <c r="N31" s="442">
        <v>2.3229621286780234E-2</v>
      </c>
      <c r="O31" s="442">
        <v>3.9855072463768113E-2</v>
      </c>
      <c r="P31" s="442">
        <v>4.6280461735784525E-2</v>
      </c>
      <c r="Q31" s="442">
        <v>4.5639771801140996E-2</v>
      </c>
      <c r="R31" s="442">
        <v>4.1724617524339362E-2</v>
      </c>
      <c r="S31" s="442">
        <v>4.9514682393414423E-2</v>
      </c>
      <c r="T31" s="442">
        <v>4.2553191489361701E-2</v>
      </c>
      <c r="U31" s="442">
        <v>5.1989619377162628E-2</v>
      </c>
      <c r="V31" s="442">
        <v>4.1436464088397788E-2</v>
      </c>
      <c r="W31" s="442">
        <v>4.0293637846655794E-2</v>
      </c>
      <c r="X31" s="442">
        <v>7.408363448631905E-2</v>
      </c>
      <c r="Y31" s="442">
        <v>5.8863482001358387E-2</v>
      </c>
      <c r="Z31" s="442">
        <v>1.7275747508305649E-2</v>
      </c>
      <c r="AA31" s="442">
        <v>1.871657754010695E-2</v>
      </c>
      <c r="AB31" s="442">
        <v>1.5544041450777202E-2</v>
      </c>
      <c r="AC31" s="442">
        <v>1.1398552879373575E-2</v>
      </c>
      <c r="AD31" s="442">
        <v>5.6932350971198925E-3</v>
      </c>
      <c r="AE31" s="442">
        <v>1.0038720780152016E-3</v>
      </c>
      <c r="AF31" s="442">
        <v>9.8609604575485652E-3</v>
      </c>
      <c r="AG31" s="442">
        <v>8.3333333333333332E-3</v>
      </c>
      <c r="AH31" s="442">
        <v>9.9945484281301102E-3</v>
      </c>
      <c r="AI31" s="442">
        <v>1.8249748527087224E-2</v>
      </c>
      <c r="AJ31" s="442">
        <v>6.2345115429763925E-2</v>
      </c>
      <c r="AK31" s="442">
        <v>4.0885860306643949E-2</v>
      </c>
      <c r="AL31" s="442">
        <v>2.3195876288659795E-2</v>
      </c>
      <c r="AM31" s="442">
        <v>6.8548387096774188E-2</v>
      </c>
      <c r="AN31" s="442">
        <v>2.7758970886932972E-2</v>
      </c>
      <c r="AO31" s="442">
        <v>6.3457330415754923E-2</v>
      </c>
      <c r="AP31" s="443">
        <v>4.1466580910931097E-2</v>
      </c>
      <c r="AQ31" s="442">
        <v>9.6740273396424811E-2</v>
      </c>
      <c r="AR31" s="442">
        <v>0.15935396387234249</v>
      </c>
      <c r="AS31" s="442">
        <v>8.301510874979246E-5</v>
      </c>
      <c r="AT31" s="442">
        <v>4.828905898244034E-2</v>
      </c>
      <c r="AU31" s="442">
        <v>0.11887215636014098</v>
      </c>
      <c r="AV31" s="442">
        <v>2.5806451612903226E-3</v>
      </c>
      <c r="AW31" s="443">
        <v>0.1062606123678589</v>
      </c>
      <c r="AX31" s="442">
        <v>8.4237075563916713E-2</v>
      </c>
      <c r="AY31" s="443">
        <v>2.1826844420861798E-2</v>
      </c>
      <c r="AZ31" s="443">
        <v>4.6107138356854836E-2</v>
      </c>
      <c r="BA31" s="442">
        <v>5.5852187028657616E-2</v>
      </c>
      <c r="BB31" s="443">
        <v>8.4015044989505919E-2</v>
      </c>
      <c r="BC31" s="442">
        <v>-3.8326413286489938E-3</v>
      </c>
      <c r="BD31" s="443">
        <v>3.980933816827327E-2</v>
      </c>
    </row>
    <row r="32" spans="1:56" x14ac:dyDescent="0.2">
      <c r="A32" s="281" t="s">
        <v>473</v>
      </c>
      <c r="B32" s="283" t="s">
        <v>37</v>
      </c>
      <c r="C32" s="442">
        <v>4.944375772558714E-3</v>
      </c>
      <c r="D32" s="442">
        <v>0</v>
      </c>
      <c r="E32" s="442">
        <v>0</v>
      </c>
      <c r="F32" s="442">
        <v>6.25E-2</v>
      </c>
      <c r="G32" s="442">
        <v>7.056748015289621E-3</v>
      </c>
      <c r="H32" s="442">
        <v>1.9093078758949882E-2</v>
      </c>
      <c r="I32" s="442">
        <v>7.5421472937000885E-3</v>
      </c>
      <c r="J32" s="442">
        <v>5.951247985585037E-3</v>
      </c>
      <c r="K32" s="442">
        <v>2.9411764705882353E-3</v>
      </c>
      <c r="L32" s="442">
        <v>2.8739978823173499E-3</v>
      </c>
      <c r="M32" s="442">
        <v>1.1820330969267139E-2</v>
      </c>
      <c r="N32" s="442">
        <v>3.8012107560185839E-3</v>
      </c>
      <c r="O32" s="442">
        <v>7.246376811594203E-3</v>
      </c>
      <c r="P32" s="442">
        <v>1.122274476271911E-2</v>
      </c>
      <c r="Q32" s="442">
        <v>6.5199674001629989E-3</v>
      </c>
      <c r="R32" s="442">
        <v>6.4904960593416784E-3</v>
      </c>
      <c r="S32" s="442">
        <v>1.093500430028259E-2</v>
      </c>
      <c r="T32" s="442">
        <v>6.5466448445171853E-3</v>
      </c>
      <c r="U32" s="442">
        <v>5.7525951557093422E-3</v>
      </c>
      <c r="V32" s="442">
        <v>5.5248618784530384E-3</v>
      </c>
      <c r="W32" s="442">
        <v>3.9151712887438824E-3</v>
      </c>
      <c r="X32" s="442">
        <v>9.80898296334538E-3</v>
      </c>
      <c r="Y32" s="442">
        <v>1.2678288431061807E-2</v>
      </c>
      <c r="Z32" s="442">
        <v>1.9269102990033222E-2</v>
      </c>
      <c r="AA32" s="442">
        <v>2.4064171122994651E-2</v>
      </c>
      <c r="AB32" s="442">
        <v>2.5906735751295335E-2</v>
      </c>
      <c r="AC32" s="442">
        <v>1.7642977500247795E-2</v>
      </c>
      <c r="AD32" s="442">
        <v>4.8113418173699483E-2</v>
      </c>
      <c r="AE32" s="442">
        <v>7.5003585257421485E-2</v>
      </c>
      <c r="AF32" s="442">
        <v>1.3706735035992505E-2</v>
      </c>
      <c r="AG32" s="442">
        <v>0</v>
      </c>
      <c r="AH32" s="442">
        <v>2.1079411230238054E-2</v>
      </c>
      <c r="AI32" s="442">
        <v>8.1908320160942669E-3</v>
      </c>
      <c r="AJ32" s="442">
        <v>7.3040302595539326E-3</v>
      </c>
      <c r="AK32" s="442">
        <v>2.7257240204429302E-2</v>
      </c>
      <c r="AL32" s="442">
        <v>6.1855670103092781E-3</v>
      </c>
      <c r="AM32" s="442">
        <v>6.3364055299539174E-3</v>
      </c>
      <c r="AN32" s="442">
        <v>0</v>
      </c>
      <c r="AO32" s="442">
        <v>2.1881838074398249E-3</v>
      </c>
      <c r="AP32" s="443">
        <v>1.127714228218109E-2</v>
      </c>
      <c r="AQ32" s="442">
        <v>0</v>
      </c>
      <c r="AR32" s="442">
        <v>5.9518620756453096E-2</v>
      </c>
      <c r="AS32" s="442">
        <v>0</v>
      </c>
      <c r="AT32" s="442">
        <v>0</v>
      </c>
      <c r="AU32" s="442">
        <v>0</v>
      </c>
      <c r="AV32" s="442">
        <v>0</v>
      </c>
      <c r="AW32" s="443">
        <v>3.3658322835076956E-2</v>
      </c>
      <c r="AX32" s="442">
        <v>2.4511702539700104E-2</v>
      </c>
      <c r="AY32" s="443">
        <v>2.0129999336738078E-2</v>
      </c>
      <c r="AZ32" s="443">
        <v>2.4020287298387098E-2</v>
      </c>
      <c r="BA32" s="442">
        <v>2.2518853695324283E-2</v>
      </c>
      <c r="BB32" s="443">
        <v>0</v>
      </c>
      <c r="BC32" s="442">
        <v>5.5664552630378242E-2</v>
      </c>
      <c r="BD32" s="443">
        <v>3.5346620211258992E-2</v>
      </c>
    </row>
    <row r="33" spans="1:56" x14ac:dyDescent="0.2">
      <c r="A33" s="281" t="s">
        <v>474</v>
      </c>
      <c r="B33" s="283" t="s">
        <v>38</v>
      </c>
      <c r="C33" s="442">
        <v>2.472187886279357E-3</v>
      </c>
      <c r="D33" s="442">
        <v>0</v>
      </c>
      <c r="E33" s="442">
        <v>0</v>
      </c>
      <c r="F33" s="442">
        <v>0</v>
      </c>
      <c r="G33" s="442">
        <v>1.0291090855630697E-3</v>
      </c>
      <c r="H33" s="442">
        <v>2.3866348448687352E-3</v>
      </c>
      <c r="I33" s="442">
        <v>9.6125406684412901E-4</v>
      </c>
      <c r="J33" s="442">
        <v>1.7384242516527719E-3</v>
      </c>
      <c r="K33" s="442">
        <v>7.3529411764705881E-4</v>
      </c>
      <c r="L33" s="442">
        <v>4.5378913931326575E-4</v>
      </c>
      <c r="M33" s="442">
        <v>2.3640661938534278E-3</v>
      </c>
      <c r="N33" s="442">
        <v>9.8549908489370679E-4</v>
      </c>
      <c r="O33" s="442">
        <v>7.246376811594203E-4</v>
      </c>
      <c r="P33" s="442">
        <v>3.2064985036340315E-3</v>
      </c>
      <c r="Q33" s="442">
        <v>1.6299918500407497E-3</v>
      </c>
      <c r="R33" s="442">
        <v>1.3908205841446453E-3</v>
      </c>
      <c r="S33" s="442">
        <v>1.8429782528566164E-3</v>
      </c>
      <c r="T33" s="442">
        <v>0</v>
      </c>
      <c r="U33" s="442">
        <v>1.8598615916955018E-3</v>
      </c>
      <c r="V33" s="442">
        <v>0</v>
      </c>
      <c r="W33" s="442">
        <v>3.2626427406199022E-4</v>
      </c>
      <c r="X33" s="442">
        <v>2.1941146102219928E-3</v>
      </c>
      <c r="Y33" s="442">
        <v>3.3959701154629841E-3</v>
      </c>
      <c r="Z33" s="442">
        <v>1.9933554817275745E-3</v>
      </c>
      <c r="AA33" s="442">
        <v>0</v>
      </c>
      <c r="AB33" s="442">
        <v>1.2953367875647669E-3</v>
      </c>
      <c r="AC33" s="442">
        <v>2.7257409059371594E-2</v>
      </c>
      <c r="AD33" s="442">
        <v>1.4400535833891493E-2</v>
      </c>
      <c r="AE33" s="442">
        <v>1.8643338591710884E-2</v>
      </c>
      <c r="AF33" s="442">
        <v>2.54412779804753E-2</v>
      </c>
      <c r="AG33" s="442">
        <v>4.1666666666666664E-2</v>
      </c>
      <c r="AH33" s="442">
        <v>1.6354715609667454E-3</v>
      </c>
      <c r="AI33" s="442">
        <v>5.1731570627963786E-3</v>
      </c>
      <c r="AJ33" s="442">
        <v>1.9433937654884569E-2</v>
      </c>
      <c r="AK33" s="442">
        <v>1.5332197614991482E-2</v>
      </c>
      <c r="AL33" s="442">
        <v>4.8969072164948453E-3</v>
      </c>
      <c r="AM33" s="442">
        <v>1.0944700460829493E-2</v>
      </c>
      <c r="AN33" s="442">
        <v>0</v>
      </c>
      <c r="AO33" s="442">
        <v>2.4070021881838075E-2</v>
      </c>
      <c r="AP33" s="443">
        <v>5.5675464521194951E-3</v>
      </c>
      <c r="AQ33" s="442">
        <v>0</v>
      </c>
      <c r="AR33" s="442">
        <v>0.18814470434403602</v>
      </c>
      <c r="AS33" s="442">
        <v>1.6603021749958492E-4</v>
      </c>
      <c r="AT33" s="442">
        <v>0</v>
      </c>
      <c r="AU33" s="442">
        <v>4.3896187119512979E-2</v>
      </c>
      <c r="AV33" s="442">
        <v>0</v>
      </c>
      <c r="AW33" s="443">
        <v>0.10830092567234485</v>
      </c>
      <c r="AX33" s="442">
        <v>4.297386525018905E-2</v>
      </c>
      <c r="AY33" s="443">
        <v>6.0799009528862947E-5</v>
      </c>
      <c r="AZ33" s="443">
        <v>3.1186995967741934E-2</v>
      </c>
      <c r="BA33" s="442">
        <v>2.3456510809451984E-2</v>
      </c>
      <c r="BB33" s="443">
        <v>1.6333372585147575E-2</v>
      </c>
      <c r="BC33" s="442">
        <v>5.0755121595108817E-2</v>
      </c>
      <c r="BD33" s="443">
        <v>2.7514175344173806E-2</v>
      </c>
    </row>
    <row r="34" spans="1:56" x14ac:dyDescent="0.2">
      <c r="A34" s="281" t="s">
        <v>475</v>
      </c>
      <c r="B34" s="283" t="s">
        <v>476</v>
      </c>
      <c r="C34" s="442">
        <v>2.9666254635352288E-2</v>
      </c>
      <c r="D34" s="442">
        <v>3.9215686274509803E-2</v>
      </c>
      <c r="E34" s="442">
        <v>0</v>
      </c>
      <c r="F34" s="442">
        <v>2.0833333333333332E-2</v>
      </c>
      <c r="G34" s="442">
        <v>2.4404586886209938E-2</v>
      </c>
      <c r="H34" s="442">
        <v>1.6706443914081145E-2</v>
      </c>
      <c r="I34" s="442">
        <v>3.5122744750073945E-2</v>
      </c>
      <c r="J34" s="442">
        <v>2.1711269303488268E-2</v>
      </c>
      <c r="K34" s="442">
        <v>1.9117647058823531E-2</v>
      </c>
      <c r="L34" s="442">
        <v>1.6790198154590832E-2</v>
      </c>
      <c r="M34" s="442">
        <v>4.6099290780141841E-2</v>
      </c>
      <c r="N34" s="442">
        <v>1.7035055610305504E-2</v>
      </c>
      <c r="O34" s="442">
        <v>2.753623188405797E-2</v>
      </c>
      <c r="P34" s="442">
        <v>2.0414707139803336E-2</v>
      </c>
      <c r="Q34" s="442">
        <v>1.5484922575387123E-2</v>
      </c>
      <c r="R34" s="442">
        <v>1.4371812702828002E-2</v>
      </c>
      <c r="S34" s="442">
        <v>1.6218208625138224E-2</v>
      </c>
      <c r="T34" s="442">
        <v>1.4729950900163666E-2</v>
      </c>
      <c r="U34" s="442">
        <v>1.8425605536332181E-2</v>
      </c>
      <c r="V34" s="442">
        <v>1.6574585635359115E-2</v>
      </c>
      <c r="W34" s="442">
        <v>1.4518760195758564E-2</v>
      </c>
      <c r="X34" s="442">
        <v>2.9168817759421786E-2</v>
      </c>
      <c r="Y34" s="442">
        <v>2.6714964908308807E-2</v>
      </c>
      <c r="Z34" s="442">
        <v>3.255813953488372E-2</v>
      </c>
      <c r="AA34" s="442">
        <v>1.06951871657754E-2</v>
      </c>
      <c r="AB34" s="442">
        <v>4.2746113989637305E-2</v>
      </c>
      <c r="AC34" s="442">
        <v>2.0913866587372387E-2</v>
      </c>
      <c r="AD34" s="442">
        <v>2.813127930341594E-2</v>
      </c>
      <c r="AE34" s="442">
        <v>0</v>
      </c>
      <c r="AF34" s="442">
        <v>3.5893896065476778E-2</v>
      </c>
      <c r="AG34" s="442">
        <v>0</v>
      </c>
      <c r="AH34" s="442">
        <v>2.3805197165182628E-2</v>
      </c>
      <c r="AI34" s="442">
        <v>1.7387555683287828E-2</v>
      </c>
      <c r="AJ34" s="442">
        <v>1.1999478283552889E-2</v>
      </c>
      <c r="AK34" s="442">
        <v>2.7257240204429302E-2</v>
      </c>
      <c r="AL34" s="442">
        <v>7.9896907216494839E-3</v>
      </c>
      <c r="AM34" s="442">
        <v>1.9873271889400922E-2</v>
      </c>
      <c r="AN34" s="442">
        <v>1.4218009478672985E-2</v>
      </c>
      <c r="AO34" s="442">
        <v>7.8774617067833702E-2</v>
      </c>
      <c r="AP34" s="443">
        <v>2.1571776366929328E-2</v>
      </c>
      <c r="AQ34" s="442">
        <v>2.7602523659305992E-2</v>
      </c>
      <c r="AR34" s="442">
        <v>4.8815923289263402E-2</v>
      </c>
      <c r="AS34" s="442">
        <v>6.6412086999833968E-4</v>
      </c>
      <c r="AT34" s="442">
        <v>4.7276001800990548E-3</v>
      </c>
      <c r="AU34" s="442">
        <v>7.369432874078821E-3</v>
      </c>
      <c r="AV34" s="442">
        <v>1.2903225806451613E-3</v>
      </c>
      <c r="AW34" s="443">
        <v>3.0111737963520843E-2</v>
      </c>
      <c r="AX34" s="442">
        <v>3.5347387447204857E-2</v>
      </c>
      <c r="AY34" s="443">
        <v>3.8800822444783445E-2</v>
      </c>
      <c r="AZ34" s="443">
        <v>3.6302135836693547E-2</v>
      </c>
      <c r="BA34" s="442">
        <v>3.6918049270990447E-2</v>
      </c>
      <c r="BB34" s="443">
        <v>3.1482263952288266E-2</v>
      </c>
      <c r="BC34" s="442">
        <v>4.2651822785965229E-2</v>
      </c>
      <c r="BD34" s="443">
        <v>4.0014520603078522E-2</v>
      </c>
    </row>
    <row r="35" spans="1:56" x14ac:dyDescent="0.2">
      <c r="A35" s="281" t="s">
        <v>477</v>
      </c>
      <c r="B35" s="283" t="s">
        <v>193</v>
      </c>
      <c r="C35" s="442">
        <v>2.472187886279357E-3</v>
      </c>
      <c r="D35" s="442">
        <v>0</v>
      </c>
      <c r="E35" s="442">
        <v>0</v>
      </c>
      <c r="F35" s="442">
        <v>0</v>
      </c>
      <c r="G35" s="442">
        <v>3.6753895912966772E-3</v>
      </c>
      <c r="H35" s="442">
        <v>7.1599045346062056E-3</v>
      </c>
      <c r="I35" s="442">
        <v>4.140786749482402E-3</v>
      </c>
      <c r="J35" s="442">
        <v>1.1242656109228876E-2</v>
      </c>
      <c r="K35" s="442">
        <v>0</v>
      </c>
      <c r="L35" s="442">
        <v>3.4790500680683708E-3</v>
      </c>
      <c r="M35" s="442">
        <v>4.7281323877068557E-3</v>
      </c>
      <c r="N35" s="442">
        <v>1.8302125862311698E-3</v>
      </c>
      <c r="O35" s="442">
        <v>2.1739130434782609E-3</v>
      </c>
      <c r="P35" s="442">
        <v>5.9854638734501923E-3</v>
      </c>
      <c r="Q35" s="442">
        <v>6.5199674001629989E-3</v>
      </c>
      <c r="R35" s="442">
        <v>1.0199350950394067E-2</v>
      </c>
      <c r="S35" s="442">
        <v>6.2661260597124957E-3</v>
      </c>
      <c r="T35" s="442">
        <v>6.5466448445171853E-3</v>
      </c>
      <c r="U35" s="442">
        <v>1.2197231833910034E-2</v>
      </c>
      <c r="V35" s="442">
        <v>1.9337016574585635E-2</v>
      </c>
      <c r="W35" s="442">
        <v>2.1207177814029365E-3</v>
      </c>
      <c r="X35" s="442">
        <v>5.5498193082085699E-3</v>
      </c>
      <c r="Y35" s="442">
        <v>8.3767262848086933E-3</v>
      </c>
      <c r="Z35" s="442">
        <v>6.6445182724252493E-3</v>
      </c>
      <c r="AA35" s="442">
        <v>4.0106951871657755E-2</v>
      </c>
      <c r="AB35" s="442">
        <v>1.0362694300518135E-2</v>
      </c>
      <c r="AC35" s="442">
        <v>3.8655961938745168E-2</v>
      </c>
      <c r="AD35" s="442">
        <v>5.8495199821388705E-2</v>
      </c>
      <c r="AE35" s="442">
        <v>7.1705148429657248E-4</v>
      </c>
      <c r="AF35" s="442">
        <v>1.6369194359530617E-2</v>
      </c>
      <c r="AG35" s="442">
        <v>0.15</v>
      </c>
      <c r="AH35" s="442">
        <v>3.0528802471379249E-2</v>
      </c>
      <c r="AI35" s="442">
        <v>2.4141399626383103E-2</v>
      </c>
      <c r="AJ35" s="442">
        <v>1.1216903612886396E-2</v>
      </c>
      <c r="AK35" s="442">
        <v>6.9846678023850084E-2</v>
      </c>
      <c r="AL35" s="442">
        <v>3.2989690721649485E-2</v>
      </c>
      <c r="AM35" s="442">
        <v>2.2177419354838711E-2</v>
      </c>
      <c r="AN35" s="442">
        <v>0</v>
      </c>
      <c r="AO35" s="442">
        <v>5.4704595185995623E-2</v>
      </c>
      <c r="AP35" s="443">
        <v>1.3589390489794146E-2</v>
      </c>
      <c r="AQ35" s="442">
        <v>1.1829652996845425E-2</v>
      </c>
      <c r="AR35" s="442">
        <v>4.2859218364085426E-2</v>
      </c>
      <c r="AS35" s="442">
        <v>8.301510874979246E-5</v>
      </c>
      <c r="AT35" s="442">
        <v>8.5209365150832952E-2</v>
      </c>
      <c r="AU35" s="442">
        <v>8.1704581864786921E-2</v>
      </c>
      <c r="AV35" s="442">
        <v>0</v>
      </c>
      <c r="AW35" s="443">
        <v>3.8724872651585696E-2</v>
      </c>
      <c r="AX35" s="442">
        <v>2.8919751378667993E-2</v>
      </c>
      <c r="AY35" s="443">
        <v>1.602882978488205E-4</v>
      </c>
      <c r="AZ35" s="443">
        <v>1.1250157510080645E-2</v>
      </c>
      <c r="BA35" s="442">
        <v>1.5839617898441429E-2</v>
      </c>
      <c r="BB35" s="443">
        <v>4.2814493616962324E-2</v>
      </c>
      <c r="BC35" s="442">
        <v>-3.0332618515307753E-2</v>
      </c>
      <c r="BD35" s="443">
        <v>4.7349792647366365E-4</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0.19037199124726478</v>
      </c>
      <c r="AP36" s="443">
        <v>3.4328599669340617E-4</v>
      </c>
      <c r="AQ36" s="442">
        <v>0</v>
      </c>
      <c r="AR36" s="442">
        <v>3.825851130805366E-3</v>
      </c>
      <c r="AS36" s="442">
        <v>0.43649344180640876</v>
      </c>
      <c r="AT36" s="442">
        <v>0</v>
      </c>
      <c r="AU36" s="442">
        <v>0</v>
      </c>
      <c r="AV36" s="442">
        <v>0</v>
      </c>
      <c r="AW36" s="443">
        <v>7.4163334611381942E-2</v>
      </c>
      <c r="AX36" s="442">
        <v>2.5373946402552611E-2</v>
      </c>
      <c r="AY36" s="443">
        <v>0</v>
      </c>
      <c r="AZ36" s="443">
        <v>2.132686491935484E-2</v>
      </c>
      <c r="BA36" s="442">
        <v>1.3833584715937658E-2</v>
      </c>
      <c r="BB36" s="443">
        <v>0</v>
      </c>
      <c r="BC36" s="442">
        <v>4.9422822466578455E-2</v>
      </c>
      <c r="BD36" s="443">
        <v>2.1713825744871424E-2</v>
      </c>
    </row>
    <row r="37" spans="1:56" x14ac:dyDescent="0.2">
      <c r="A37" s="281" t="s">
        <v>479</v>
      </c>
      <c r="B37" s="283" t="s">
        <v>40</v>
      </c>
      <c r="C37" s="442">
        <v>0</v>
      </c>
      <c r="D37" s="442">
        <v>0</v>
      </c>
      <c r="E37" s="442">
        <v>0</v>
      </c>
      <c r="F37" s="442">
        <v>0</v>
      </c>
      <c r="G37" s="442">
        <v>0</v>
      </c>
      <c r="H37" s="442">
        <v>0</v>
      </c>
      <c r="I37" s="442">
        <v>7.3942620526471452E-5</v>
      </c>
      <c r="J37" s="442">
        <v>1.9033842171380715E-4</v>
      </c>
      <c r="K37" s="442">
        <v>0</v>
      </c>
      <c r="L37" s="442">
        <v>1.5126304643775526E-4</v>
      </c>
      <c r="M37" s="442">
        <v>0</v>
      </c>
      <c r="N37" s="442">
        <v>0</v>
      </c>
      <c r="O37" s="442">
        <v>0</v>
      </c>
      <c r="P37" s="442">
        <v>3.2064985036340317E-4</v>
      </c>
      <c r="Q37" s="442">
        <v>0</v>
      </c>
      <c r="R37" s="442">
        <v>0</v>
      </c>
      <c r="S37" s="442">
        <v>1.2286521685710776E-4</v>
      </c>
      <c r="T37" s="442">
        <v>1.6366612111292963E-3</v>
      </c>
      <c r="U37" s="442">
        <v>8.6505190311418688E-4</v>
      </c>
      <c r="V37" s="442">
        <v>0</v>
      </c>
      <c r="W37" s="442">
        <v>0</v>
      </c>
      <c r="X37" s="442">
        <v>0</v>
      </c>
      <c r="Y37" s="442">
        <v>2.2639800769753225E-4</v>
      </c>
      <c r="Z37" s="442">
        <v>0</v>
      </c>
      <c r="AA37" s="442">
        <v>0</v>
      </c>
      <c r="AB37" s="442">
        <v>0</v>
      </c>
      <c r="AC37" s="442">
        <v>0</v>
      </c>
      <c r="AD37" s="442">
        <v>1.1163206072784104E-4</v>
      </c>
      <c r="AE37" s="442">
        <v>0</v>
      </c>
      <c r="AF37" s="442">
        <v>7.8887683660388522E-4</v>
      </c>
      <c r="AG37" s="442">
        <v>0</v>
      </c>
      <c r="AH37" s="442">
        <v>1.8171906232963838E-4</v>
      </c>
      <c r="AI37" s="442">
        <v>0</v>
      </c>
      <c r="AJ37" s="442">
        <v>1.3042911177774878E-4</v>
      </c>
      <c r="AK37" s="442">
        <v>0</v>
      </c>
      <c r="AL37" s="442">
        <v>2.577319587628866E-4</v>
      </c>
      <c r="AM37" s="442">
        <v>1.4400921658986175E-4</v>
      </c>
      <c r="AN37" s="442">
        <v>0</v>
      </c>
      <c r="AO37" s="442">
        <v>0</v>
      </c>
      <c r="AP37" s="443">
        <v>2.2096569902104303E-4</v>
      </c>
      <c r="AQ37" s="442">
        <v>0</v>
      </c>
      <c r="AR37" s="442">
        <v>3.0340452322146352E-2</v>
      </c>
      <c r="AS37" s="442">
        <v>0.13988045824340029</v>
      </c>
      <c r="AT37" s="442">
        <v>0.2330031517334534</v>
      </c>
      <c r="AU37" s="442">
        <v>0.2406280038449215</v>
      </c>
      <c r="AV37" s="442">
        <v>0</v>
      </c>
      <c r="AW37" s="443">
        <v>7.8860163225064353E-2</v>
      </c>
      <c r="AX37" s="442">
        <v>2.6812556483889412E-2</v>
      </c>
      <c r="AY37" s="443">
        <v>1.1082001282306382E-2</v>
      </c>
      <c r="AZ37" s="443">
        <v>3.0572706653225805E-2</v>
      </c>
      <c r="BA37" s="442">
        <v>1.9658119658119658E-2</v>
      </c>
      <c r="BB37" s="443">
        <v>5.9639668345258957E-3</v>
      </c>
      <c r="BC37" s="442">
        <v>6.2992197837295247E-2</v>
      </c>
      <c r="BD37" s="443">
        <v>2.7458933919418546E-2</v>
      </c>
    </row>
    <row r="38" spans="1:56" x14ac:dyDescent="0.2">
      <c r="A38" s="281" t="s">
        <v>480</v>
      </c>
      <c r="B38" s="283" t="s">
        <v>481</v>
      </c>
      <c r="C38" s="442">
        <v>0</v>
      </c>
      <c r="D38" s="442">
        <v>0</v>
      </c>
      <c r="E38" s="442">
        <v>0</v>
      </c>
      <c r="F38" s="442">
        <v>0</v>
      </c>
      <c r="G38" s="442">
        <v>0</v>
      </c>
      <c r="H38" s="442">
        <v>0</v>
      </c>
      <c r="I38" s="442">
        <v>0</v>
      </c>
      <c r="J38" s="442">
        <v>1.268922811425381E-5</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1.1163206072784104E-4</v>
      </c>
      <c r="AE38" s="442">
        <v>0</v>
      </c>
      <c r="AF38" s="442">
        <v>3.9443841830194264E-3</v>
      </c>
      <c r="AG38" s="442">
        <v>0</v>
      </c>
      <c r="AH38" s="442">
        <v>0</v>
      </c>
      <c r="AI38" s="442">
        <v>0</v>
      </c>
      <c r="AJ38" s="442">
        <v>2.0999086996217557E-2</v>
      </c>
      <c r="AK38" s="442">
        <v>0</v>
      </c>
      <c r="AL38" s="442">
        <v>0</v>
      </c>
      <c r="AM38" s="442">
        <v>0</v>
      </c>
      <c r="AN38" s="442">
        <v>0</v>
      </c>
      <c r="AO38" s="442">
        <v>2.1881838074398249E-3</v>
      </c>
      <c r="AP38" s="443">
        <v>8.0494647500522825E-4</v>
      </c>
      <c r="AQ38" s="442">
        <v>3.5488958990536279E-2</v>
      </c>
      <c r="AR38" s="442">
        <v>5.2181703714465594E-2</v>
      </c>
      <c r="AS38" s="442">
        <v>0.41640378548895901</v>
      </c>
      <c r="AT38" s="442">
        <v>0</v>
      </c>
      <c r="AU38" s="442">
        <v>0</v>
      </c>
      <c r="AV38" s="442">
        <v>0</v>
      </c>
      <c r="AW38" s="443">
        <v>0.10004381880922386</v>
      </c>
      <c r="AX38" s="442">
        <v>3.4628082406536455E-2</v>
      </c>
      <c r="AY38" s="443">
        <v>9.1087970639605574E-3</v>
      </c>
      <c r="AZ38" s="443">
        <v>3.5258631552419352E-2</v>
      </c>
      <c r="BA38" s="442">
        <v>2.3021618903971846E-2</v>
      </c>
      <c r="BB38" s="443">
        <v>1.032784500613021E-2</v>
      </c>
      <c r="BC38" s="442">
        <v>6.8102386275493906E-2</v>
      </c>
      <c r="BD38" s="443">
        <v>3.0252571685613159E-2</v>
      </c>
    </row>
    <row r="39" spans="1:56" x14ac:dyDescent="0.2">
      <c r="A39" s="281" t="s">
        <v>482</v>
      </c>
      <c r="B39" s="283" t="s">
        <v>483</v>
      </c>
      <c r="C39" s="442">
        <v>0</v>
      </c>
      <c r="D39" s="442">
        <v>0</v>
      </c>
      <c r="E39" s="442">
        <v>0</v>
      </c>
      <c r="F39" s="442">
        <v>0</v>
      </c>
      <c r="G39" s="442">
        <v>8.8209350191120262E-4</v>
      </c>
      <c r="H39" s="442">
        <v>0</v>
      </c>
      <c r="I39" s="442">
        <v>4.4365572315882877E-4</v>
      </c>
      <c r="J39" s="442">
        <v>1.408504320682173E-3</v>
      </c>
      <c r="K39" s="442">
        <v>0</v>
      </c>
      <c r="L39" s="442">
        <v>3.0252609287551052E-4</v>
      </c>
      <c r="M39" s="442">
        <v>0</v>
      </c>
      <c r="N39" s="442">
        <v>5.6314233422497537E-4</v>
      </c>
      <c r="O39" s="442">
        <v>0</v>
      </c>
      <c r="P39" s="442">
        <v>7.4818298418127403E-4</v>
      </c>
      <c r="Q39" s="442">
        <v>2.4449877750611247E-3</v>
      </c>
      <c r="R39" s="442">
        <v>1.3908205841446453E-3</v>
      </c>
      <c r="S39" s="442">
        <v>1.3515173854281852E-3</v>
      </c>
      <c r="T39" s="442">
        <v>0</v>
      </c>
      <c r="U39" s="442">
        <v>5.1903114186851215E-4</v>
      </c>
      <c r="V39" s="442">
        <v>0</v>
      </c>
      <c r="W39" s="442">
        <v>1.6313213703099511E-4</v>
      </c>
      <c r="X39" s="442">
        <v>5.1626226122870422E-4</v>
      </c>
      <c r="Y39" s="442">
        <v>6.7919402309259678E-4</v>
      </c>
      <c r="Z39" s="442">
        <v>6.6445182724252495E-4</v>
      </c>
      <c r="AA39" s="442">
        <v>1.06951871657754E-2</v>
      </c>
      <c r="AB39" s="442">
        <v>1.2953367875647669E-3</v>
      </c>
      <c r="AC39" s="442">
        <v>2.9735355337496281E-4</v>
      </c>
      <c r="AD39" s="442">
        <v>2.6791694574681848E-3</v>
      </c>
      <c r="AE39" s="442">
        <v>0</v>
      </c>
      <c r="AF39" s="442">
        <v>1.9721920915097132E-3</v>
      </c>
      <c r="AG39" s="442">
        <v>0</v>
      </c>
      <c r="AH39" s="442">
        <v>0</v>
      </c>
      <c r="AI39" s="442">
        <v>1.5806868802988934E-3</v>
      </c>
      <c r="AJ39" s="442">
        <v>1.0434328942219902E-3</v>
      </c>
      <c r="AK39" s="442">
        <v>0</v>
      </c>
      <c r="AL39" s="442">
        <v>1.8041237113402063E-3</v>
      </c>
      <c r="AM39" s="442">
        <v>3.7442396313364054E-3</v>
      </c>
      <c r="AN39" s="442">
        <v>0</v>
      </c>
      <c r="AO39" s="442">
        <v>2.1881838074398249E-3</v>
      </c>
      <c r="AP39" s="443">
        <v>1.100882679051268E-3</v>
      </c>
      <c r="AQ39" s="442">
        <v>0</v>
      </c>
      <c r="AR39" s="442">
        <v>1.2567194537265727E-2</v>
      </c>
      <c r="AS39" s="442">
        <v>0</v>
      </c>
      <c r="AT39" s="442">
        <v>0</v>
      </c>
      <c r="AU39" s="442">
        <v>0</v>
      </c>
      <c r="AV39" s="442">
        <v>0</v>
      </c>
      <c r="AW39" s="443">
        <v>7.1068631209946871E-3</v>
      </c>
      <c r="AX39" s="442">
        <v>3.6795219388037403E-3</v>
      </c>
      <c r="AY39" s="443">
        <v>2.2108730737768346E-5</v>
      </c>
      <c r="AZ39" s="443">
        <v>2.0594443044354839E-3</v>
      </c>
      <c r="BA39" s="442">
        <v>2.016088486676722E-3</v>
      </c>
      <c r="BB39" s="443">
        <v>1.4892600109443295E-3</v>
      </c>
      <c r="BC39" s="442">
        <v>2.8106036410092622E-3</v>
      </c>
      <c r="BD39" s="443">
        <v>2.3161940236670047E-3</v>
      </c>
    </row>
    <row r="40" spans="1:56" x14ac:dyDescent="0.2">
      <c r="A40" s="281" t="s">
        <v>484</v>
      </c>
      <c r="B40" s="283" t="s">
        <v>41</v>
      </c>
      <c r="C40" s="442">
        <v>1.8541409147095178E-2</v>
      </c>
      <c r="D40" s="442">
        <v>3.9215686274509803E-2</v>
      </c>
      <c r="E40" s="442">
        <v>0</v>
      </c>
      <c r="F40" s="442">
        <v>6.25E-2</v>
      </c>
      <c r="G40" s="442">
        <v>2.8521023228462217E-2</v>
      </c>
      <c r="H40" s="442">
        <v>3.1026252983293555E-2</v>
      </c>
      <c r="I40" s="442">
        <v>1.5527950310559006E-2</v>
      </c>
      <c r="J40" s="442">
        <v>4.4780286015201697E-2</v>
      </c>
      <c r="K40" s="442">
        <v>4.4117647058823529E-3</v>
      </c>
      <c r="L40" s="442">
        <v>3.6454394191499019E-2</v>
      </c>
      <c r="M40" s="442">
        <v>5.4373522458628844E-2</v>
      </c>
      <c r="N40" s="442">
        <v>9.8549908489370692E-3</v>
      </c>
      <c r="O40" s="442">
        <v>1.2318840579710146E-2</v>
      </c>
      <c r="P40" s="442">
        <v>2.5758871312526722E-2</v>
      </c>
      <c r="Q40" s="442">
        <v>3.5859820700896494E-2</v>
      </c>
      <c r="R40" s="442">
        <v>3.1061659712563746E-2</v>
      </c>
      <c r="S40" s="442">
        <v>2.8013269443420568E-2</v>
      </c>
      <c r="T40" s="442">
        <v>4.4189852700491E-2</v>
      </c>
      <c r="U40" s="442">
        <v>3.6591695501730102E-2</v>
      </c>
      <c r="V40" s="442">
        <v>3.8674033149171269E-2</v>
      </c>
      <c r="W40" s="442">
        <v>2.3491027732463296E-2</v>
      </c>
      <c r="X40" s="442">
        <v>3.9752194114610222E-2</v>
      </c>
      <c r="Y40" s="442">
        <v>9.5087163232963554E-2</v>
      </c>
      <c r="Z40" s="442">
        <v>6.843853820598006E-2</v>
      </c>
      <c r="AA40" s="442">
        <v>0.13636363636363635</v>
      </c>
      <c r="AB40" s="442">
        <v>6.2176165803108807E-2</v>
      </c>
      <c r="AC40" s="442">
        <v>8.6034294776489245E-2</v>
      </c>
      <c r="AD40" s="442">
        <v>0.11598571109622684</v>
      </c>
      <c r="AE40" s="442">
        <v>9.321669295855442E-3</v>
      </c>
      <c r="AF40" s="442">
        <v>0.10413174243171285</v>
      </c>
      <c r="AG40" s="442">
        <v>0.23333333333333334</v>
      </c>
      <c r="AH40" s="442">
        <v>9.2131564601126661E-2</v>
      </c>
      <c r="AI40" s="442">
        <v>6.423336686305503E-2</v>
      </c>
      <c r="AJ40" s="442">
        <v>4.6171905569323074E-2</v>
      </c>
      <c r="AK40" s="442">
        <v>7.8364565587734247E-2</v>
      </c>
      <c r="AL40" s="442">
        <v>0.13994845360824743</v>
      </c>
      <c r="AM40" s="442">
        <v>3.6866359447004608E-2</v>
      </c>
      <c r="AN40" s="442">
        <v>0</v>
      </c>
      <c r="AO40" s="442">
        <v>3.0634573304157548E-2</v>
      </c>
      <c r="AP40" s="443">
        <v>4.7783832413300559E-2</v>
      </c>
      <c r="AQ40" s="442">
        <v>3.8117770767613038E-2</v>
      </c>
      <c r="AR40" s="442">
        <v>3.4626374158554893E-2</v>
      </c>
      <c r="AS40" s="442">
        <v>0</v>
      </c>
      <c r="AT40" s="442">
        <v>1.4182800540297164E-2</v>
      </c>
      <c r="AU40" s="442">
        <v>2.3069528997116309E-2</v>
      </c>
      <c r="AV40" s="442">
        <v>0</v>
      </c>
      <c r="AW40" s="443">
        <v>2.4278358985594568E-2</v>
      </c>
      <c r="AX40" s="442">
        <v>6.4013537689739761E-2</v>
      </c>
      <c r="AY40" s="443">
        <v>1.2933607481594481E-3</v>
      </c>
      <c r="AZ40" s="443">
        <v>7.9030682963709669E-3</v>
      </c>
      <c r="BA40" s="442">
        <v>3.5487682252388138E-2</v>
      </c>
      <c r="BB40" s="443">
        <v>7.0909556893195808E-2</v>
      </c>
      <c r="BC40" s="442">
        <v>-7.5101519368526715E-2</v>
      </c>
      <c r="BD40" s="443">
        <v>1.5309766289315125E-2</v>
      </c>
    </row>
    <row r="41" spans="1:56" x14ac:dyDescent="0.2">
      <c r="A41" s="286">
        <v>37</v>
      </c>
      <c r="B41" s="283" t="s">
        <v>42</v>
      </c>
      <c r="C41" s="442">
        <v>0</v>
      </c>
      <c r="D41" s="442">
        <v>0</v>
      </c>
      <c r="E41" s="442">
        <v>0</v>
      </c>
      <c r="F41" s="442">
        <v>0</v>
      </c>
      <c r="G41" s="442">
        <v>0</v>
      </c>
      <c r="H41" s="442">
        <v>0</v>
      </c>
      <c r="I41" s="442">
        <v>1.478852410529429E-4</v>
      </c>
      <c r="J41" s="442">
        <v>8.8824596799776673E-5</v>
      </c>
      <c r="K41" s="442">
        <v>0</v>
      </c>
      <c r="L41" s="442">
        <v>0</v>
      </c>
      <c r="M41" s="442">
        <v>0</v>
      </c>
      <c r="N41" s="442">
        <v>0</v>
      </c>
      <c r="O41" s="442">
        <v>0</v>
      </c>
      <c r="P41" s="442">
        <v>1.0688328345446772E-4</v>
      </c>
      <c r="Q41" s="442">
        <v>0</v>
      </c>
      <c r="R41" s="442">
        <v>0</v>
      </c>
      <c r="S41" s="442">
        <v>1.2286521685710776E-4</v>
      </c>
      <c r="T41" s="442">
        <v>0</v>
      </c>
      <c r="U41" s="442">
        <v>8.6505190311418682E-5</v>
      </c>
      <c r="V41" s="442">
        <v>0</v>
      </c>
      <c r="W41" s="442">
        <v>0</v>
      </c>
      <c r="X41" s="442">
        <v>1.2906556530717606E-4</v>
      </c>
      <c r="Y41" s="442">
        <v>2.2639800769753225E-4</v>
      </c>
      <c r="Z41" s="442">
        <v>0</v>
      </c>
      <c r="AA41" s="442">
        <v>0</v>
      </c>
      <c r="AB41" s="442">
        <v>0</v>
      </c>
      <c r="AC41" s="442">
        <v>8.9206066012488853E-4</v>
      </c>
      <c r="AD41" s="442">
        <v>1.1163206072784104E-4</v>
      </c>
      <c r="AE41" s="442">
        <v>2.8682059371862902E-4</v>
      </c>
      <c r="AF41" s="442">
        <v>5.9165762745291394E-4</v>
      </c>
      <c r="AG41" s="442">
        <v>0</v>
      </c>
      <c r="AH41" s="442">
        <v>5.4515718698891513E-4</v>
      </c>
      <c r="AI41" s="442">
        <v>3.0176749532978878E-3</v>
      </c>
      <c r="AJ41" s="442">
        <v>1.2651623842441633E-2</v>
      </c>
      <c r="AK41" s="442">
        <v>3.4071550255536627E-3</v>
      </c>
      <c r="AL41" s="442">
        <v>7.7319587628865976E-4</v>
      </c>
      <c r="AM41" s="442">
        <v>1.7857142857142856E-2</v>
      </c>
      <c r="AN41" s="442">
        <v>0</v>
      </c>
      <c r="AO41" s="442">
        <v>0</v>
      </c>
      <c r="AP41" s="443">
        <v>1.1166659432670567E-3</v>
      </c>
      <c r="AQ41" s="442">
        <v>0.6690325972660357</v>
      </c>
      <c r="AR41" s="442">
        <v>0.11419439198024117</v>
      </c>
      <c r="AS41" s="442">
        <v>0</v>
      </c>
      <c r="AT41" s="442">
        <v>0</v>
      </c>
      <c r="AU41" s="442">
        <v>0</v>
      </c>
      <c r="AV41" s="442">
        <v>0</v>
      </c>
      <c r="AW41" s="443">
        <v>9.9427616804513341E-2</v>
      </c>
      <c r="AX41" s="442">
        <v>3.4784854017964183E-2</v>
      </c>
      <c r="AY41" s="443">
        <v>1.5050518449735801E-2</v>
      </c>
      <c r="AZ41" s="443">
        <v>3.9314516129032258E-2</v>
      </c>
      <c r="BA41" s="442">
        <v>2.5809451985922573E-2</v>
      </c>
      <c r="BB41" s="443">
        <v>2.3017725657525613E-2</v>
      </c>
      <c r="BC41" s="442">
        <v>6.0783866405073689E-2</v>
      </c>
      <c r="BD41" s="443">
        <v>2.7399746678609338E-2</v>
      </c>
    </row>
    <row r="42" spans="1:56" x14ac:dyDescent="0.2">
      <c r="A42" s="287">
        <v>38</v>
      </c>
      <c r="B42" s="272" t="s">
        <v>282</v>
      </c>
      <c r="C42" s="442">
        <v>6.180469715698393E-3</v>
      </c>
      <c r="D42" s="442">
        <v>0</v>
      </c>
      <c r="E42" s="442">
        <v>0</v>
      </c>
      <c r="F42" s="442">
        <v>0</v>
      </c>
      <c r="G42" s="442">
        <v>3.6753895912966772E-3</v>
      </c>
      <c r="H42" s="442">
        <v>1.1933174224343675E-2</v>
      </c>
      <c r="I42" s="442">
        <v>3.0316474415853297E-3</v>
      </c>
      <c r="J42" s="442">
        <v>3.2230639410204677E-3</v>
      </c>
      <c r="K42" s="442">
        <v>0</v>
      </c>
      <c r="L42" s="442">
        <v>7.5631523218877626E-4</v>
      </c>
      <c r="M42" s="442">
        <v>5.9101654846335696E-3</v>
      </c>
      <c r="N42" s="442">
        <v>7.0392791778121921E-4</v>
      </c>
      <c r="O42" s="442">
        <v>0</v>
      </c>
      <c r="P42" s="442">
        <v>2.2445489525438223E-3</v>
      </c>
      <c r="Q42" s="442">
        <v>4.0749796251018742E-3</v>
      </c>
      <c r="R42" s="442">
        <v>4.6360686138154847E-3</v>
      </c>
      <c r="S42" s="442">
        <v>7.003317360855142E-3</v>
      </c>
      <c r="T42" s="442">
        <v>8.1833060556464818E-3</v>
      </c>
      <c r="U42" s="442">
        <v>5.1903114186851208E-3</v>
      </c>
      <c r="V42" s="442">
        <v>0</v>
      </c>
      <c r="W42" s="442">
        <v>4.2414355628058731E-3</v>
      </c>
      <c r="X42" s="442">
        <v>5.2916881775942181E-3</v>
      </c>
      <c r="Y42" s="442">
        <v>4.7543581616481777E-3</v>
      </c>
      <c r="Z42" s="442">
        <v>0</v>
      </c>
      <c r="AA42" s="442">
        <v>0</v>
      </c>
      <c r="AB42" s="442">
        <v>1.9430051813471502E-2</v>
      </c>
      <c r="AC42" s="442">
        <v>1.1795024283873525E-2</v>
      </c>
      <c r="AD42" s="442">
        <v>1.9647242688100024E-2</v>
      </c>
      <c r="AE42" s="442">
        <v>0</v>
      </c>
      <c r="AF42" s="442">
        <v>1.0649837294152451E-2</v>
      </c>
      <c r="AG42" s="442">
        <v>0</v>
      </c>
      <c r="AH42" s="442">
        <v>1.5991277485008178E-2</v>
      </c>
      <c r="AI42" s="442">
        <v>1.8680844948986922E-2</v>
      </c>
      <c r="AJ42" s="442">
        <v>9.3908960479979139E-3</v>
      </c>
      <c r="AK42" s="442">
        <v>2.5553662691652469E-2</v>
      </c>
      <c r="AL42" s="442">
        <v>6.7010309278350512E-3</v>
      </c>
      <c r="AM42" s="442">
        <v>1.1088709677419355E-2</v>
      </c>
      <c r="AN42" s="442">
        <v>0</v>
      </c>
      <c r="AO42" s="442">
        <v>0</v>
      </c>
      <c r="AP42" s="443">
        <v>5.82797031168001E-3</v>
      </c>
      <c r="AQ42" s="442">
        <v>0</v>
      </c>
      <c r="AR42" s="442">
        <v>0</v>
      </c>
      <c r="AS42" s="442">
        <v>0</v>
      </c>
      <c r="AT42" s="442">
        <v>0</v>
      </c>
      <c r="AU42" s="442">
        <v>0</v>
      </c>
      <c r="AV42" s="442">
        <v>0</v>
      </c>
      <c r="AW42" s="443">
        <v>0</v>
      </c>
      <c r="AX42" s="442">
        <v>6.8103432376104322E-3</v>
      </c>
      <c r="AY42" s="443">
        <v>0</v>
      </c>
      <c r="AZ42" s="443">
        <v>0</v>
      </c>
      <c r="BA42" s="442">
        <v>3.7129210658622424E-3</v>
      </c>
      <c r="BB42" s="443">
        <v>0</v>
      </c>
      <c r="BC42" s="442">
        <v>0</v>
      </c>
      <c r="BD42" s="443">
        <v>5.82797031168001E-3</v>
      </c>
    </row>
    <row r="43" spans="1:56" x14ac:dyDescent="0.2">
      <c r="A43" s="287">
        <v>39</v>
      </c>
      <c r="B43" s="272" t="s">
        <v>283</v>
      </c>
      <c r="C43" s="442">
        <v>3.708281829419036E-3</v>
      </c>
      <c r="D43" s="442">
        <v>0</v>
      </c>
      <c r="E43" s="442">
        <v>0</v>
      </c>
      <c r="F43" s="442">
        <v>2.0833333333333332E-2</v>
      </c>
      <c r="G43" s="442">
        <v>7.3507791825933545E-3</v>
      </c>
      <c r="H43" s="442">
        <v>2.3866348448687352E-3</v>
      </c>
      <c r="I43" s="442">
        <v>2.7358769594794437E-3</v>
      </c>
      <c r="J43" s="442">
        <v>1.8399380765668025E-3</v>
      </c>
      <c r="K43" s="442">
        <v>7.3529411764705881E-4</v>
      </c>
      <c r="L43" s="442">
        <v>1.6638935108153079E-3</v>
      </c>
      <c r="M43" s="442">
        <v>9.4562647754137114E-3</v>
      </c>
      <c r="N43" s="442">
        <v>3.6604251724623397E-3</v>
      </c>
      <c r="O43" s="442">
        <v>5.0724637681159417E-3</v>
      </c>
      <c r="P43" s="442">
        <v>4.1684480547242407E-3</v>
      </c>
      <c r="Q43" s="442">
        <v>8.1499592502037484E-3</v>
      </c>
      <c r="R43" s="442">
        <v>6.954102920723227E-3</v>
      </c>
      <c r="S43" s="442">
        <v>3.3173608551419092E-3</v>
      </c>
      <c r="T43" s="442">
        <v>1.6366612111292963E-3</v>
      </c>
      <c r="U43" s="442">
        <v>3.2871972318339101E-3</v>
      </c>
      <c r="V43" s="442">
        <v>5.5248618784530384E-3</v>
      </c>
      <c r="W43" s="442">
        <v>1.9575856443719412E-3</v>
      </c>
      <c r="X43" s="442">
        <v>2.8394424367578731E-3</v>
      </c>
      <c r="Y43" s="442">
        <v>1.5621462531129726E-2</v>
      </c>
      <c r="Z43" s="442">
        <v>3.3222591362126247E-3</v>
      </c>
      <c r="AA43" s="442">
        <v>1.06951871657754E-2</v>
      </c>
      <c r="AB43" s="442">
        <v>2.4611398963730571E-2</v>
      </c>
      <c r="AC43" s="442">
        <v>9.3170780057488349E-3</v>
      </c>
      <c r="AD43" s="442">
        <v>8.4840366153159184E-3</v>
      </c>
      <c r="AE43" s="442">
        <v>7.1705148429657248E-4</v>
      </c>
      <c r="AF43" s="442">
        <v>1.1635933339907307E-2</v>
      </c>
      <c r="AG43" s="442">
        <v>0</v>
      </c>
      <c r="AH43" s="442">
        <v>3.8161003089224061E-3</v>
      </c>
      <c r="AI43" s="442">
        <v>1.4369880729989942E-2</v>
      </c>
      <c r="AJ43" s="442">
        <v>4.695448023998957E-3</v>
      </c>
      <c r="AK43" s="442">
        <v>1.0221465076660987E-2</v>
      </c>
      <c r="AL43" s="442">
        <v>4.6391752577319588E-3</v>
      </c>
      <c r="AM43" s="442">
        <v>4.752304147465438E-3</v>
      </c>
      <c r="AN43" s="442">
        <v>0</v>
      </c>
      <c r="AO43" s="442">
        <v>0</v>
      </c>
      <c r="AP43" s="443">
        <v>4.3325060272340222E-3</v>
      </c>
      <c r="AQ43" s="442">
        <v>0</v>
      </c>
      <c r="AR43" s="442">
        <v>2.1817037144655917E-2</v>
      </c>
      <c r="AS43" s="442">
        <v>0</v>
      </c>
      <c r="AT43" s="442">
        <v>0</v>
      </c>
      <c r="AU43" s="442">
        <v>0</v>
      </c>
      <c r="AV43" s="442">
        <v>0</v>
      </c>
      <c r="AW43" s="443">
        <v>1.2337733472092896E-2</v>
      </c>
      <c r="AX43" s="442">
        <v>9.2172485660008477E-3</v>
      </c>
      <c r="AY43" s="443">
        <v>5.5271826844420865E-6</v>
      </c>
      <c r="AZ43" s="443">
        <v>3.5518523185483872E-3</v>
      </c>
      <c r="BA43" s="442">
        <v>5.0276520864756162E-3</v>
      </c>
      <c r="BB43" s="443">
        <v>1.068803812505628E-2</v>
      </c>
      <c r="BC43" s="442">
        <v>-5.8493406944381075E-3</v>
      </c>
      <c r="BD43" s="443">
        <v>1.8032379366538691E-3</v>
      </c>
    </row>
    <row r="44" spans="1:56" x14ac:dyDescent="0.2">
      <c r="A44" s="288">
        <v>40</v>
      </c>
      <c r="B44" s="292" t="s">
        <v>43</v>
      </c>
      <c r="C44" s="444">
        <v>0.54635352286773797</v>
      </c>
      <c r="D44" s="444">
        <v>0.31372549019607843</v>
      </c>
      <c r="E44" s="444">
        <v>0</v>
      </c>
      <c r="F44" s="444">
        <v>0.3125</v>
      </c>
      <c r="G44" s="444">
        <v>0.57850632167009708</v>
      </c>
      <c r="H44" s="444">
        <v>0.61575178997613367</v>
      </c>
      <c r="I44" s="444">
        <v>0.69018041999408464</v>
      </c>
      <c r="J44" s="444">
        <v>0.68603042876901799</v>
      </c>
      <c r="K44" s="444">
        <v>0.70220588235294112</v>
      </c>
      <c r="L44" s="444">
        <v>0.66026319770080166</v>
      </c>
      <c r="M44" s="444">
        <v>0.52955082742316784</v>
      </c>
      <c r="N44" s="444">
        <v>0.75080951710544841</v>
      </c>
      <c r="O44" s="444">
        <v>0.77101449275362322</v>
      </c>
      <c r="P44" s="444">
        <v>0.56113723813595551</v>
      </c>
      <c r="Q44" s="444">
        <v>0.57457212713936434</v>
      </c>
      <c r="R44" s="444">
        <v>0.55122855818266114</v>
      </c>
      <c r="S44" s="444">
        <v>0.597493549576115</v>
      </c>
      <c r="T44" s="444">
        <v>0.646481178396072</v>
      </c>
      <c r="U44" s="444">
        <v>0.65428200692041527</v>
      </c>
      <c r="V44" s="444">
        <v>0.66022099447513816</v>
      </c>
      <c r="W44" s="444">
        <v>0.78303425774877655</v>
      </c>
      <c r="X44" s="444">
        <v>0.48464119772844605</v>
      </c>
      <c r="Y44" s="444">
        <v>0.54177043242019474</v>
      </c>
      <c r="Z44" s="444">
        <v>0.64717607973421931</v>
      </c>
      <c r="AA44" s="444">
        <v>0.50267379679144386</v>
      </c>
      <c r="AB44" s="444">
        <v>0.34455958549222798</v>
      </c>
      <c r="AC44" s="444">
        <v>0.28605411834671424</v>
      </c>
      <c r="AD44" s="444">
        <v>0.34125920964501005</v>
      </c>
      <c r="AE44" s="444">
        <v>0.11788326401835651</v>
      </c>
      <c r="AF44" s="444">
        <v>0.323045064589291</v>
      </c>
      <c r="AG44" s="444">
        <v>0.46666666666666667</v>
      </c>
      <c r="AH44" s="444">
        <v>0.29820098128293659</v>
      </c>
      <c r="AI44" s="444">
        <v>0.26713608277051298</v>
      </c>
      <c r="AJ44" s="444">
        <v>0.44802399895656708</v>
      </c>
      <c r="AK44" s="444">
        <v>0.42759795570698467</v>
      </c>
      <c r="AL44" s="444">
        <v>0.36469072164948452</v>
      </c>
      <c r="AM44" s="444">
        <v>0.43044354838709675</v>
      </c>
      <c r="AN44" s="444">
        <v>1</v>
      </c>
      <c r="AO44" s="444">
        <v>0.68052516411378561</v>
      </c>
      <c r="AP44" s="445">
        <v>0.56759774772819638</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3.708281829419036E-3</v>
      </c>
      <c r="D45" s="442">
        <v>0</v>
      </c>
      <c r="E45" s="442">
        <v>0</v>
      </c>
      <c r="F45" s="442">
        <v>8.3333333333333329E-2</v>
      </c>
      <c r="G45" s="442">
        <v>1.1320199941193767E-2</v>
      </c>
      <c r="H45" s="442">
        <v>1.1933174224343675E-2</v>
      </c>
      <c r="I45" s="442">
        <v>2.2034900916888495E-2</v>
      </c>
      <c r="J45" s="442">
        <v>1.279074193916784E-2</v>
      </c>
      <c r="K45" s="442">
        <v>9.5588235294117654E-3</v>
      </c>
      <c r="L45" s="442">
        <v>1.7697776433217367E-2</v>
      </c>
      <c r="M45" s="442">
        <v>1.6548463356973995E-2</v>
      </c>
      <c r="N45" s="442">
        <v>9.714205265380825E-3</v>
      </c>
      <c r="O45" s="442">
        <v>5.7971014492753624E-3</v>
      </c>
      <c r="P45" s="442">
        <v>1.4856776400171013E-2</v>
      </c>
      <c r="Q45" s="442">
        <v>1.5484922575387123E-2</v>
      </c>
      <c r="R45" s="442">
        <v>1.2053778395920259E-2</v>
      </c>
      <c r="S45" s="442">
        <v>1.5849612974566898E-2</v>
      </c>
      <c r="T45" s="442">
        <v>1.1456628477905073E-2</v>
      </c>
      <c r="U45" s="442">
        <v>1.5008650519031141E-2</v>
      </c>
      <c r="V45" s="442">
        <v>1.6574585635359115E-2</v>
      </c>
      <c r="W45" s="442">
        <v>7.1778140293637851E-3</v>
      </c>
      <c r="X45" s="442">
        <v>2.0005162622612288E-2</v>
      </c>
      <c r="Y45" s="442">
        <v>2.1507810731265564E-2</v>
      </c>
      <c r="Z45" s="442">
        <v>8.6378737541528243E-3</v>
      </c>
      <c r="AA45" s="442">
        <v>1.3368983957219251E-2</v>
      </c>
      <c r="AB45" s="442">
        <v>2.5906735751295335E-2</v>
      </c>
      <c r="AC45" s="442">
        <v>2.359004856774705E-2</v>
      </c>
      <c r="AD45" s="442">
        <v>3.0698816700156284E-2</v>
      </c>
      <c r="AE45" s="442">
        <v>1.434102968593145E-3</v>
      </c>
      <c r="AF45" s="442">
        <v>2.2482989843210729E-2</v>
      </c>
      <c r="AG45" s="442">
        <v>2.5000000000000001E-2</v>
      </c>
      <c r="AH45" s="442">
        <v>1.0539705615119027E-2</v>
      </c>
      <c r="AI45" s="442">
        <v>8.6219284379939649E-3</v>
      </c>
      <c r="AJ45" s="442">
        <v>8.4778922655536718E-3</v>
      </c>
      <c r="AK45" s="442">
        <v>3.7478705281090291E-2</v>
      </c>
      <c r="AL45" s="442">
        <v>1.5463917525773196E-2</v>
      </c>
      <c r="AM45" s="442">
        <v>2.3473502304147464E-2</v>
      </c>
      <c r="AN45" s="442">
        <v>0</v>
      </c>
      <c r="AO45" s="442">
        <v>2.1881838074398249E-3</v>
      </c>
      <c r="AP45" s="443">
        <v>1.5009884269215137E-2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0.12113720642768851</v>
      </c>
      <c r="D46" s="442">
        <v>0.23529411764705882</v>
      </c>
      <c r="E46" s="442">
        <v>0</v>
      </c>
      <c r="F46" s="442">
        <v>0.35416666666666669</v>
      </c>
      <c r="G46" s="442">
        <v>0.12569832402234637</v>
      </c>
      <c r="H46" s="442">
        <v>0.24343675417661098</v>
      </c>
      <c r="I46" s="442">
        <v>0.15742383910085772</v>
      </c>
      <c r="J46" s="442">
        <v>9.5600644612788208E-2</v>
      </c>
      <c r="K46" s="442">
        <v>3.3088235294117647E-2</v>
      </c>
      <c r="L46" s="442">
        <v>0.21222205415217063</v>
      </c>
      <c r="M46" s="442">
        <v>0.21513002364066194</v>
      </c>
      <c r="N46" s="442">
        <v>5.7581303674503731E-2</v>
      </c>
      <c r="O46" s="442">
        <v>0.1</v>
      </c>
      <c r="P46" s="442">
        <v>0.28505771697306542</v>
      </c>
      <c r="Q46" s="442">
        <v>0.19478402607986961</v>
      </c>
      <c r="R46" s="442">
        <v>0.21557719054242003</v>
      </c>
      <c r="S46" s="442">
        <v>0.20825654257279763</v>
      </c>
      <c r="T46" s="442">
        <v>0.19639934533551553</v>
      </c>
      <c r="U46" s="442">
        <v>0.19645328719723185</v>
      </c>
      <c r="V46" s="442">
        <v>0.17127071823204421</v>
      </c>
      <c r="W46" s="442">
        <v>0.12463295269168026</v>
      </c>
      <c r="X46" s="442">
        <v>0.26290655653071759</v>
      </c>
      <c r="Y46" s="442">
        <v>0.34435136970794655</v>
      </c>
      <c r="Z46" s="442">
        <v>7.0431893687707636E-2</v>
      </c>
      <c r="AA46" s="442">
        <v>0.14171122994652408</v>
      </c>
      <c r="AB46" s="442">
        <v>0.50647668393782386</v>
      </c>
      <c r="AC46" s="442">
        <v>0.42501734562394688</v>
      </c>
      <c r="AD46" s="442">
        <v>0.31379772270596118</v>
      </c>
      <c r="AE46" s="442">
        <v>2.1798365122615803E-2</v>
      </c>
      <c r="AF46" s="442">
        <v>0.32196035893896063</v>
      </c>
      <c r="AG46" s="442">
        <v>0.30833333333333335</v>
      </c>
      <c r="AH46" s="442">
        <v>0.34035980374341268</v>
      </c>
      <c r="AI46" s="442">
        <v>0.54260669636442016</v>
      </c>
      <c r="AJ46" s="442">
        <v>0.44658927872701187</v>
      </c>
      <c r="AK46" s="442">
        <v>0.48211243611584326</v>
      </c>
      <c r="AL46" s="442">
        <v>0.38144329896907214</v>
      </c>
      <c r="AM46" s="442">
        <v>0.2661290322580645</v>
      </c>
      <c r="AN46" s="442">
        <v>0</v>
      </c>
      <c r="AO46" s="442">
        <v>8.7527352297592995E-3</v>
      </c>
      <c r="AP46" s="443">
        <v>0.20055399257397419</v>
      </c>
      <c r="AQ46" s="313"/>
      <c r="AR46" s="313"/>
      <c r="AS46" s="313"/>
      <c r="AT46" s="313"/>
      <c r="AU46" s="313"/>
      <c r="AV46" s="313"/>
      <c r="AW46" s="313"/>
      <c r="AX46" s="313"/>
      <c r="AY46" s="313"/>
      <c r="AZ46" s="313"/>
      <c r="BA46" s="313"/>
      <c r="BB46" s="313"/>
      <c r="BC46" s="313"/>
      <c r="BD46" s="313"/>
    </row>
    <row r="47" spans="1:56" x14ac:dyDescent="0.2">
      <c r="A47" s="286">
        <v>43</v>
      </c>
      <c r="B47" s="282" t="s">
        <v>54</v>
      </c>
      <c r="C47" s="442">
        <v>0.19777503090234858</v>
      </c>
      <c r="D47" s="442">
        <v>0.39215686274509803</v>
      </c>
      <c r="E47" s="442">
        <v>0</v>
      </c>
      <c r="F47" s="442">
        <v>6.25E-2</v>
      </c>
      <c r="G47" s="442">
        <v>9.2325786533372534E-2</v>
      </c>
      <c r="H47" s="442">
        <v>-2.8639618138424822E-2</v>
      </c>
      <c r="I47" s="442">
        <v>5.7157645666962437E-2</v>
      </c>
      <c r="J47" s="442">
        <v>5.8015150938368419E-2</v>
      </c>
      <c r="K47" s="442">
        <v>2.7941176470588237E-2</v>
      </c>
      <c r="L47" s="442">
        <v>-6.9581001361367417E-3</v>
      </c>
      <c r="M47" s="442">
        <v>9.2198581560283682E-2</v>
      </c>
      <c r="N47" s="442">
        <v>0.10924961283964522</v>
      </c>
      <c r="O47" s="442">
        <v>8.6231884057971012E-2</v>
      </c>
      <c r="P47" s="442">
        <v>2.8003420265070543E-2</v>
      </c>
      <c r="Q47" s="442">
        <v>0.10350448247758762</v>
      </c>
      <c r="R47" s="442">
        <v>0.10848400556328233</v>
      </c>
      <c r="S47" s="442">
        <v>1.9412704263423026E-2</v>
      </c>
      <c r="T47" s="442">
        <v>-4.9099836333878884E-2</v>
      </c>
      <c r="U47" s="442">
        <v>-2.5821799307958478E-2</v>
      </c>
      <c r="V47" s="442">
        <v>-4.9723756906077346E-2</v>
      </c>
      <c r="W47" s="442">
        <v>9.1353996737357258E-3</v>
      </c>
      <c r="X47" s="442">
        <v>8.5054207537429011E-2</v>
      </c>
      <c r="Y47" s="442">
        <v>2.2866198777450757E-2</v>
      </c>
      <c r="Z47" s="442">
        <v>5.1162790697674418E-2</v>
      </c>
      <c r="AA47" s="442">
        <v>0.13101604278074866</v>
      </c>
      <c r="AB47" s="442">
        <v>2.2020725388601035E-2</v>
      </c>
      <c r="AC47" s="442">
        <v>0.12736643869560907</v>
      </c>
      <c r="AD47" s="442">
        <v>0.23487385577137754</v>
      </c>
      <c r="AE47" s="442">
        <v>0.45991682202782158</v>
      </c>
      <c r="AF47" s="442">
        <v>0.12267034809190415</v>
      </c>
      <c r="AG47" s="442">
        <v>0.1</v>
      </c>
      <c r="AH47" s="442">
        <v>0</v>
      </c>
      <c r="AI47" s="442">
        <v>1.0058916510992959E-3</v>
      </c>
      <c r="AJ47" s="442">
        <v>3.0259553932437719E-2</v>
      </c>
      <c r="AK47" s="442">
        <v>-2.5553662691652469E-2</v>
      </c>
      <c r="AL47" s="442">
        <v>8.8659793814432994E-2</v>
      </c>
      <c r="AM47" s="442">
        <v>0.11275921658986175</v>
      </c>
      <c r="AN47" s="442">
        <v>0</v>
      </c>
      <c r="AO47" s="442">
        <v>0.26258205689277897</v>
      </c>
      <c r="AP47" s="443">
        <v>6.9158317977532524E-2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0.16069221260815822</v>
      </c>
      <c r="D48" s="442">
        <v>5.8823529411764705E-2</v>
      </c>
      <c r="E48" s="442">
        <v>0</v>
      </c>
      <c r="F48" s="442">
        <v>0.10416666666666667</v>
      </c>
      <c r="G48" s="442">
        <v>5.9982358129961777E-2</v>
      </c>
      <c r="H48" s="442">
        <v>0.11455847255369929</v>
      </c>
      <c r="I48" s="442">
        <v>4.9985211475894707E-2</v>
      </c>
      <c r="J48" s="442">
        <v>0.12799624398847817</v>
      </c>
      <c r="K48" s="442">
        <v>9.3382352941176472E-2</v>
      </c>
      <c r="L48" s="442">
        <v>8.0320677658448039E-2</v>
      </c>
      <c r="M48" s="442">
        <v>0.11583924349881797</v>
      </c>
      <c r="N48" s="442">
        <v>5.5047163170491339E-2</v>
      </c>
      <c r="O48" s="442">
        <v>2.9710144927536233E-2</v>
      </c>
      <c r="P48" s="442">
        <v>8.3262077811030358E-2</v>
      </c>
      <c r="Q48" s="442">
        <v>0.10513447432762836</v>
      </c>
      <c r="R48" s="442">
        <v>0.10292072322670376</v>
      </c>
      <c r="S48" s="442">
        <v>0.14338370807224474</v>
      </c>
      <c r="T48" s="442">
        <v>0.18657937806873978</v>
      </c>
      <c r="U48" s="442">
        <v>0.15609861591695501</v>
      </c>
      <c r="V48" s="442">
        <v>0.18784530386740331</v>
      </c>
      <c r="W48" s="442">
        <v>6.8026101141924963E-2</v>
      </c>
      <c r="X48" s="442">
        <v>0.11138358286009292</v>
      </c>
      <c r="Y48" s="442">
        <v>3.6676477247000225E-2</v>
      </c>
      <c r="Z48" s="442">
        <v>0.1920265780730897</v>
      </c>
      <c r="AA48" s="442">
        <v>0.21390374331550802</v>
      </c>
      <c r="AB48" s="442">
        <v>8.1606217616580309E-2</v>
      </c>
      <c r="AC48" s="442">
        <v>9.5054019228863113E-2</v>
      </c>
      <c r="AD48" s="442">
        <v>7.3900424201830767E-2</v>
      </c>
      <c r="AE48" s="442">
        <v>0.35522730532052199</v>
      </c>
      <c r="AF48" s="442">
        <v>0.13233408934030175</v>
      </c>
      <c r="AG48" s="442">
        <v>7.4999999999999997E-2</v>
      </c>
      <c r="AH48" s="442">
        <v>0.34926403779756499</v>
      </c>
      <c r="AI48" s="442">
        <v>0.17114527949418021</v>
      </c>
      <c r="AJ48" s="442">
        <v>6.4953697665318902E-2</v>
      </c>
      <c r="AK48" s="442">
        <v>6.1328790459965928E-2</v>
      </c>
      <c r="AL48" s="442">
        <v>9.6649484536082478E-2</v>
      </c>
      <c r="AM48" s="442">
        <v>0.10253456221198157</v>
      </c>
      <c r="AN48" s="442">
        <v>0</v>
      </c>
      <c r="AO48" s="442">
        <v>3.5010940919037198E-2</v>
      </c>
      <c r="AP48" s="443">
        <v>0.12116022775250264</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3.9555006180469712E-2</v>
      </c>
      <c r="D49" s="442">
        <v>3.9215686274509803E-2</v>
      </c>
      <c r="E49" s="442">
        <v>0</v>
      </c>
      <c r="F49" s="442">
        <v>8.3333333333333329E-2</v>
      </c>
      <c r="G49" s="442">
        <v>0.13451925904145839</v>
      </c>
      <c r="H49" s="442">
        <v>4.2959427207637228E-2</v>
      </c>
      <c r="I49" s="442">
        <v>2.3217982845312037E-2</v>
      </c>
      <c r="J49" s="442">
        <v>1.9566789752179375E-2</v>
      </c>
      <c r="K49" s="442">
        <v>0.13602941176470587</v>
      </c>
      <c r="L49" s="442">
        <v>3.6454394191499019E-2</v>
      </c>
      <c r="M49" s="442">
        <v>3.0732860520094562E-2</v>
      </c>
      <c r="N49" s="442">
        <v>1.7598197944530481E-2</v>
      </c>
      <c r="O49" s="442">
        <v>7.246376811594203E-3</v>
      </c>
      <c r="P49" s="442">
        <v>2.7682770414707139E-2</v>
      </c>
      <c r="Q49" s="442">
        <v>6.5199674001629989E-3</v>
      </c>
      <c r="R49" s="442">
        <v>9.7357440890125171E-3</v>
      </c>
      <c r="S49" s="442">
        <v>1.5603882540852685E-2</v>
      </c>
      <c r="T49" s="442">
        <v>8.1833060556464818E-3</v>
      </c>
      <c r="U49" s="442">
        <v>3.9792387543252598E-3</v>
      </c>
      <c r="V49" s="442">
        <v>1.3812154696132596E-2</v>
      </c>
      <c r="W49" s="442">
        <v>7.9934747145187605E-3</v>
      </c>
      <c r="X49" s="442">
        <v>3.6009292720702114E-2</v>
      </c>
      <c r="Y49" s="442">
        <v>3.6902875254697758E-2</v>
      </c>
      <c r="Z49" s="442">
        <v>3.0564784053156147E-2</v>
      </c>
      <c r="AA49" s="442">
        <v>4.5454545454545456E-2</v>
      </c>
      <c r="AB49" s="442">
        <v>1.9430051813471502E-2</v>
      </c>
      <c r="AC49" s="442">
        <v>4.3512736643869558E-2</v>
      </c>
      <c r="AD49" s="442">
        <v>2.0540299173922749E-2</v>
      </c>
      <c r="AE49" s="442">
        <v>4.3883550838950236E-2</v>
      </c>
      <c r="AF49" s="442">
        <v>8.1254314170200181E-2</v>
      </c>
      <c r="AG49" s="442">
        <v>2.5000000000000001E-2</v>
      </c>
      <c r="AH49" s="442">
        <v>1.6354715609667454E-3</v>
      </c>
      <c r="AI49" s="442">
        <v>1.1639603391291851E-2</v>
      </c>
      <c r="AJ49" s="442">
        <v>1.4999347854441111E-2</v>
      </c>
      <c r="AK49" s="442">
        <v>3.4071550255536626E-2</v>
      </c>
      <c r="AL49" s="442">
        <v>5.3092783505154638E-2</v>
      </c>
      <c r="AM49" s="442">
        <v>6.466013824884792E-2</v>
      </c>
      <c r="AN49" s="442">
        <v>0</v>
      </c>
      <c r="AO49" s="442">
        <v>1.3129102844638949E-2</v>
      </c>
      <c r="AP49" s="443">
        <v>2.8181018257290882E-2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-6.9221260815822E-2</v>
      </c>
      <c r="D50" s="442">
        <v>-3.9215686274509803E-2</v>
      </c>
      <c r="E50" s="442">
        <v>0</v>
      </c>
      <c r="F50" s="442">
        <v>0</v>
      </c>
      <c r="G50" s="442">
        <v>-2.3522493384298734E-3</v>
      </c>
      <c r="H50" s="442">
        <v>0</v>
      </c>
      <c r="I50" s="442">
        <v>0</v>
      </c>
      <c r="J50" s="442">
        <v>0</v>
      </c>
      <c r="K50" s="442">
        <v>-2.2058823529411764E-3</v>
      </c>
      <c r="L50" s="442">
        <v>0</v>
      </c>
      <c r="M50" s="442">
        <v>0</v>
      </c>
      <c r="N50" s="442">
        <v>0</v>
      </c>
      <c r="O50" s="442">
        <v>0</v>
      </c>
      <c r="P50" s="442">
        <v>0</v>
      </c>
      <c r="Q50" s="442">
        <v>0</v>
      </c>
      <c r="R50" s="442">
        <v>0</v>
      </c>
      <c r="S50" s="442">
        <v>0</v>
      </c>
      <c r="T50" s="442">
        <v>0</v>
      </c>
      <c r="U50" s="442">
        <v>0</v>
      </c>
      <c r="V50" s="442">
        <v>0</v>
      </c>
      <c r="W50" s="442">
        <v>0</v>
      </c>
      <c r="X50" s="442">
        <v>0</v>
      </c>
      <c r="Y50" s="442">
        <v>-4.0751641385555811E-3</v>
      </c>
      <c r="Z50" s="442">
        <v>0</v>
      </c>
      <c r="AA50" s="442">
        <v>-4.8128342245989303E-2</v>
      </c>
      <c r="AB50" s="442">
        <v>0</v>
      </c>
      <c r="AC50" s="442">
        <v>-5.9470710674992561E-4</v>
      </c>
      <c r="AD50" s="442">
        <v>-1.5070328198258541E-2</v>
      </c>
      <c r="AE50" s="442">
        <v>-1.4341029685931451E-4</v>
      </c>
      <c r="AF50" s="442">
        <v>-3.7471649738684549E-3</v>
      </c>
      <c r="AG50" s="442">
        <v>0</v>
      </c>
      <c r="AH50" s="442">
        <v>0</v>
      </c>
      <c r="AI50" s="442">
        <v>-2.1554821094984912E-3</v>
      </c>
      <c r="AJ50" s="442">
        <v>-1.3303769401330377E-2</v>
      </c>
      <c r="AK50" s="442">
        <v>-1.7035775127768313E-2</v>
      </c>
      <c r="AL50" s="442">
        <v>0</v>
      </c>
      <c r="AM50" s="442">
        <v>0</v>
      </c>
      <c r="AN50" s="442">
        <v>0</v>
      </c>
      <c r="AO50" s="442">
        <v>-2.1881838074398249E-3</v>
      </c>
      <c r="AP50" s="443">
        <v>-1.6611885587117701E-3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0.45364647713226203</v>
      </c>
      <c r="D51" s="444">
        <v>0.68627450980392157</v>
      </c>
      <c r="E51" s="444">
        <v>0</v>
      </c>
      <c r="F51" s="444">
        <v>0.6875</v>
      </c>
      <c r="G51" s="444">
        <v>0.42149367832990298</v>
      </c>
      <c r="H51" s="444">
        <v>0.38424821002386633</v>
      </c>
      <c r="I51" s="444">
        <v>0.30981958000591542</v>
      </c>
      <c r="J51" s="444">
        <v>0.31396957123098201</v>
      </c>
      <c r="K51" s="444">
        <v>0.29779411764705882</v>
      </c>
      <c r="L51" s="444">
        <v>0.33973680229919828</v>
      </c>
      <c r="M51" s="444">
        <v>0.47044917257683216</v>
      </c>
      <c r="N51" s="444">
        <v>0.24919048289455159</v>
      </c>
      <c r="O51" s="444">
        <v>0.22898550724637681</v>
      </c>
      <c r="P51" s="444">
        <v>0.43886276186404444</v>
      </c>
      <c r="Q51" s="444">
        <v>0.42542787286063571</v>
      </c>
      <c r="R51" s="444">
        <v>0.44877144181733891</v>
      </c>
      <c r="S51" s="444">
        <v>0.402506450423885</v>
      </c>
      <c r="T51" s="444">
        <v>0.353518821603928</v>
      </c>
      <c r="U51" s="444">
        <v>0.34571799307958478</v>
      </c>
      <c r="V51" s="444">
        <v>0.3397790055248619</v>
      </c>
      <c r="W51" s="444">
        <v>0.2169657422512235</v>
      </c>
      <c r="X51" s="444">
        <v>0.51535880227155395</v>
      </c>
      <c r="Y51" s="444">
        <v>0.45822956757980532</v>
      </c>
      <c r="Z51" s="444">
        <v>0.35282392026578074</v>
      </c>
      <c r="AA51" s="444">
        <v>0.49732620320855614</v>
      </c>
      <c r="AB51" s="444">
        <v>0.65544041450777202</v>
      </c>
      <c r="AC51" s="444">
        <v>0.71394588165328576</v>
      </c>
      <c r="AD51" s="444">
        <v>0.65874079035499</v>
      </c>
      <c r="AE51" s="444">
        <v>0.88211673598164353</v>
      </c>
      <c r="AF51" s="444">
        <v>0.67695493541070906</v>
      </c>
      <c r="AG51" s="444">
        <v>0.53333333333333333</v>
      </c>
      <c r="AH51" s="444">
        <v>0.70179901871706341</v>
      </c>
      <c r="AI51" s="444">
        <v>0.73286391722948696</v>
      </c>
      <c r="AJ51" s="444">
        <v>0.55197600104343292</v>
      </c>
      <c r="AK51" s="444">
        <v>0.57240204429301533</v>
      </c>
      <c r="AL51" s="444">
        <v>0.63530927835051543</v>
      </c>
      <c r="AM51" s="444">
        <v>0.56955645161290325</v>
      </c>
      <c r="AN51" s="444">
        <v>0</v>
      </c>
      <c r="AO51" s="444">
        <v>0.31947483588621445</v>
      </c>
      <c r="AP51" s="445">
        <v>0.43240225227180357</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G26" sqref="G26"/>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1.0313909850722291</v>
      </c>
      <c r="D5" s="442">
        <v>9.8670129985398722E-5</v>
      </c>
      <c r="E5" s="442">
        <v>0</v>
      </c>
      <c r="F5" s="442">
        <v>8.8715891312788926E-7</v>
      </c>
      <c r="G5" s="442">
        <v>3.1392647924117549E-2</v>
      </c>
      <c r="H5" s="442">
        <v>2.1143270050425255E-3</v>
      </c>
      <c r="I5" s="442">
        <v>1.1820778036666613E-4</v>
      </c>
      <c r="J5" s="442">
        <v>3.0878279766229392E-4</v>
      </c>
      <c r="K5" s="442">
        <v>5.8796488933972229E-7</v>
      </c>
      <c r="L5" s="442">
        <v>1.7740822105524162E-4</v>
      </c>
      <c r="M5" s="442">
        <v>3.9342263970661942E-6</v>
      </c>
      <c r="N5" s="442">
        <v>2.1213068531982812E-6</v>
      </c>
      <c r="O5" s="442">
        <v>2.5449624441747369E-6</v>
      </c>
      <c r="P5" s="442">
        <v>2.8988422988948302E-6</v>
      </c>
      <c r="Q5" s="442">
        <v>2.656057147571037E-6</v>
      </c>
      <c r="R5" s="442">
        <v>2.5052163220119066E-6</v>
      </c>
      <c r="S5" s="442">
        <v>4.1010461670095618E-6</v>
      </c>
      <c r="T5" s="442">
        <v>3.6373285865036649E-6</v>
      </c>
      <c r="U5" s="442">
        <v>4.2201685773980366E-6</v>
      </c>
      <c r="V5" s="442">
        <v>2.6775767466720115E-6</v>
      </c>
      <c r="W5" s="442">
        <v>2.6342313858669581E-6</v>
      </c>
      <c r="X5" s="442">
        <v>3.7874082104174069E-5</v>
      </c>
      <c r="Y5" s="442">
        <v>2.5408080352327304E-4</v>
      </c>
      <c r="Z5" s="442">
        <v>4.7001864790489044E-6</v>
      </c>
      <c r="AA5" s="442">
        <v>1.3079599308199021E-5</v>
      </c>
      <c r="AB5" s="442">
        <v>3.5878697283836825E-6</v>
      </c>
      <c r="AC5" s="442">
        <v>2.630695467769237E-5</v>
      </c>
      <c r="AD5" s="442">
        <v>3.6784650195164096E-6</v>
      </c>
      <c r="AE5" s="442">
        <v>3.4255128009346974E-6</v>
      </c>
      <c r="AF5" s="442">
        <v>3.0492446566929942E-5</v>
      </c>
      <c r="AG5" s="442">
        <v>1.2942447565933364E-6</v>
      </c>
      <c r="AH5" s="442">
        <v>5.5299411070678274E-6</v>
      </c>
      <c r="AI5" s="442">
        <v>5.3136846844307421E-4</v>
      </c>
      <c r="AJ5" s="442">
        <v>4.2296715609935773E-4</v>
      </c>
      <c r="AK5" s="442">
        <v>3.9054136995939526E-4</v>
      </c>
      <c r="AL5" s="442">
        <v>3.8752115398065043E-6</v>
      </c>
      <c r="AM5" s="442">
        <v>3.5558395640472623E-3</v>
      </c>
      <c r="AN5" s="442">
        <v>2.7700609679795225E-5</v>
      </c>
      <c r="AO5" s="442">
        <v>1.3555586398030893E-5</v>
      </c>
      <c r="AP5" s="317">
        <f t="shared" ref="AP5:AP44" si="0">SUM(C5:AN5)</f>
        <v>1.0709527775030292</v>
      </c>
    </row>
    <row r="6" spans="1:42" ht="12.5" x14ac:dyDescent="0.2">
      <c r="A6" s="267" t="s">
        <v>444</v>
      </c>
      <c r="B6" s="272" t="s">
        <v>445</v>
      </c>
      <c r="C6" s="442">
        <v>6.6588857450564634E-6</v>
      </c>
      <c r="D6" s="442">
        <v>1.0937662790460037</v>
      </c>
      <c r="E6" s="442">
        <v>0</v>
      </c>
      <c r="F6" s="442">
        <v>4.0253086909016551E-7</v>
      </c>
      <c r="G6" s="442">
        <v>1.8157919549330984E-4</v>
      </c>
      <c r="H6" s="442">
        <v>2.5600781460251403E-6</v>
      </c>
      <c r="I6" s="442">
        <v>5.371842597802918E-4</v>
      </c>
      <c r="J6" s="442">
        <v>1.3166395272048379E-4</v>
      </c>
      <c r="K6" s="442">
        <v>8.2776805210410523E-8</v>
      </c>
      <c r="L6" s="442">
        <v>1.3507366887227211E-6</v>
      </c>
      <c r="M6" s="442">
        <v>3.9362043205245261E-6</v>
      </c>
      <c r="N6" s="442">
        <v>3.8501453394317294E-7</v>
      </c>
      <c r="O6" s="442">
        <v>8.8019609774253066E-7</v>
      </c>
      <c r="P6" s="442">
        <v>1.0934156674413005E-6</v>
      </c>
      <c r="Q6" s="442">
        <v>8.8425528857633409E-7</v>
      </c>
      <c r="R6" s="442">
        <v>1.0278130637037302E-6</v>
      </c>
      <c r="S6" s="442">
        <v>2.1188978993572E-6</v>
      </c>
      <c r="T6" s="442">
        <v>2.2055530691786202E-6</v>
      </c>
      <c r="U6" s="442">
        <v>2.1490358242952376E-6</v>
      </c>
      <c r="V6" s="442">
        <v>1.8084888536125181E-6</v>
      </c>
      <c r="W6" s="442">
        <v>1.0152139907508326E-6</v>
      </c>
      <c r="X6" s="442">
        <v>2.0662375678455124E-5</v>
      </c>
      <c r="Y6" s="442">
        <v>7.9607246383634369E-6</v>
      </c>
      <c r="Z6" s="442">
        <v>8.1856542788654188E-7</v>
      </c>
      <c r="AA6" s="442">
        <v>9.8916976380193405E-7</v>
      </c>
      <c r="AB6" s="442">
        <v>3.2684196823988119E-6</v>
      </c>
      <c r="AC6" s="442">
        <v>3.0992702101443177E-6</v>
      </c>
      <c r="AD6" s="442">
        <v>3.6106514945650849E-6</v>
      </c>
      <c r="AE6" s="442">
        <v>4.9402139022908126E-7</v>
      </c>
      <c r="AF6" s="442">
        <v>3.5875191059743137E-6</v>
      </c>
      <c r="AG6" s="442">
        <v>1.4891731073486619E-6</v>
      </c>
      <c r="AH6" s="442">
        <v>2.6883815460585119E-6</v>
      </c>
      <c r="AI6" s="442">
        <v>4.4189620856657933E-6</v>
      </c>
      <c r="AJ6" s="442">
        <v>5.2129686289301142E-6</v>
      </c>
      <c r="AK6" s="442">
        <v>7.6184860408678185E-6</v>
      </c>
      <c r="AL6" s="442">
        <v>1.8189917080351629E-6</v>
      </c>
      <c r="AM6" s="442">
        <v>4.3874022992704953E-4</v>
      </c>
      <c r="AN6" s="442">
        <v>1.2012064284405039E-4</v>
      </c>
      <c r="AO6" s="442">
        <v>1.5839649710019917E-5</v>
      </c>
      <c r="AP6" s="318">
        <f t="shared" si="0"/>
        <v>1.0952718641041406</v>
      </c>
    </row>
    <row r="7" spans="1:42" ht="12.5" x14ac:dyDescent="0.2">
      <c r="A7" s="267" t="s">
        <v>446</v>
      </c>
      <c r="B7" s="272" t="s">
        <v>249</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447</v>
      </c>
      <c r="B8" s="272" t="s">
        <v>27</v>
      </c>
      <c r="C8" s="442">
        <v>1.6772881238661055E-5</v>
      </c>
      <c r="D8" s="442">
        <v>1.0470139762691902E-6</v>
      </c>
      <c r="E8" s="442">
        <v>0</v>
      </c>
      <c r="F8" s="442">
        <v>1.0000682872733104</v>
      </c>
      <c r="G8" s="442">
        <v>2.1389919691142705E-5</v>
      </c>
      <c r="H8" s="442">
        <v>3.365490755947889E-5</v>
      </c>
      <c r="I8" s="442">
        <v>1.6730288525135218E-4</v>
      </c>
      <c r="J8" s="442">
        <v>1.4877295393397647E-4</v>
      </c>
      <c r="K8" s="442">
        <v>7.7904196908568091E-3</v>
      </c>
      <c r="L8" s="442">
        <v>3.4812579571916851E-5</v>
      </c>
      <c r="M8" s="442">
        <v>9.8075060118878025E-4</v>
      </c>
      <c r="N8" s="442">
        <v>8.2150606933858029E-4</v>
      </c>
      <c r="O8" s="442">
        <v>2.0739459096305113E-3</v>
      </c>
      <c r="P8" s="442">
        <v>7.9768653236487796E-5</v>
      </c>
      <c r="Q8" s="442">
        <v>4.244926599212502E-5</v>
      </c>
      <c r="R8" s="442">
        <v>3.2817585614271181E-5</v>
      </c>
      <c r="S8" s="442">
        <v>2.6362149325865474E-5</v>
      </c>
      <c r="T8" s="442">
        <v>3.9875809963690343E-5</v>
      </c>
      <c r="U8" s="442">
        <v>3.4030557219443985E-5</v>
      </c>
      <c r="V8" s="442">
        <v>1.6068046147206627E-5</v>
      </c>
      <c r="W8" s="442">
        <v>3.3005169554666721E-5</v>
      </c>
      <c r="X8" s="442">
        <v>3.1312494188034456E-5</v>
      </c>
      <c r="Y8" s="442">
        <v>1.1480343359828158E-4</v>
      </c>
      <c r="Z8" s="442">
        <v>4.0466883611051142E-3</v>
      </c>
      <c r="AA8" s="442">
        <v>5.2468411900328231E-5</v>
      </c>
      <c r="AB8" s="442">
        <v>7.599896357191395E-5</v>
      </c>
      <c r="AC8" s="442">
        <v>2.3881858826718527E-5</v>
      </c>
      <c r="AD8" s="442">
        <v>7.7497056540993858E-6</v>
      </c>
      <c r="AE8" s="442">
        <v>2.6914261220969127E-6</v>
      </c>
      <c r="AF8" s="442">
        <v>3.0718844661207893E-5</v>
      </c>
      <c r="AG8" s="442">
        <v>1.3998243403884776E-6</v>
      </c>
      <c r="AH8" s="442">
        <v>2.1876576136284573E-5</v>
      </c>
      <c r="AI8" s="442">
        <v>2.4335915287143491E-5</v>
      </c>
      <c r="AJ8" s="442">
        <v>1.4112211128080428E-5</v>
      </c>
      <c r="AK8" s="442">
        <v>1.0852006665259045E-5</v>
      </c>
      <c r="AL8" s="442">
        <v>8.8531926770615833E-6</v>
      </c>
      <c r="AM8" s="442">
        <v>3.9003713107497815E-5</v>
      </c>
      <c r="AN8" s="442">
        <v>3.8907980822525397E-5</v>
      </c>
      <c r="AO8" s="442">
        <v>2.4748253623773558E-5</v>
      </c>
      <c r="AP8" s="318">
        <f t="shared" si="0"/>
        <v>1.0170086948423944</v>
      </c>
    </row>
    <row r="9" spans="1:42" ht="12.5" x14ac:dyDescent="0.2">
      <c r="A9" s="267" t="s">
        <v>448</v>
      </c>
      <c r="B9" s="272" t="s">
        <v>190</v>
      </c>
      <c r="C9" s="442">
        <v>1.0024823136747936E-2</v>
      </c>
      <c r="D9" s="442">
        <v>3.1533321654061675E-3</v>
      </c>
      <c r="E9" s="442">
        <v>0</v>
      </c>
      <c r="F9" s="442">
        <v>1.6983779144663203E-6</v>
      </c>
      <c r="G9" s="442">
        <v>1.0126967010332648</v>
      </c>
      <c r="H9" s="442">
        <v>1.9771197668696917E-4</v>
      </c>
      <c r="I9" s="442">
        <v>1.8505430750201756E-4</v>
      </c>
      <c r="J9" s="442">
        <v>5.5292255391740995E-4</v>
      </c>
      <c r="K9" s="442">
        <v>5.3334678695523361E-7</v>
      </c>
      <c r="L9" s="442">
        <v>3.0602521575194511E-6</v>
      </c>
      <c r="M9" s="442">
        <v>3.0677218076740869E-6</v>
      </c>
      <c r="N9" s="442">
        <v>9.8289423024363905E-7</v>
      </c>
      <c r="O9" s="442">
        <v>1.5511172123918432E-6</v>
      </c>
      <c r="P9" s="442">
        <v>2.0323271866368842E-6</v>
      </c>
      <c r="Q9" s="442">
        <v>1.5811788251048086E-6</v>
      </c>
      <c r="R9" s="442">
        <v>1.4299162041557575E-6</v>
      </c>
      <c r="S9" s="442">
        <v>2.5011854151169969E-6</v>
      </c>
      <c r="T9" s="442">
        <v>2.195885051430325E-6</v>
      </c>
      <c r="U9" s="442">
        <v>2.617253498616E-6</v>
      </c>
      <c r="V9" s="442">
        <v>1.5354957305669477E-6</v>
      </c>
      <c r="W9" s="442">
        <v>1.1290230240917169E-6</v>
      </c>
      <c r="X9" s="442">
        <v>1.8982306706046294E-5</v>
      </c>
      <c r="Y9" s="442">
        <v>8.0015675037747558E-6</v>
      </c>
      <c r="Z9" s="442">
        <v>1.5321661590530963E-6</v>
      </c>
      <c r="AA9" s="442">
        <v>2.7030390352134024E-6</v>
      </c>
      <c r="AB9" s="442">
        <v>3.3764969468592263E-6</v>
      </c>
      <c r="AC9" s="442">
        <v>1.3601057256055534E-5</v>
      </c>
      <c r="AD9" s="442">
        <v>3.441293988803455E-6</v>
      </c>
      <c r="AE9" s="442">
        <v>1.7108880840037578E-6</v>
      </c>
      <c r="AF9" s="442">
        <v>5.1240548946892002E-5</v>
      </c>
      <c r="AG9" s="442">
        <v>9.8158252594798793E-7</v>
      </c>
      <c r="AH9" s="442">
        <v>3.1122263222482823E-5</v>
      </c>
      <c r="AI9" s="442">
        <v>4.8576541127385323E-4</v>
      </c>
      <c r="AJ9" s="442">
        <v>5.3098443364945291E-4</v>
      </c>
      <c r="AK9" s="442">
        <v>1.480787172763021E-4</v>
      </c>
      <c r="AL9" s="442">
        <v>5.0378249942899098E-6</v>
      </c>
      <c r="AM9" s="442">
        <v>7.999872635702494E-3</v>
      </c>
      <c r="AN9" s="442">
        <v>4.1871577856649147E-5</v>
      </c>
      <c r="AO9" s="442">
        <v>1.7540367015516948E-4</v>
      </c>
      <c r="AP9" s="318">
        <f t="shared" si="0"/>
        <v>1.0361847649596982</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1.0051168170414421E-2</v>
      </c>
      <c r="D11" s="442">
        <v>2.6797305716061865E-4</v>
      </c>
      <c r="E11" s="442">
        <v>0</v>
      </c>
      <c r="F11" s="442">
        <v>8.0763610996692416E-4</v>
      </c>
      <c r="G11" s="442">
        <v>7.3597172898286203E-3</v>
      </c>
      <c r="H11" s="442">
        <v>5.172286650262454E-3</v>
      </c>
      <c r="I11" s="442">
        <v>1.1046973309829877</v>
      </c>
      <c r="J11" s="442">
        <v>5.3271101973160085E-3</v>
      </c>
      <c r="K11" s="442">
        <v>1.6449780304477279E-4</v>
      </c>
      <c r="L11" s="442">
        <v>2.7583542262362517E-3</v>
      </c>
      <c r="M11" s="442">
        <v>8.0719031578389677E-3</v>
      </c>
      <c r="N11" s="442">
        <v>7.8071363547774328E-4</v>
      </c>
      <c r="O11" s="442">
        <v>1.7945485137375943E-3</v>
      </c>
      <c r="P11" s="442">
        <v>2.1753123356172805E-3</v>
      </c>
      <c r="Q11" s="442">
        <v>1.7969855313848503E-3</v>
      </c>
      <c r="R11" s="442">
        <v>2.0949050648007075E-3</v>
      </c>
      <c r="S11" s="442">
        <v>4.2678764343857577E-3</v>
      </c>
      <c r="T11" s="442">
        <v>4.5155638235262995E-3</v>
      </c>
      <c r="U11" s="442">
        <v>4.3486473997121702E-3</v>
      </c>
      <c r="V11" s="442">
        <v>3.7022397582323601E-3</v>
      </c>
      <c r="W11" s="442">
        <v>2.071509630368239E-3</v>
      </c>
      <c r="X11" s="442">
        <v>4.2397363109605596E-2</v>
      </c>
      <c r="Y11" s="442">
        <v>1.6225510916204573E-2</v>
      </c>
      <c r="Z11" s="442">
        <v>1.66224370550911E-3</v>
      </c>
      <c r="AA11" s="442">
        <v>1.9919099438500338E-3</v>
      </c>
      <c r="AB11" s="442">
        <v>6.699350301057702E-3</v>
      </c>
      <c r="AC11" s="442">
        <v>5.9021407178022128E-3</v>
      </c>
      <c r="AD11" s="442">
        <v>7.339497026946285E-3</v>
      </c>
      <c r="AE11" s="442">
        <v>8.6076970740581345E-4</v>
      </c>
      <c r="AF11" s="442">
        <v>7.0153829672695246E-3</v>
      </c>
      <c r="AG11" s="442">
        <v>3.0299314873610404E-3</v>
      </c>
      <c r="AH11" s="442">
        <v>5.2246978525320731E-3</v>
      </c>
      <c r="AI11" s="442">
        <v>7.3844947055387083E-3</v>
      </c>
      <c r="AJ11" s="442">
        <v>4.0678397853454807E-3</v>
      </c>
      <c r="AK11" s="442">
        <v>1.3883728853120607E-2</v>
      </c>
      <c r="AL11" s="442">
        <v>3.3266923684982705E-3</v>
      </c>
      <c r="AM11" s="442">
        <v>5.27694718345451E-3</v>
      </c>
      <c r="AN11" s="442">
        <v>0.24701338966019035</v>
      </c>
      <c r="AO11" s="442">
        <v>3.2411939353914017E-2</v>
      </c>
      <c r="AP11" s="318">
        <f t="shared" si="0"/>
        <v>1.5515281700639916</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6.337294478596751E-4</v>
      </c>
      <c r="D13" s="442">
        <v>3.3401687249687126E-5</v>
      </c>
      <c r="E13" s="442">
        <v>0</v>
      </c>
      <c r="F13" s="442">
        <v>1.6864045679867914E-3</v>
      </c>
      <c r="G13" s="442">
        <v>3.628920559002217E-4</v>
      </c>
      <c r="H13" s="442">
        <v>6.0688708829587394E-4</v>
      </c>
      <c r="I13" s="442">
        <v>5.3325550983372423E-4</v>
      </c>
      <c r="J13" s="442">
        <v>6.2826147955449378E-3</v>
      </c>
      <c r="K13" s="442">
        <v>1.0047606246476009</v>
      </c>
      <c r="L13" s="442">
        <v>1.458482838341652E-4</v>
      </c>
      <c r="M13" s="442">
        <v>1.8481845704657121E-3</v>
      </c>
      <c r="N13" s="442">
        <v>2.0395301067175392E-3</v>
      </c>
      <c r="O13" s="442">
        <v>3.0251198622202521E-4</v>
      </c>
      <c r="P13" s="442">
        <v>3.9488865258090563E-4</v>
      </c>
      <c r="Q13" s="442">
        <v>2.2131481865944518E-4</v>
      </c>
      <c r="R13" s="442">
        <v>1.868876425537267E-4</v>
      </c>
      <c r="S13" s="442">
        <v>1.4316774080954601E-4</v>
      </c>
      <c r="T13" s="442">
        <v>1.936609453531156E-4</v>
      </c>
      <c r="U13" s="442">
        <v>1.5655366096634045E-4</v>
      </c>
      <c r="V13" s="442">
        <v>3.9753560961053945E-5</v>
      </c>
      <c r="W13" s="442">
        <v>2.2953787047206843E-4</v>
      </c>
      <c r="X13" s="442">
        <v>2.0902650627682563E-4</v>
      </c>
      <c r="Y13" s="442">
        <v>1.0706327364272969E-3</v>
      </c>
      <c r="Z13" s="442">
        <v>4.4830115568108165E-3</v>
      </c>
      <c r="AA13" s="442">
        <v>1.1700317798845189E-3</v>
      </c>
      <c r="AB13" s="442">
        <v>1.0198787410333266E-3</v>
      </c>
      <c r="AC13" s="442">
        <v>1.856396748845839E-4</v>
      </c>
      <c r="AD13" s="442">
        <v>7.4602412644839185E-5</v>
      </c>
      <c r="AE13" s="442">
        <v>1.8290394075065731E-5</v>
      </c>
      <c r="AF13" s="442">
        <v>1.5605655820191762E-3</v>
      </c>
      <c r="AG13" s="442">
        <v>1.7190672540028432E-5</v>
      </c>
      <c r="AH13" s="442">
        <v>9.1218667757251638E-4</v>
      </c>
      <c r="AI13" s="442">
        <v>3.1863083977574377E-4</v>
      </c>
      <c r="AJ13" s="442">
        <v>2.2746987939880641E-4</v>
      </c>
      <c r="AK13" s="442">
        <v>3.1298517309266282E-4</v>
      </c>
      <c r="AL13" s="442">
        <v>2.0812451409400517E-4</v>
      </c>
      <c r="AM13" s="442">
        <v>5.4482612488979023E-4</v>
      </c>
      <c r="AN13" s="442">
        <v>1.3572740686925366E-4</v>
      </c>
      <c r="AO13" s="442">
        <v>1.4402057860574996E-3</v>
      </c>
      <c r="AP13" s="318">
        <f t="shared" si="0"/>
        <v>1.0332704703121565</v>
      </c>
    </row>
    <row r="14" spans="1:42" ht="12.5" x14ac:dyDescent="0.2">
      <c r="A14" s="281" t="s">
        <v>453</v>
      </c>
      <c r="B14" s="283" t="s">
        <v>454</v>
      </c>
      <c r="C14" s="442">
        <v>1.8893961965553382E-3</v>
      </c>
      <c r="D14" s="442">
        <v>7.9057837781363379E-5</v>
      </c>
      <c r="E14" s="442">
        <v>0</v>
      </c>
      <c r="F14" s="442">
        <v>1.4859622119225142E-4</v>
      </c>
      <c r="G14" s="442">
        <v>4.3893762028878363E-3</v>
      </c>
      <c r="H14" s="442">
        <v>2.5395562975917339E-3</v>
      </c>
      <c r="I14" s="442">
        <v>4.9789257532179502E-3</v>
      </c>
      <c r="J14" s="442">
        <v>3.7407660548452373E-3</v>
      </c>
      <c r="K14" s="442">
        <v>3.3761832823297797E-5</v>
      </c>
      <c r="L14" s="442">
        <v>1.0495117391749162</v>
      </c>
      <c r="M14" s="442">
        <v>1.8360010874582942E-3</v>
      </c>
      <c r="N14" s="442">
        <v>2.6508427693070988E-4</v>
      </c>
      <c r="O14" s="442">
        <v>1.2623977844823102E-3</v>
      </c>
      <c r="P14" s="442">
        <v>1.1225539523160282E-3</v>
      </c>
      <c r="Q14" s="442">
        <v>3.0059366026170767E-3</v>
      </c>
      <c r="R14" s="442">
        <v>4.3452579634654619E-3</v>
      </c>
      <c r="S14" s="442">
        <v>8.9059704358696052E-3</v>
      </c>
      <c r="T14" s="442">
        <v>4.4217061205388073E-3</v>
      </c>
      <c r="U14" s="442">
        <v>8.8040860406399524E-3</v>
      </c>
      <c r="V14" s="442">
        <v>8.7281473288212397E-3</v>
      </c>
      <c r="W14" s="442">
        <v>8.3403012794769412E-3</v>
      </c>
      <c r="X14" s="442">
        <v>1.0603218254510546E-2</v>
      </c>
      <c r="Y14" s="442">
        <v>3.1283947064018533E-3</v>
      </c>
      <c r="Z14" s="442">
        <v>2.3252992453688871E-4</v>
      </c>
      <c r="AA14" s="442">
        <v>8.2149520104712413E-3</v>
      </c>
      <c r="AB14" s="442">
        <v>2.9996175647271535E-3</v>
      </c>
      <c r="AC14" s="442">
        <v>1.2711447298329708E-3</v>
      </c>
      <c r="AD14" s="442">
        <v>9.4640416725665327E-4</v>
      </c>
      <c r="AE14" s="442">
        <v>2.2209454498578373E-4</v>
      </c>
      <c r="AF14" s="442">
        <v>8.9431696318635525E-4</v>
      </c>
      <c r="AG14" s="442">
        <v>1.8754577134717824E-3</v>
      </c>
      <c r="AH14" s="442">
        <v>7.663733767491914E-4</v>
      </c>
      <c r="AI14" s="442">
        <v>9.9773035108976713E-4</v>
      </c>
      <c r="AJ14" s="442">
        <v>7.8465642714555797E-4</v>
      </c>
      <c r="AK14" s="442">
        <v>2.2208077932326115E-3</v>
      </c>
      <c r="AL14" s="442">
        <v>2.7922375662173689E-3</v>
      </c>
      <c r="AM14" s="442">
        <v>9.7329561104478497E-4</v>
      </c>
      <c r="AN14" s="442">
        <v>5.5578790526975485E-3</v>
      </c>
      <c r="AO14" s="442">
        <v>3.2015943572994599E-3</v>
      </c>
      <c r="AP14" s="318">
        <f t="shared" si="0"/>
        <v>1.162829729201986</v>
      </c>
    </row>
    <row r="15" spans="1:42" ht="12.5" x14ac:dyDescent="0.2">
      <c r="A15" s="281" t="s">
        <v>455</v>
      </c>
      <c r="B15" s="283" t="s">
        <v>31</v>
      </c>
      <c r="C15" s="442">
        <v>2.5906972455648752E-4</v>
      </c>
      <c r="D15" s="442">
        <v>4.3859811104155394E-6</v>
      </c>
      <c r="E15" s="442">
        <v>0</v>
      </c>
      <c r="F15" s="442">
        <v>1.0658414522262802E-5</v>
      </c>
      <c r="G15" s="442">
        <v>4.6044513559724082E-4</v>
      </c>
      <c r="H15" s="442">
        <v>2.1859745574249151E-5</v>
      </c>
      <c r="I15" s="442">
        <v>1.2790835958545308E-4</v>
      </c>
      <c r="J15" s="442">
        <v>6.564225863985412E-4</v>
      </c>
      <c r="K15" s="442">
        <v>7.3513691997518206E-5</v>
      </c>
      <c r="L15" s="442">
        <v>3.9075519661088156E-4</v>
      </c>
      <c r="M15" s="442">
        <v>1.0079925092512372</v>
      </c>
      <c r="N15" s="442">
        <v>5.5077831051629533E-4</v>
      </c>
      <c r="O15" s="442">
        <v>8.4709716510645379E-4</v>
      </c>
      <c r="P15" s="442">
        <v>4.0107494115901093E-4</v>
      </c>
      <c r="Q15" s="442">
        <v>6.6787678928960262E-4</v>
      </c>
      <c r="R15" s="442">
        <v>4.9221893754791517E-4</v>
      </c>
      <c r="S15" s="442">
        <v>1.9793012095801359E-3</v>
      </c>
      <c r="T15" s="442">
        <v>3.3777353556631948E-3</v>
      </c>
      <c r="U15" s="442">
        <v>1.0006467485793671E-3</v>
      </c>
      <c r="V15" s="442">
        <v>5.5633640890093215E-4</v>
      </c>
      <c r="W15" s="442">
        <v>6.4793810788908051E-4</v>
      </c>
      <c r="X15" s="442">
        <v>7.1974659454165888E-5</v>
      </c>
      <c r="Y15" s="442">
        <v>5.2971869414225915E-3</v>
      </c>
      <c r="Z15" s="442">
        <v>7.7637460150986571E-5</v>
      </c>
      <c r="AA15" s="442">
        <v>6.8602222156170843E-4</v>
      </c>
      <c r="AB15" s="442">
        <v>3.5389323390734564E-5</v>
      </c>
      <c r="AC15" s="442">
        <v>4.7897721222431473E-5</v>
      </c>
      <c r="AD15" s="442">
        <v>2.6063682168994403E-5</v>
      </c>
      <c r="AE15" s="442">
        <v>6.8263995522496572E-5</v>
      </c>
      <c r="AF15" s="442">
        <v>5.9501128024654373E-5</v>
      </c>
      <c r="AG15" s="442">
        <v>1.0468790029186932E-5</v>
      </c>
      <c r="AH15" s="442">
        <v>7.9361899468902166E-5</v>
      </c>
      <c r="AI15" s="442">
        <v>2.2975489625007007E-4</v>
      </c>
      <c r="AJ15" s="442">
        <v>1.2195766562364969E-4</v>
      </c>
      <c r="AK15" s="442">
        <v>2.4535212974973589E-5</v>
      </c>
      <c r="AL15" s="442">
        <v>1.0859138840781095E-4</v>
      </c>
      <c r="AM15" s="442">
        <v>1.2442414325637309E-4</v>
      </c>
      <c r="AN15" s="442">
        <v>1.6177233372264419E-4</v>
      </c>
      <c r="AO15" s="442">
        <v>4.4730947386794972E-4</v>
      </c>
      <c r="AP15" s="318">
        <f t="shared" si="0"/>
        <v>1.0277493355240743</v>
      </c>
    </row>
    <row r="16" spans="1:42" ht="12.5" x14ac:dyDescent="0.2">
      <c r="A16" s="281" t="s">
        <v>456</v>
      </c>
      <c r="B16" s="283" t="s">
        <v>32</v>
      </c>
      <c r="C16" s="442">
        <v>6.5145427386957924E-5</v>
      </c>
      <c r="D16" s="442">
        <v>1.2482061113922642E-5</v>
      </c>
      <c r="E16" s="442">
        <v>0</v>
      </c>
      <c r="F16" s="442">
        <v>4.4267017120379755E-4</v>
      </c>
      <c r="G16" s="442">
        <v>4.5299169470145031E-4</v>
      </c>
      <c r="H16" s="442">
        <v>8.4204568378806838E-5</v>
      </c>
      <c r="I16" s="442">
        <v>1.5932032966827126E-4</v>
      </c>
      <c r="J16" s="442">
        <v>2.3326732672188552E-4</v>
      </c>
      <c r="K16" s="442">
        <v>2.8630242033284421E-5</v>
      </c>
      <c r="L16" s="442">
        <v>4.773580785977765E-4</v>
      </c>
      <c r="M16" s="442">
        <v>2.1787625980268441E-3</v>
      </c>
      <c r="N16" s="442">
        <v>1.1201797747397024</v>
      </c>
      <c r="O16" s="442">
        <v>4.0375135351328239E-4</v>
      </c>
      <c r="P16" s="442">
        <v>5.4301726929531322E-2</v>
      </c>
      <c r="Q16" s="442">
        <v>2.8050534395969051E-2</v>
      </c>
      <c r="R16" s="442">
        <v>2.242640402950432E-2</v>
      </c>
      <c r="S16" s="442">
        <v>6.9049823096488262E-3</v>
      </c>
      <c r="T16" s="442">
        <v>2.1968705758844925E-3</v>
      </c>
      <c r="U16" s="442">
        <v>1.2258726829878873E-2</v>
      </c>
      <c r="V16" s="442">
        <v>2.7586943988628398E-3</v>
      </c>
      <c r="W16" s="442">
        <v>1.4179357283277695E-2</v>
      </c>
      <c r="X16" s="442">
        <v>1.6342428679951972E-4</v>
      </c>
      <c r="Y16" s="442">
        <v>7.7879119311161857E-3</v>
      </c>
      <c r="Z16" s="442">
        <v>1.3627103443103632E-4</v>
      </c>
      <c r="AA16" s="442">
        <v>2.7540260908255789E-4</v>
      </c>
      <c r="AB16" s="442">
        <v>6.0542226289749496E-5</v>
      </c>
      <c r="AC16" s="442">
        <v>1.2027377241675792E-4</v>
      </c>
      <c r="AD16" s="442">
        <v>5.0397535401242444E-5</v>
      </c>
      <c r="AE16" s="442">
        <v>8.789143827261811E-5</v>
      </c>
      <c r="AF16" s="442">
        <v>3.4129078608503632E-4</v>
      </c>
      <c r="AG16" s="442">
        <v>2.4083908824412241E-5</v>
      </c>
      <c r="AH16" s="442">
        <v>2.3454643472072995E-4</v>
      </c>
      <c r="AI16" s="442">
        <v>8.1572313760390903E-5</v>
      </c>
      <c r="AJ16" s="442">
        <v>1.3717239463947636E-4</v>
      </c>
      <c r="AK16" s="442">
        <v>1.1337037140839035E-4</v>
      </c>
      <c r="AL16" s="442">
        <v>2.9991059815622493E-4</v>
      </c>
      <c r="AM16" s="442">
        <v>9.5946111444100224E-5</v>
      </c>
      <c r="AN16" s="442">
        <v>2.7935076102672535E-4</v>
      </c>
      <c r="AO16" s="442">
        <v>1.2116852662706955E-3</v>
      </c>
      <c r="AP16" s="318">
        <f t="shared" si="0"/>
        <v>1.2780850138574817</v>
      </c>
    </row>
    <row r="17" spans="1:42" ht="12.5" x14ac:dyDescent="0.2">
      <c r="A17" s="281" t="s">
        <v>457</v>
      </c>
      <c r="B17" s="283" t="s">
        <v>33</v>
      </c>
      <c r="C17" s="442">
        <v>1.0280374365261072E-5</v>
      </c>
      <c r="D17" s="442">
        <v>2.6783337105480722E-6</v>
      </c>
      <c r="E17" s="442">
        <v>0</v>
      </c>
      <c r="F17" s="442">
        <v>4.5643357652026203E-5</v>
      </c>
      <c r="G17" s="442">
        <v>1.5581251737333872E-4</v>
      </c>
      <c r="H17" s="442">
        <v>1.3852143076459919E-5</v>
      </c>
      <c r="I17" s="442">
        <v>5.2019331143759499E-5</v>
      </c>
      <c r="J17" s="442">
        <v>4.0238887935194168E-4</v>
      </c>
      <c r="K17" s="442">
        <v>3.3823871207466416E-6</v>
      </c>
      <c r="L17" s="442">
        <v>1.9726407242762694E-4</v>
      </c>
      <c r="M17" s="442">
        <v>8.2056933823870045E-4</v>
      </c>
      <c r="N17" s="442">
        <v>7.2420800739234667E-4</v>
      </c>
      <c r="O17" s="442">
        <v>1.0307667071229611</v>
      </c>
      <c r="P17" s="442">
        <v>5.1769534912204885E-3</v>
      </c>
      <c r="Q17" s="442">
        <v>3.1076244867410687E-3</v>
      </c>
      <c r="R17" s="442">
        <v>1.7228204568346187E-3</v>
      </c>
      <c r="S17" s="442">
        <v>3.2827670066775095E-3</v>
      </c>
      <c r="T17" s="442">
        <v>3.6413652637732096E-3</v>
      </c>
      <c r="U17" s="442">
        <v>5.5740435583399809E-3</v>
      </c>
      <c r="V17" s="442">
        <v>3.2270215019392181E-3</v>
      </c>
      <c r="W17" s="442">
        <v>2.2115569524074042E-3</v>
      </c>
      <c r="X17" s="442">
        <v>2.3665058328350156E-4</v>
      </c>
      <c r="Y17" s="442">
        <v>9.7097820079762955E-4</v>
      </c>
      <c r="Z17" s="442">
        <v>6.9001827995649893E-5</v>
      </c>
      <c r="AA17" s="442">
        <v>4.0140932328496875E-5</v>
      </c>
      <c r="AB17" s="442">
        <v>1.2877229252847855E-5</v>
      </c>
      <c r="AC17" s="442">
        <v>2.1155139243651636E-5</v>
      </c>
      <c r="AD17" s="442">
        <v>1.3382089798963263E-5</v>
      </c>
      <c r="AE17" s="442">
        <v>1.1604877613839817E-5</v>
      </c>
      <c r="AF17" s="442">
        <v>2.5639794013533437E-5</v>
      </c>
      <c r="AG17" s="442">
        <v>1.0889845286861834E-5</v>
      </c>
      <c r="AH17" s="442">
        <v>6.0310206594979944E-5</v>
      </c>
      <c r="AI17" s="442">
        <v>2.8814048222437361E-5</v>
      </c>
      <c r="AJ17" s="442">
        <v>1.8061098885678402E-4</v>
      </c>
      <c r="AK17" s="442">
        <v>2.3057090954183854E-5</v>
      </c>
      <c r="AL17" s="442">
        <v>1.2789013072153296E-4</v>
      </c>
      <c r="AM17" s="442">
        <v>3.9843567351570399E-5</v>
      </c>
      <c r="AN17" s="442">
        <v>1.2650282812544451E-4</v>
      </c>
      <c r="AO17" s="442">
        <v>2.2389172269411908E-4</v>
      </c>
      <c r="AP17" s="318">
        <f t="shared" si="0"/>
        <v>1.06313830796319</v>
      </c>
    </row>
    <row r="18" spans="1:42" ht="12.5" x14ac:dyDescent="0.2">
      <c r="A18" s="281" t="s">
        <v>458</v>
      </c>
      <c r="B18" s="283" t="s">
        <v>34</v>
      </c>
      <c r="C18" s="442">
        <v>7.561497522303684E-4</v>
      </c>
      <c r="D18" s="442">
        <v>8.2411870453789188E-5</v>
      </c>
      <c r="E18" s="442">
        <v>0</v>
      </c>
      <c r="F18" s="442">
        <v>8.0939674978250734E-3</v>
      </c>
      <c r="G18" s="442">
        <v>8.263511192919475E-3</v>
      </c>
      <c r="H18" s="442">
        <v>1.1071881869254975E-3</v>
      </c>
      <c r="I18" s="442">
        <v>1.1418344212966289E-3</v>
      </c>
      <c r="J18" s="442">
        <v>3.7376035211179413E-3</v>
      </c>
      <c r="K18" s="442">
        <v>3.9816015276999001E-4</v>
      </c>
      <c r="L18" s="442">
        <v>1.0727334822468403E-3</v>
      </c>
      <c r="M18" s="442">
        <v>4.9297326758065887E-3</v>
      </c>
      <c r="N18" s="442">
        <v>6.5567616437533106E-4</v>
      </c>
      <c r="O18" s="442">
        <v>7.8438380480847685E-4</v>
      </c>
      <c r="P18" s="442">
        <v>1.028507849307851</v>
      </c>
      <c r="Q18" s="442">
        <v>1.4988677893458769E-2</v>
      </c>
      <c r="R18" s="442">
        <v>1.3552129321089321E-2</v>
      </c>
      <c r="S18" s="442">
        <v>1.7493367996168591E-2</v>
      </c>
      <c r="T18" s="442">
        <v>8.6740675256543887E-3</v>
      </c>
      <c r="U18" s="442">
        <v>1.2395319311053142E-2</v>
      </c>
      <c r="V18" s="442">
        <v>1.2074438410724557E-2</v>
      </c>
      <c r="W18" s="442">
        <v>4.8650854422626864E-3</v>
      </c>
      <c r="X18" s="442">
        <v>8.6377516077708002E-4</v>
      </c>
      <c r="Y18" s="442">
        <v>3.9475134332078859E-2</v>
      </c>
      <c r="Z18" s="442">
        <v>8.9465392093976892E-4</v>
      </c>
      <c r="AA18" s="442">
        <v>1.3132258009818946E-3</v>
      </c>
      <c r="AB18" s="442">
        <v>2.6661086655360461E-4</v>
      </c>
      <c r="AC18" s="442">
        <v>1.4511346954210725E-3</v>
      </c>
      <c r="AD18" s="442">
        <v>2.525748490057543E-4</v>
      </c>
      <c r="AE18" s="442">
        <v>5.2544508643196741E-4</v>
      </c>
      <c r="AF18" s="442">
        <v>1.4419005254651391E-3</v>
      </c>
      <c r="AG18" s="442">
        <v>9.0335958791644245E-5</v>
      </c>
      <c r="AH18" s="442">
        <v>2.2347909241305459E-3</v>
      </c>
      <c r="AI18" s="442">
        <v>4.438284963315232E-4</v>
      </c>
      <c r="AJ18" s="442">
        <v>5.2683380960077053E-4</v>
      </c>
      <c r="AK18" s="442">
        <v>1.5127731912162362E-3</v>
      </c>
      <c r="AL18" s="442">
        <v>9.4026791694628057E-4</v>
      </c>
      <c r="AM18" s="442">
        <v>1.1272036194317088E-3</v>
      </c>
      <c r="AN18" s="442">
        <v>8.8663873790022479E-4</v>
      </c>
      <c r="AO18" s="442">
        <v>2.4087189109788889E-3</v>
      </c>
      <c r="AP18" s="318">
        <f t="shared" si="0"/>
        <v>1.1978214158230427</v>
      </c>
    </row>
    <row r="19" spans="1:42" ht="12.5" x14ac:dyDescent="0.2">
      <c r="A19" s="281" t="s">
        <v>459</v>
      </c>
      <c r="B19" s="285" t="s">
        <v>268</v>
      </c>
      <c r="C19" s="442">
        <v>3.7685410506227869E-6</v>
      </c>
      <c r="D19" s="442">
        <v>5.0511232771923903E-6</v>
      </c>
      <c r="E19" s="442">
        <v>0</v>
      </c>
      <c r="F19" s="442">
        <v>8.4092889197711865E-6</v>
      </c>
      <c r="G19" s="442">
        <v>5.0269003934560512E-6</v>
      </c>
      <c r="H19" s="442">
        <v>5.6999973825410877E-6</v>
      </c>
      <c r="I19" s="442">
        <v>8.3111999686962569E-6</v>
      </c>
      <c r="J19" s="442">
        <v>8.0649818026876329E-6</v>
      </c>
      <c r="K19" s="442">
        <v>1.1704180722118215E-6</v>
      </c>
      <c r="L19" s="442">
        <v>2.3753353234791502E-5</v>
      </c>
      <c r="M19" s="442">
        <v>9.7989102202454494E-5</v>
      </c>
      <c r="N19" s="442">
        <v>9.1111422407493944E-6</v>
      </c>
      <c r="O19" s="442">
        <v>3.2274499522473435E-6</v>
      </c>
      <c r="P19" s="442">
        <v>5.0792623296633894E-5</v>
      </c>
      <c r="Q19" s="442">
        <v>1.0061608530341442</v>
      </c>
      <c r="R19" s="442">
        <v>1.5435895303452382E-3</v>
      </c>
      <c r="S19" s="442">
        <v>6.5154612457970595E-4</v>
      </c>
      <c r="T19" s="442">
        <v>1.414144473433478E-4</v>
      </c>
      <c r="U19" s="442">
        <v>5.791080166097168E-4</v>
      </c>
      <c r="V19" s="442">
        <v>2.24379997430758E-4</v>
      </c>
      <c r="W19" s="442">
        <v>3.571096057143394E-4</v>
      </c>
      <c r="X19" s="442">
        <v>6.4531081289151386E-6</v>
      </c>
      <c r="Y19" s="442">
        <v>2.8047221594032035E-4</v>
      </c>
      <c r="Z19" s="442">
        <v>1.2197828071810998E-5</v>
      </c>
      <c r="AA19" s="442">
        <v>4.3989431610341653E-4</v>
      </c>
      <c r="AB19" s="442">
        <v>1.1036975853811563E-5</v>
      </c>
      <c r="AC19" s="442">
        <v>1.2356762400124598E-5</v>
      </c>
      <c r="AD19" s="442">
        <v>1.4942577972788009E-5</v>
      </c>
      <c r="AE19" s="442">
        <v>4.9276696402207142E-6</v>
      </c>
      <c r="AF19" s="442">
        <v>1.9428125940428826E-5</v>
      </c>
      <c r="AG19" s="442">
        <v>2.4933885903826107E-5</v>
      </c>
      <c r="AH19" s="442">
        <v>3.1140279546572892E-5</v>
      </c>
      <c r="AI19" s="442">
        <v>1.1677215964122518E-5</v>
      </c>
      <c r="AJ19" s="442">
        <v>1.665173917886985E-5</v>
      </c>
      <c r="AK19" s="442">
        <v>1.1281839227190441E-5</v>
      </c>
      <c r="AL19" s="442">
        <v>4.0108492995380771E-4</v>
      </c>
      <c r="AM19" s="442">
        <v>8.4356637331079713E-6</v>
      </c>
      <c r="AN19" s="442">
        <v>2.4691516904855874E-5</v>
      </c>
      <c r="AO19" s="442">
        <v>1.6785794675257039E-5</v>
      </c>
      <c r="AP19" s="318">
        <f t="shared" si="0"/>
        <v>1.0112199835284263</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3.4996967524740936E-4</v>
      </c>
      <c r="D21" s="442">
        <v>1.1138043054670942E-4</v>
      </c>
      <c r="E21" s="442">
        <v>0</v>
      </c>
      <c r="F21" s="442">
        <v>2.2875380495388872E-4</v>
      </c>
      <c r="G21" s="442">
        <v>2.7800737467712075E-4</v>
      </c>
      <c r="H21" s="442">
        <v>5.8918380533994606E-4</v>
      </c>
      <c r="I21" s="442">
        <v>2.5511698856290363E-4</v>
      </c>
      <c r="J21" s="442">
        <v>2.4836888257417971E-4</v>
      </c>
      <c r="K21" s="442">
        <v>2.7499658800280031E-5</v>
      </c>
      <c r="L21" s="442">
        <v>1.5004862547243414E-4</v>
      </c>
      <c r="M21" s="442">
        <v>3.9888170415494894E-4</v>
      </c>
      <c r="N21" s="442">
        <v>9.0853944467201135E-5</v>
      </c>
      <c r="O21" s="442">
        <v>8.4881507829742128E-5</v>
      </c>
      <c r="P21" s="442">
        <v>1.9965932033018312E-4</v>
      </c>
      <c r="Q21" s="442">
        <v>3.0162243336818752E-3</v>
      </c>
      <c r="R21" s="442">
        <v>6.9403246285022063E-3</v>
      </c>
      <c r="S21" s="442">
        <v>1.0977902906364405</v>
      </c>
      <c r="T21" s="442">
        <v>4.6786998211881085E-4</v>
      </c>
      <c r="U21" s="442">
        <v>1.5330268798848011E-3</v>
      </c>
      <c r="V21" s="442">
        <v>1.5033331075279332E-4</v>
      </c>
      <c r="W21" s="442">
        <v>7.0978670052738036E-4</v>
      </c>
      <c r="X21" s="442">
        <v>3.615926428960864E-4</v>
      </c>
      <c r="Y21" s="442">
        <v>7.0300767814714441E-4</v>
      </c>
      <c r="Z21" s="442">
        <v>1.8756727074359153E-4</v>
      </c>
      <c r="AA21" s="442">
        <v>3.3253213585839107E-4</v>
      </c>
      <c r="AB21" s="442">
        <v>9.454170970431753E-4</v>
      </c>
      <c r="AC21" s="442">
        <v>1.8452735047855922E-3</v>
      </c>
      <c r="AD21" s="442">
        <v>1.0276106116114242E-3</v>
      </c>
      <c r="AE21" s="442">
        <v>1.0291110095758275E-4</v>
      </c>
      <c r="AF21" s="442">
        <v>8.0740484626734847E-4</v>
      </c>
      <c r="AG21" s="442">
        <v>3.9314939139318232E-4</v>
      </c>
      <c r="AH21" s="442">
        <v>4.2298584430795769E-3</v>
      </c>
      <c r="AI21" s="442">
        <v>8.8763278422155745E-4</v>
      </c>
      <c r="AJ21" s="442">
        <v>1.596006379749481E-2</v>
      </c>
      <c r="AK21" s="442">
        <v>1.1986318500599872E-3</v>
      </c>
      <c r="AL21" s="442">
        <v>6.1976815686209203E-3</v>
      </c>
      <c r="AM21" s="442">
        <v>1.85771083709668E-3</v>
      </c>
      <c r="AN21" s="442">
        <v>3.7985994914079738E-2</v>
      </c>
      <c r="AO21" s="442">
        <v>8.1900694305180322E-3</v>
      </c>
      <c r="AP21" s="318">
        <f t="shared" si="0"/>
        <v>1.1886445026692223</v>
      </c>
    </row>
    <row r="22" spans="1:42" ht="12.5" x14ac:dyDescent="0.2">
      <c r="A22" s="281" t="s">
        <v>462</v>
      </c>
      <c r="B22" s="285" t="s">
        <v>280</v>
      </c>
      <c r="C22" s="442">
        <v>1.9705737906433582E-6</v>
      </c>
      <c r="D22" s="442">
        <v>2.2394439296770662E-6</v>
      </c>
      <c r="E22" s="442">
        <v>0</v>
      </c>
      <c r="F22" s="442">
        <v>4.3364829851073965E-6</v>
      </c>
      <c r="G22" s="442">
        <v>2.5848605895989871E-6</v>
      </c>
      <c r="H22" s="442">
        <v>3.1863662730131125E-6</v>
      </c>
      <c r="I22" s="442">
        <v>2.0310066683972582E-6</v>
      </c>
      <c r="J22" s="442">
        <v>2.921302374053667E-6</v>
      </c>
      <c r="K22" s="442">
        <v>4.1877639306144153E-7</v>
      </c>
      <c r="L22" s="442">
        <v>2.3169875405292695E-6</v>
      </c>
      <c r="M22" s="442">
        <v>4.0988026436827848E-6</v>
      </c>
      <c r="N22" s="442">
        <v>1.1156586774974985E-6</v>
      </c>
      <c r="O22" s="442">
        <v>1.4974099571284209E-6</v>
      </c>
      <c r="P22" s="442">
        <v>3.1373522819390773E-5</v>
      </c>
      <c r="Q22" s="442">
        <v>1.2534501560851889E-4</v>
      </c>
      <c r="R22" s="442">
        <v>1.442330112528521E-4</v>
      </c>
      <c r="S22" s="442">
        <v>1.548720151185564E-3</v>
      </c>
      <c r="T22" s="442">
        <v>1.0028568110450671</v>
      </c>
      <c r="U22" s="442">
        <v>1.6590654881436337E-3</v>
      </c>
      <c r="V22" s="442">
        <v>3.1827314903806964E-3</v>
      </c>
      <c r="W22" s="442">
        <v>1.7963695718251746E-4</v>
      </c>
      <c r="X22" s="442">
        <v>2.0106224297580106E-5</v>
      </c>
      <c r="Y22" s="442">
        <v>2.3344854873271133E-5</v>
      </c>
      <c r="Z22" s="442">
        <v>4.1605320922630971E-6</v>
      </c>
      <c r="AA22" s="442">
        <v>8.0884313721336104E-6</v>
      </c>
      <c r="AB22" s="442">
        <v>5.6906304736027801E-6</v>
      </c>
      <c r="AC22" s="442">
        <v>7.7664661370058542E-6</v>
      </c>
      <c r="AD22" s="442">
        <v>8.0252297438150437E-6</v>
      </c>
      <c r="AE22" s="442">
        <v>1.3065922563413087E-6</v>
      </c>
      <c r="AF22" s="442">
        <v>7.3679404975411194E-6</v>
      </c>
      <c r="AG22" s="442">
        <v>1.1111014217372348E-5</v>
      </c>
      <c r="AH22" s="442">
        <v>3.6132224532330831E-5</v>
      </c>
      <c r="AI22" s="442">
        <v>1.9047096396124358E-5</v>
      </c>
      <c r="AJ22" s="442">
        <v>2.5525073569963751E-5</v>
      </c>
      <c r="AK22" s="442">
        <v>7.0596145591968726E-6</v>
      </c>
      <c r="AL22" s="442">
        <v>1.7672776933626926E-4</v>
      </c>
      <c r="AM22" s="442">
        <v>5.5088162392747002E-6</v>
      </c>
      <c r="AN22" s="442">
        <v>8.0594813195336137E-5</v>
      </c>
      <c r="AO22" s="442">
        <v>1.0865785483530207E-4</v>
      </c>
      <c r="AP22" s="318">
        <f t="shared" si="0"/>
        <v>1.010204197677252</v>
      </c>
    </row>
    <row r="23" spans="1:42" ht="12.5" x14ac:dyDescent="0.2">
      <c r="A23" s="281" t="s">
        <v>463</v>
      </c>
      <c r="B23" s="283" t="s">
        <v>35</v>
      </c>
      <c r="C23" s="442">
        <v>1.0790454413794021E-4</v>
      </c>
      <c r="D23" s="442">
        <v>1.2823793681103021E-4</v>
      </c>
      <c r="E23" s="442">
        <v>0</v>
      </c>
      <c r="F23" s="442">
        <v>2.1873781362097869E-4</v>
      </c>
      <c r="G23" s="442">
        <v>1.2453873400484515E-4</v>
      </c>
      <c r="H23" s="442">
        <v>1.4564321138869392E-4</v>
      </c>
      <c r="I23" s="442">
        <v>1.4017300457947526E-4</v>
      </c>
      <c r="J23" s="442">
        <v>1.7322572676517413E-4</v>
      </c>
      <c r="K23" s="442">
        <v>2.9741434198496068E-5</v>
      </c>
      <c r="L23" s="442">
        <v>1.5699715274254377E-4</v>
      </c>
      <c r="M23" s="442">
        <v>2.4570001904648039E-4</v>
      </c>
      <c r="N23" s="442">
        <v>9.0739979661491523E-5</v>
      </c>
      <c r="O23" s="442">
        <v>9.1593680795589027E-5</v>
      </c>
      <c r="P23" s="442">
        <v>1.0568483130823606E-3</v>
      </c>
      <c r="Q23" s="442">
        <v>2.5954607670531597E-2</v>
      </c>
      <c r="R23" s="442">
        <v>2.5060074994753725E-2</v>
      </c>
      <c r="S23" s="442">
        <v>2.319077896392795E-2</v>
      </c>
      <c r="T23" s="442">
        <v>2.2511949847130799E-2</v>
      </c>
      <c r="U23" s="442">
        <v>1.1247773824951188</v>
      </c>
      <c r="V23" s="442">
        <v>2.3394763997273797E-2</v>
      </c>
      <c r="W23" s="442">
        <v>3.7901269905737625E-2</v>
      </c>
      <c r="X23" s="442">
        <v>3.0024629683330511E-4</v>
      </c>
      <c r="Y23" s="442">
        <v>9.350993419316599E-3</v>
      </c>
      <c r="Z23" s="442">
        <v>3.3334966281222273E-4</v>
      </c>
      <c r="AA23" s="442">
        <v>6.8999283579860063E-4</v>
      </c>
      <c r="AB23" s="442">
        <v>2.6140519062060977E-4</v>
      </c>
      <c r="AC23" s="442">
        <v>5.2149337686754893E-4</v>
      </c>
      <c r="AD23" s="442">
        <v>3.7671930303164266E-4</v>
      </c>
      <c r="AE23" s="442">
        <v>1.4614029007066094E-4</v>
      </c>
      <c r="AF23" s="442">
        <v>6.4407065049084018E-4</v>
      </c>
      <c r="AG23" s="442">
        <v>6.0406899380625965E-4</v>
      </c>
      <c r="AH23" s="442">
        <v>2.3724008597507174E-3</v>
      </c>
      <c r="AI23" s="442">
        <v>8.6780723504775324E-4</v>
      </c>
      <c r="AJ23" s="442">
        <v>6.4190088992145905E-4</v>
      </c>
      <c r="AK23" s="442">
        <v>2.8338183189175858E-4</v>
      </c>
      <c r="AL23" s="442">
        <v>9.6838769911544616E-3</v>
      </c>
      <c r="AM23" s="442">
        <v>3.4530361289317153E-4</v>
      </c>
      <c r="AN23" s="442">
        <v>8.4222827938155412E-4</v>
      </c>
      <c r="AO23" s="442">
        <v>3.026756245861338E-3</v>
      </c>
      <c r="AP23" s="318">
        <f t="shared" si="0"/>
        <v>1.3137662891449988</v>
      </c>
    </row>
    <row r="24" spans="1:42" ht="12.5" x14ac:dyDescent="0.2">
      <c r="A24" s="281" t="s">
        <v>464</v>
      </c>
      <c r="B24" s="283" t="s">
        <v>465</v>
      </c>
      <c r="C24" s="442">
        <v>2.6498493558572723E-6</v>
      </c>
      <c r="D24" s="442">
        <v>2.6695037912821906E-6</v>
      </c>
      <c r="E24" s="442">
        <v>0</v>
      </c>
      <c r="F24" s="442">
        <v>4.7034590896748194E-6</v>
      </c>
      <c r="G24" s="442">
        <v>2.7735689861449269E-6</v>
      </c>
      <c r="H24" s="442">
        <v>3.4340123335312771E-6</v>
      </c>
      <c r="I24" s="442">
        <v>3.5613154516865815E-6</v>
      </c>
      <c r="J24" s="442">
        <v>6.2457294133755787E-6</v>
      </c>
      <c r="K24" s="442">
        <v>6.6465090969172276E-7</v>
      </c>
      <c r="L24" s="442">
        <v>3.5270010068034462E-6</v>
      </c>
      <c r="M24" s="442">
        <v>4.8484513248904521E-6</v>
      </c>
      <c r="N24" s="442">
        <v>2.0036423652483073E-6</v>
      </c>
      <c r="O24" s="442">
        <v>2.1250851572040401E-6</v>
      </c>
      <c r="P24" s="442">
        <v>3.1014941100203151E-6</v>
      </c>
      <c r="Q24" s="442">
        <v>9.0015502554113123E-5</v>
      </c>
      <c r="R24" s="442">
        <v>5.2107039557344177E-5</v>
      </c>
      <c r="S24" s="442">
        <v>3.1243514578458366E-6</v>
      </c>
      <c r="T24" s="442">
        <v>3.782239471322546E-6</v>
      </c>
      <c r="U24" s="442">
        <v>8.6259360953061601E-6</v>
      </c>
      <c r="V24" s="442">
        <v>1.0026357374509545</v>
      </c>
      <c r="W24" s="442">
        <v>7.4033702893133648E-4</v>
      </c>
      <c r="X24" s="442">
        <v>3.7061776872427963E-6</v>
      </c>
      <c r="Y24" s="442">
        <v>1.9789215646361387E-4</v>
      </c>
      <c r="Z24" s="442">
        <v>6.7799216352144102E-6</v>
      </c>
      <c r="AA24" s="442">
        <v>1.3683509170168933E-5</v>
      </c>
      <c r="AB24" s="442">
        <v>4.9070450622486168E-6</v>
      </c>
      <c r="AC24" s="442">
        <v>3.6924851323831411E-5</v>
      </c>
      <c r="AD24" s="442">
        <v>1.9035349172096889E-5</v>
      </c>
      <c r="AE24" s="442">
        <v>3.8670999353613816E-6</v>
      </c>
      <c r="AF24" s="442">
        <v>8.2299152139010302E-6</v>
      </c>
      <c r="AG24" s="442">
        <v>1.1092804911066609E-5</v>
      </c>
      <c r="AH24" s="442">
        <v>1.8073090923964534E-4</v>
      </c>
      <c r="AI24" s="442">
        <v>2.0163723617162037E-5</v>
      </c>
      <c r="AJ24" s="442">
        <v>3.940241840846574E-6</v>
      </c>
      <c r="AK24" s="442">
        <v>5.452780806814449E-6</v>
      </c>
      <c r="AL24" s="442">
        <v>1.7620220865727733E-4</v>
      </c>
      <c r="AM24" s="442">
        <v>1.9016110152114598E-5</v>
      </c>
      <c r="AN24" s="442">
        <v>1.3137624607661813E-6</v>
      </c>
      <c r="AO24" s="442">
        <v>3.7308884448808993E-5</v>
      </c>
      <c r="AP24" s="318">
        <f t="shared" si="0"/>
        <v>1.0042889758796669</v>
      </c>
    </row>
    <row r="25" spans="1:42" ht="12.5" x14ac:dyDescent="0.2">
      <c r="A25" s="281" t="s">
        <v>466</v>
      </c>
      <c r="B25" s="283" t="s">
        <v>191</v>
      </c>
      <c r="C25" s="442">
        <v>6.7595818003673497E-5</v>
      </c>
      <c r="D25" s="442">
        <v>1.172369623144293E-4</v>
      </c>
      <c r="E25" s="442">
        <v>0</v>
      </c>
      <c r="F25" s="442">
        <v>1.6424377063708383E-4</v>
      </c>
      <c r="G25" s="442">
        <v>8.6683343263128273E-5</v>
      </c>
      <c r="H25" s="442">
        <v>8.8554045387716934E-5</v>
      </c>
      <c r="I25" s="442">
        <v>7.4168780522303567E-5</v>
      </c>
      <c r="J25" s="442">
        <v>1.1411715248350205E-4</v>
      </c>
      <c r="K25" s="442">
        <v>2.4326014420613206E-5</v>
      </c>
      <c r="L25" s="442">
        <v>9.7425127192320014E-5</v>
      </c>
      <c r="M25" s="442">
        <v>1.5365819973422453E-4</v>
      </c>
      <c r="N25" s="442">
        <v>4.1677012207231564E-5</v>
      </c>
      <c r="O25" s="442">
        <v>5.3727213144360047E-5</v>
      </c>
      <c r="P25" s="442">
        <v>7.8946206996024284E-5</v>
      </c>
      <c r="Q25" s="442">
        <v>9.6116847236002681E-5</v>
      </c>
      <c r="R25" s="442">
        <v>1.7901934864670308E-4</v>
      </c>
      <c r="S25" s="442">
        <v>8.848238785823263E-5</v>
      </c>
      <c r="T25" s="442">
        <v>1.119803396241164E-4</v>
      </c>
      <c r="U25" s="442">
        <v>1.07961598913302E-4</v>
      </c>
      <c r="V25" s="442">
        <v>9.9946396464754942E-5</v>
      </c>
      <c r="W25" s="442">
        <v>1.0952309971495373</v>
      </c>
      <c r="X25" s="442">
        <v>1.1607876849718095E-4</v>
      </c>
      <c r="Y25" s="442">
        <v>2.2771208993775413E-4</v>
      </c>
      <c r="Z25" s="442">
        <v>1.7760689876687916E-4</v>
      </c>
      <c r="AA25" s="442">
        <v>3.1925768009463505E-4</v>
      </c>
      <c r="AB25" s="442">
        <v>1.703594541790168E-4</v>
      </c>
      <c r="AC25" s="442">
        <v>2.0027975516979127E-4</v>
      </c>
      <c r="AD25" s="442">
        <v>2.7399760965765346E-4</v>
      </c>
      <c r="AE25" s="442">
        <v>4.2707671292255354E-5</v>
      </c>
      <c r="AF25" s="442">
        <v>1.4938395292752296E-3</v>
      </c>
      <c r="AG25" s="442">
        <v>4.8300525192996468E-4</v>
      </c>
      <c r="AH25" s="442">
        <v>1.3308680287921193E-3</v>
      </c>
      <c r="AI25" s="442">
        <v>1.5411631054594764E-4</v>
      </c>
      <c r="AJ25" s="442">
        <v>1.1627147230552161E-4</v>
      </c>
      <c r="AK25" s="442">
        <v>1.9534121360667916E-4</v>
      </c>
      <c r="AL25" s="442">
        <v>7.8114889710364181E-3</v>
      </c>
      <c r="AM25" s="442">
        <v>1.0440733579982953E-4</v>
      </c>
      <c r="AN25" s="442">
        <v>3.0660242206487147E-5</v>
      </c>
      <c r="AO25" s="442">
        <v>3.7856207305000879E-4</v>
      </c>
      <c r="AP25" s="318">
        <f t="shared" si="0"/>
        <v>1.1103248619976804</v>
      </c>
    </row>
    <row r="26" spans="1:42" ht="12.5" x14ac:dyDescent="0.2">
      <c r="A26" s="281" t="s">
        <v>467</v>
      </c>
      <c r="B26" s="283" t="s">
        <v>50</v>
      </c>
      <c r="C26" s="442">
        <v>1.1543265359356765E-3</v>
      </c>
      <c r="D26" s="442">
        <v>1.8036931297472076E-4</v>
      </c>
      <c r="E26" s="442">
        <v>0</v>
      </c>
      <c r="F26" s="442">
        <v>1.0011099700741701E-3</v>
      </c>
      <c r="G26" s="442">
        <v>4.649539275604248E-3</v>
      </c>
      <c r="H26" s="442">
        <v>1.0108741418404902E-2</v>
      </c>
      <c r="I26" s="442">
        <v>1.128142672841697E-2</v>
      </c>
      <c r="J26" s="442">
        <v>2.5123631725196896E-3</v>
      </c>
      <c r="K26" s="442">
        <v>9.499700625037723E-4</v>
      </c>
      <c r="L26" s="442">
        <v>1.6673697185490871E-3</v>
      </c>
      <c r="M26" s="442">
        <v>6.7411401979269705E-3</v>
      </c>
      <c r="N26" s="442">
        <v>5.4226289938115544E-3</v>
      </c>
      <c r="O26" s="442">
        <v>2.0050111532420242E-2</v>
      </c>
      <c r="P26" s="442">
        <v>2.4933260384214814E-3</v>
      </c>
      <c r="Q26" s="442">
        <v>1.5958994926582783E-3</v>
      </c>
      <c r="R26" s="442">
        <v>2.4362844462791182E-3</v>
      </c>
      <c r="S26" s="442">
        <v>5.11016313724283E-3</v>
      </c>
      <c r="T26" s="442">
        <v>4.2888560902095488E-3</v>
      </c>
      <c r="U26" s="442">
        <v>3.2201886644547414E-3</v>
      </c>
      <c r="V26" s="442">
        <v>3.6354038000834402E-3</v>
      </c>
      <c r="W26" s="442">
        <v>1.4896617689050021E-3</v>
      </c>
      <c r="X26" s="442">
        <v>1.031237003457971</v>
      </c>
      <c r="Y26" s="442">
        <v>2.6737841130034939E-3</v>
      </c>
      <c r="Z26" s="442">
        <v>5.5674665554926945E-3</v>
      </c>
      <c r="AA26" s="442">
        <v>2.551755187885878E-3</v>
      </c>
      <c r="AB26" s="442">
        <v>3.0254246708584678E-3</v>
      </c>
      <c r="AC26" s="442">
        <v>4.1886434162837997E-3</v>
      </c>
      <c r="AD26" s="442">
        <v>1.0627426478892301E-2</v>
      </c>
      <c r="AE26" s="442">
        <v>8.5552272054925259E-4</v>
      </c>
      <c r="AF26" s="442">
        <v>3.0605123401943948E-3</v>
      </c>
      <c r="AG26" s="442">
        <v>9.9555592207977248E-3</v>
      </c>
      <c r="AH26" s="442">
        <v>5.7455177624330398E-3</v>
      </c>
      <c r="AI26" s="442">
        <v>9.9264395172478925E-3</v>
      </c>
      <c r="AJ26" s="442">
        <v>2.4878160526475698E-3</v>
      </c>
      <c r="AK26" s="442">
        <v>2.9155075301595508E-2</v>
      </c>
      <c r="AL26" s="442">
        <v>4.6224144037668178E-3</v>
      </c>
      <c r="AM26" s="442">
        <v>5.1725030523146216E-3</v>
      </c>
      <c r="AN26" s="442">
        <v>3.9279425136947701E-3</v>
      </c>
      <c r="AO26" s="442">
        <v>2.3213926320946311E-2</v>
      </c>
      <c r="AP26" s="318">
        <f t="shared" si="0"/>
        <v>1.224769687123026</v>
      </c>
    </row>
    <row r="27" spans="1:42" ht="12.5" x14ac:dyDescent="0.2">
      <c r="A27" s="281" t="s">
        <v>468</v>
      </c>
      <c r="B27" s="283" t="s">
        <v>36</v>
      </c>
      <c r="C27" s="442">
        <v>2.9150183190883119E-3</v>
      </c>
      <c r="D27" s="442">
        <v>2.3603246997390434E-4</v>
      </c>
      <c r="E27" s="442">
        <v>0</v>
      </c>
      <c r="F27" s="442">
        <v>5.633745993124824E-4</v>
      </c>
      <c r="G27" s="442">
        <v>1.0751534451127502E-3</v>
      </c>
      <c r="H27" s="442">
        <v>2.8318829261822112E-3</v>
      </c>
      <c r="I27" s="442">
        <v>5.9991298853547693E-3</v>
      </c>
      <c r="J27" s="442">
        <v>3.6332610323540587E-3</v>
      </c>
      <c r="K27" s="442">
        <v>8.8324594857963807E-4</v>
      </c>
      <c r="L27" s="442">
        <v>4.1384780261724237E-3</v>
      </c>
      <c r="M27" s="442">
        <v>6.565018710503372E-3</v>
      </c>
      <c r="N27" s="442">
        <v>4.7430956553897747E-3</v>
      </c>
      <c r="O27" s="442">
        <v>3.3736466193913018E-3</v>
      </c>
      <c r="P27" s="442">
        <v>4.4203721732941452E-3</v>
      </c>
      <c r="Q27" s="442">
        <v>2.1370808670834887E-3</v>
      </c>
      <c r="R27" s="442">
        <v>1.8394568450583232E-3</v>
      </c>
      <c r="S27" s="442">
        <v>1.9752670588217905E-3</v>
      </c>
      <c r="T27" s="442">
        <v>3.7252375061262505E-3</v>
      </c>
      <c r="U27" s="442">
        <v>2.3976159196065581E-3</v>
      </c>
      <c r="V27" s="442">
        <v>3.5704929541637617E-4</v>
      </c>
      <c r="W27" s="442">
        <v>1.1186475331944775E-3</v>
      </c>
      <c r="X27" s="442">
        <v>2.2334455726331797E-3</v>
      </c>
      <c r="Y27" s="442">
        <v>1.0013450747065848</v>
      </c>
      <c r="Z27" s="442">
        <v>1.3951274501418278E-2</v>
      </c>
      <c r="AA27" s="442">
        <v>3.1072320570802121E-2</v>
      </c>
      <c r="AB27" s="442">
        <v>4.607925836378186E-3</v>
      </c>
      <c r="AC27" s="442">
        <v>3.7308399979367373E-3</v>
      </c>
      <c r="AD27" s="442">
        <v>3.2211889078330516E-3</v>
      </c>
      <c r="AE27" s="442">
        <v>1.0158124100265909E-2</v>
      </c>
      <c r="AF27" s="442">
        <v>9.4020724271003959E-3</v>
      </c>
      <c r="AG27" s="442">
        <v>4.4756530602700189E-4</v>
      </c>
      <c r="AH27" s="442">
        <v>8.6775412144131318E-3</v>
      </c>
      <c r="AI27" s="442">
        <v>6.3753680588780831E-3</v>
      </c>
      <c r="AJ27" s="442">
        <v>2.6399162657693201E-3</v>
      </c>
      <c r="AK27" s="442">
        <v>2.3115236109011905E-3</v>
      </c>
      <c r="AL27" s="442">
        <v>1.3065920919488572E-3</v>
      </c>
      <c r="AM27" s="442">
        <v>3.1253704671389358E-3</v>
      </c>
      <c r="AN27" s="442">
        <v>1.5164527688895481E-3</v>
      </c>
      <c r="AO27" s="442">
        <v>2.5790233493830062E-3</v>
      </c>
      <c r="AP27" s="318">
        <f t="shared" si="0"/>
        <v>1.1610506612409355</v>
      </c>
    </row>
    <row r="28" spans="1:42" ht="12.5" x14ac:dyDescent="0.2">
      <c r="A28" s="281" t="s">
        <v>469</v>
      </c>
      <c r="B28" s="283" t="s">
        <v>192</v>
      </c>
      <c r="C28" s="442">
        <v>2.6331209193997396E-3</v>
      </c>
      <c r="D28" s="442">
        <v>1.8162119526863595E-4</v>
      </c>
      <c r="E28" s="442">
        <v>0</v>
      </c>
      <c r="F28" s="442">
        <v>1.3944938800975181E-2</v>
      </c>
      <c r="G28" s="442">
        <v>3.2662224384239699E-3</v>
      </c>
      <c r="H28" s="442">
        <v>7.1710467553546542E-3</v>
      </c>
      <c r="I28" s="442">
        <v>1.4791014269813501E-2</v>
      </c>
      <c r="J28" s="442">
        <v>6.9408226716380309E-3</v>
      </c>
      <c r="K28" s="442">
        <v>1.7979349734170288E-3</v>
      </c>
      <c r="L28" s="442">
        <v>8.1615615103518106E-3</v>
      </c>
      <c r="M28" s="442">
        <v>1.3251877389650221E-2</v>
      </c>
      <c r="N28" s="442">
        <v>1.1018583732485057E-2</v>
      </c>
      <c r="O28" s="442">
        <v>8.6777624591527179E-3</v>
      </c>
      <c r="P28" s="442">
        <v>6.2101297404496903E-3</v>
      </c>
      <c r="Q28" s="442">
        <v>3.7058432630208901E-3</v>
      </c>
      <c r="R28" s="442">
        <v>3.02963298290893E-3</v>
      </c>
      <c r="S28" s="442">
        <v>2.968154597682173E-3</v>
      </c>
      <c r="T28" s="442">
        <v>6.5929641711405139E-3</v>
      </c>
      <c r="U28" s="442">
        <v>2.8761621831208195E-3</v>
      </c>
      <c r="V28" s="442">
        <v>1.6751221885349266E-3</v>
      </c>
      <c r="W28" s="442">
        <v>3.5624709591198706E-3</v>
      </c>
      <c r="X28" s="442">
        <v>6.3388461369464797E-3</v>
      </c>
      <c r="Y28" s="442">
        <v>1.5928398830660014E-3</v>
      </c>
      <c r="Z28" s="442">
        <v>1.0230364700238299</v>
      </c>
      <c r="AA28" s="442">
        <v>1.0111801218071535E-2</v>
      </c>
      <c r="AB28" s="442">
        <v>1.7083548849217211E-2</v>
      </c>
      <c r="AC28" s="442">
        <v>5.4567072581386102E-3</v>
      </c>
      <c r="AD28" s="442">
        <v>1.5597059183203967E-3</v>
      </c>
      <c r="AE28" s="442">
        <v>3.6826085812668801E-4</v>
      </c>
      <c r="AF28" s="442">
        <v>4.2879914505256139E-3</v>
      </c>
      <c r="AG28" s="442">
        <v>2.2773254161731653E-4</v>
      </c>
      <c r="AH28" s="442">
        <v>3.3681331131298923E-3</v>
      </c>
      <c r="AI28" s="442">
        <v>5.1772384536370279E-3</v>
      </c>
      <c r="AJ28" s="442">
        <v>2.8502236692774722E-3</v>
      </c>
      <c r="AK28" s="442">
        <v>1.7255554603452467E-3</v>
      </c>
      <c r="AL28" s="442">
        <v>1.5901469239006424E-3</v>
      </c>
      <c r="AM28" s="442">
        <v>8.602667081884164E-3</v>
      </c>
      <c r="AN28" s="442">
        <v>3.5216094047857997E-3</v>
      </c>
      <c r="AO28" s="442">
        <v>2.2005026265300592E-3</v>
      </c>
      <c r="AP28" s="318">
        <f t="shared" si="0"/>
        <v>1.2193564654467282</v>
      </c>
    </row>
    <row r="29" spans="1:42" ht="12.5" x14ac:dyDescent="0.2">
      <c r="A29" s="281" t="s">
        <v>470</v>
      </c>
      <c r="B29" s="283" t="s">
        <v>285</v>
      </c>
      <c r="C29" s="442">
        <v>7.7153546741315739E-5</v>
      </c>
      <c r="D29" s="442">
        <v>4.5033352653694408E-5</v>
      </c>
      <c r="E29" s="442">
        <v>0</v>
      </c>
      <c r="F29" s="442">
        <v>8.3742973342673956E-5</v>
      </c>
      <c r="G29" s="442">
        <v>8.7891251855010252E-4</v>
      </c>
      <c r="H29" s="442">
        <v>1.148399033312658E-3</v>
      </c>
      <c r="I29" s="442">
        <v>1.5246306311410861E-3</v>
      </c>
      <c r="J29" s="442">
        <v>1.1944991166831082E-3</v>
      </c>
      <c r="K29" s="442">
        <v>3.5265381307884142E-4</v>
      </c>
      <c r="L29" s="442">
        <v>5.5151432365211197E-4</v>
      </c>
      <c r="M29" s="442">
        <v>6.2736871896226288E-4</v>
      </c>
      <c r="N29" s="442">
        <v>5.3553696981495705E-4</v>
      </c>
      <c r="O29" s="442">
        <v>3.9042446186307903E-4</v>
      </c>
      <c r="P29" s="442">
        <v>3.77590630110665E-4</v>
      </c>
      <c r="Q29" s="442">
        <v>4.4392352569143438E-4</v>
      </c>
      <c r="R29" s="442">
        <v>2.7749851600613012E-4</v>
      </c>
      <c r="S29" s="442">
        <v>3.8459144315465104E-4</v>
      </c>
      <c r="T29" s="442">
        <v>8.1408956681815843E-4</v>
      </c>
      <c r="U29" s="442">
        <v>3.6083100380379836E-4</v>
      </c>
      <c r="V29" s="442">
        <v>6.0519105968132978E-5</v>
      </c>
      <c r="W29" s="442">
        <v>2.2422495102547471E-4</v>
      </c>
      <c r="X29" s="442">
        <v>3.6659083349604814E-4</v>
      </c>
      <c r="Y29" s="442">
        <v>4.2356360435572845E-4</v>
      </c>
      <c r="Z29" s="442">
        <v>4.1464949916105939E-4</v>
      </c>
      <c r="AA29" s="442">
        <v>1.041160466249698</v>
      </c>
      <c r="AB29" s="442">
        <v>4.1778070848811294E-3</v>
      </c>
      <c r="AC29" s="442">
        <v>1.1352462510671099E-3</v>
      </c>
      <c r="AD29" s="442">
        <v>6.9982045039610125E-4</v>
      </c>
      <c r="AE29" s="442">
        <v>5.9786742281849918E-5</v>
      </c>
      <c r="AF29" s="442">
        <v>1.3030255738759897E-3</v>
      </c>
      <c r="AG29" s="442">
        <v>2.9913086275751889E-5</v>
      </c>
      <c r="AH29" s="442">
        <v>1.9731874506511366E-3</v>
      </c>
      <c r="AI29" s="442">
        <v>4.3646262949342931E-3</v>
      </c>
      <c r="AJ29" s="442">
        <v>2.1996739494305442E-3</v>
      </c>
      <c r="AK29" s="442">
        <v>1.6366347167926642E-3</v>
      </c>
      <c r="AL29" s="442">
        <v>2.8211550147877918E-4</v>
      </c>
      <c r="AM29" s="442">
        <v>4.0132150748620234E-3</v>
      </c>
      <c r="AN29" s="442">
        <v>3.7454262525465914E-4</v>
      </c>
      <c r="AO29" s="442">
        <v>1.5410623316896442E-3</v>
      </c>
      <c r="AP29" s="318">
        <f t="shared" si="0"/>
        <v>1.0749680031912672</v>
      </c>
    </row>
    <row r="30" spans="1:42" ht="12.5" x14ac:dyDescent="0.2">
      <c r="A30" s="281" t="s">
        <v>471</v>
      </c>
      <c r="B30" s="283" t="s">
        <v>281</v>
      </c>
      <c r="C30" s="442">
        <v>2.0493170873637885E-4</v>
      </c>
      <c r="D30" s="442">
        <v>1.3400235455159019E-4</v>
      </c>
      <c r="E30" s="442">
        <v>0</v>
      </c>
      <c r="F30" s="442">
        <v>5.2495967282573184E-4</v>
      </c>
      <c r="G30" s="442">
        <v>7.8127063648651153E-4</v>
      </c>
      <c r="H30" s="442">
        <v>2.6528204283910253E-4</v>
      </c>
      <c r="I30" s="442">
        <v>1.4870799778340256E-3</v>
      </c>
      <c r="J30" s="442">
        <v>2.4700933492142743E-3</v>
      </c>
      <c r="K30" s="442">
        <v>9.4163204260726876E-5</v>
      </c>
      <c r="L30" s="442">
        <v>2.0962181941462302E-4</v>
      </c>
      <c r="M30" s="442">
        <v>2.68485936681303E-3</v>
      </c>
      <c r="N30" s="442">
        <v>3.9391579168561116E-4</v>
      </c>
      <c r="O30" s="442">
        <v>2.6804112133375679E-4</v>
      </c>
      <c r="P30" s="442">
        <v>3.4380207441735302E-4</v>
      </c>
      <c r="Q30" s="442">
        <v>1.9119554299527224E-4</v>
      </c>
      <c r="R30" s="442">
        <v>1.7280158574321976E-4</v>
      </c>
      <c r="S30" s="442">
        <v>7.1604119303847252E-4</v>
      </c>
      <c r="T30" s="442">
        <v>1.7830731283458709E-3</v>
      </c>
      <c r="U30" s="442">
        <v>4.1686498829811481E-4</v>
      </c>
      <c r="V30" s="442">
        <v>1.4815986592032042E-4</v>
      </c>
      <c r="W30" s="442">
        <v>4.9598623188371678E-4</v>
      </c>
      <c r="X30" s="442">
        <v>8.0380358520894214E-4</v>
      </c>
      <c r="Y30" s="442">
        <v>2.2220743825619046E-3</v>
      </c>
      <c r="Z30" s="442">
        <v>1.2569026236346989E-2</v>
      </c>
      <c r="AA30" s="442">
        <v>3.0286475867969329E-3</v>
      </c>
      <c r="AB30" s="442">
        <v>1.0005332347307805</v>
      </c>
      <c r="AC30" s="442">
        <v>1.5829659301322414E-3</v>
      </c>
      <c r="AD30" s="442">
        <v>3.4155532608279126E-3</v>
      </c>
      <c r="AE30" s="442">
        <v>2.9075927321580656E-4</v>
      </c>
      <c r="AF30" s="442">
        <v>6.1489044880067715E-3</v>
      </c>
      <c r="AG30" s="442">
        <v>3.2020867707665439E-5</v>
      </c>
      <c r="AH30" s="442">
        <v>2.649256552047231E-2</v>
      </c>
      <c r="AI30" s="442">
        <v>5.2167690643937859E-3</v>
      </c>
      <c r="AJ30" s="442">
        <v>3.9651726291801102E-3</v>
      </c>
      <c r="AK30" s="442">
        <v>3.187531537502099E-4</v>
      </c>
      <c r="AL30" s="442">
        <v>1.2206053997417145E-4</v>
      </c>
      <c r="AM30" s="442">
        <v>1.5439941648550313E-2</v>
      </c>
      <c r="AN30" s="442">
        <v>4.0913805483233905E-4</v>
      </c>
      <c r="AO30" s="442">
        <v>1.5841213073245201E-2</v>
      </c>
      <c r="AP30" s="318">
        <f t="shared" si="0"/>
        <v>1.0963775366093766</v>
      </c>
    </row>
    <row r="31" spans="1:42" ht="12.5" x14ac:dyDescent="0.2">
      <c r="A31" s="281" t="s">
        <v>472</v>
      </c>
      <c r="B31" s="283" t="s">
        <v>384</v>
      </c>
      <c r="C31" s="442">
        <v>2.6271498751933933E-2</v>
      </c>
      <c r="D31" s="442">
        <v>1.4742344099266856E-2</v>
      </c>
      <c r="E31" s="442">
        <v>0</v>
      </c>
      <c r="F31" s="442">
        <v>7.772536505961547E-3</v>
      </c>
      <c r="G31" s="442">
        <v>2.4429586148783777E-2</v>
      </c>
      <c r="H31" s="442">
        <v>2.6711199752875114E-2</v>
      </c>
      <c r="I31" s="442">
        <v>3.3430760253843561E-2</v>
      </c>
      <c r="J31" s="442">
        <v>1.4345053410772943E-2</v>
      </c>
      <c r="K31" s="442">
        <v>3.6718187254595473E-3</v>
      </c>
      <c r="L31" s="442">
        <v>2.1824025698809032E-2</v>
      </c>
      <c r="M31" s="442">
        <v>1.4016345737107276E-2</v>
      </c>
      <c r="N31" s="442">
        <v>9.2639650835786933E-3</v>
      </c>
      <c r="O31" s="442">
        <v>1.4744032097828392E-2</v>
      </c>
      <c r="P31" s="442">
        <v>1.7060130342675284E-2</v>
      </c>
      <c r="Q31" s="442">
        <v>1.6980708568311863E-2</v>
      </c>
      <c r="R31" s="442">
        <v>1.5571793507927562E-2</v>
      </c>
      <c r="S31" s="442">
        <v>1.9935491697561453E-2</v>
      </c>
      <c r="T31" s="442">
        <v>1.5761672001421541E-2</v>
      </c>
      <c r="U31" s="442">
        <v>2.0871155220553998E-2</v>
      </c>
      <c r="V31" s="442">
        <v>1.5310204207324455E-2</v>
      </c>
      <c r="W31" s="442">
        <v>1.6296335793184253E-2</v>
      </c>
      <c r="X31" s="442">
        <v>2.7626724628081786E-2</v>
      </c>
      <c r="Y31" s="442">
        <v>2.1922280275908267E-2</v>
      </c>
      <c r="Z31" s="442">
        <v>6.8774012909429815E-3</v>
      </c>
      <c r="AA31" s="442">
        <v>8.2146796516337096E-3</v>
      </c>
      <c r="AB31" s="442">
        <v>6.4401646998611542E-3</v>
      </c>
      <c r="AC31" s="442">
        <v>1.0048045559617025</v>
      </c>
      <c r="AD31" s="442">
        <v>3.2527448119783107E-3</v>
      </c>
      <c r="AE31" s="442">
        <v>8.4808817784876262E-4</v>
      </c>
      <c r="AF31" s="442">
        <v>4.5673725551363207E-3</v>
      </c>
      <c r="AG31" s="442">
        <v>3.762657201252617E-3</v>
      </c>
      <c r="AH31" s="442">
        <v>4.7066263493949767E-3</v>
      </c>
      <c r="AI31" s="442">
        <v>7.4391307642557971E-3</v>
      </c>
      <c r="AJ31" s="442">
        <v>2.2480039121773661E-2</v>
      </c>
      <c r="AK31" s="442">
        <v>1.576474636024457E-2</v>
      </c>
      <c r="AL31" s="442">
        <v>9.0122031306739212E-3</v>
      </c>
      <c r="AM31" s="442">
        <v>2.4555976966407479E-2</v>
      </c>
      <c r="AN31" s="442">
        <v>1.7673176799688533E-2</v>
      </c>
      <c r="AO31" s="442">
        <v>2.447185495905908E-2</v>
      </c>
      <c r="AP31" s="318">
        <f t="shared" si="0"/>
        <v>1.5389592263519662</v>
      </c>
    </row>
    <row r="32" spans="1:42" ht="12.5" x14ac:dyDescent="0.2">
      <c r="A32" s="281" t="s">
        <v>473</v>
      </c>
      <c r="B32" s="283" t="s">
        <v>37</v>
      </c>
      <c r="C32" s="442">
        <v>6.6094357732874491E-3</v>
      </c>
      <c r="D32" s="442">
        <v>7.1653923495113361E-4</v>
      </c>
      <c r="E32" s="442">
        <v>0</v>
      </c>
      <c r="F32" s="442">
        <v>6.6654341094145295E-2</v>
      </c>
      <c r="G32" s="442">
        <v>8.8815705110336061E-3</v>
      </c>
      <c r="H32" s="442">
        <v>2.1378110758924929E-2</v>
      </c>
      <c r="I32" s="442">
        <v>1.0470556025107111E-2</v>
      </c>
      <c r="J32" s="442">
        <v>7.4031581385015982E-3</v>
      </c>
      <c r="K32" s="442">
        <v>3.9611926929633869E-3</v>
      </c>
      <c r="L32" s="442">
        <v>4.1685589944608576E-3</v>
      </c>
      <c r="M32" s="442">
        <v>1.4155971239484385E-2</v>
      </c>
      <c r="N32" s="442">
        <v>5.3754098493162122E-3</v>
      </c>
      <c r="O32" s="442">
        <v>9.0707452929166283E-3</v>
      </c>
      <c r="P32" s="442">
        <v>1.3459124557212437E-2</v>
      </c>
      <c r="Q32" s="442">
        <v>8.2971769197726867E-3</v>
      </c>
      <c r="R32" s="442">
        <v>8.1265362317439957E-3</v>
      </c>
      <c r="S32" s="442">
        <v>1.4076753384399303E-2</v>
      </c>
      <c r="T32" s="442">
        <v>8.128930186669452E-3</v>
      </c>
      <c r="U32" s="442">
        <v>8.1164715563635265E-3</v>
      </c>
      <c r="V32" s="442">
        <v>6.8499161231789299E-3</v>
      </c>
      <c r="W32" s="442">
        <v>5.6063509582117334E-3</v>
      </c>
      <c r="X32" s="442">
        <v>1.2244970249884661E-2</v>
      </c>
      <c r="Y32" s="442">
        <v>1.5371881047636595E-2</v>
      </c>
      <c r="Z32" s="442">
        <v>2.2307285180987148E-2</v>
      </c>
      <c r="AA32" s="442">
        <v>2.7979897710670523E-2</v>
      </c>
      <c r="AB32" s="442">
        <v>2.8611818831757858E-2</v>
      </c>
      <c r="AC32" s="442">
        <v>2.1006519038809041E-2</v>
      </c>
      <c r="AD32" s="442">
        <v>1.0524194945525707</v>
      </c>
      <c r="AE32" s="442">
        <v>8.0239764168527586E-2</v>
      </c>
      <c r="AF32" s="442">
        <v>1.7143567414337573E-2</v>
      </c>
      <c r="AG32" s="442">
        <v>3.1774597544403705E-3</v>
      </c>
      <c r="AH32" s="442">
        <v>2.390984042183331E-2</v>
      </c>
      <c r="AI32" s="442">
        <v>1.0055878360505716E-2</v>
      </c>
      <c r="AJ32" s="442">
        <v>1.0256968832339685E-2</v>
      </c>
      <c r="AK32" s="442">
        <v>3.0880709252544859E-2</v>
      </c>
      <c r="AL32" s="442">
        <v>7.696428947681115E-3</v>
      </c>
      <c r="AM32" s="442">
        <v>9.1833170083251859E-3</v>
      </c>
      <c r="AN32" s="442">
        <v>3.1509385499979641E-3</v>
      </c>
      <c r="AO32" s="442">
        <v>1.0460915761367706E-2</v>
      </c>
      <c r="AP32" s="318">
        <f t="shared" si="0"/>
        <v>1.6071435888454946</v>
      </c>
    </row>
    <row r="33" spans="1:42" ht="12.5" x14ac:dyDescent="0.2">
      <c r="A33" s="281" t="s">
        <v>474</v>
      </c>
      <c r="B33" s="283" t="s">
        <v>38</v>
      </c>
      <c r="C33" s="442">
        <v>2.8851257076662534E-3</v>
      </c>
      <c r="D33" s="442">
        <v>7.1411222718783076E-4</v>
      </c>
      <c r="E33" s="442">
        <v>0</v>
      </c>
      <c r="F33" s="442">
        <v>1.2997286389861828E-3</v>
      </c>
      <c r="G33" s="442">
        <v>1.7967762817522033E-3</v>
      </c>
      <c r="H33" s="442">
        <v>2.8518701664116157E-3</v>
      </c>
      <c r="I33" s="442">
        <v>2.0546524709483078E-3</v>
      </c>
      <c r="J33" s="442">
        <v>2.0099184083577607E-3</v>
      </c>
      <c r="K33" s="442">
        <v>8.5658719139262843E-4</v>
      </c>
      <c r="L33" s="442">
        <v>1.1003020342090378E-3</v>
      </c>
      <c r="M33" s="442">
        <v>2.8263448618649802E-3</v>
      </c>
      <c r="N33" s="442">
        <v>1.3342595844145579E-3</v>
      </c>
      <c r="O33" s="442">
        <v>1.3183457188748486E-3</v>
      </c>
      <c r="P33" s="442">
        <v>3.3267623240140773E-3</v>
      </c>
      <c r="Q33" s="442">
        <v>2.0541686514341179E-3</v>
      </c>
      <c r="R33" s="442">
        <v>1.8027651364012397E-3</v>
      </c>
      <c r="S33" s="442">
        <v>2.4512070318408897E-3</v>
      </c>
      <c r="T33" s="442">
        <v>7.2052285970971729E-4</v>
      </c>
      <c r="U33" s="442">
        <v>2.4404699833737893E-3</v>
      </c>
      <c r="V33" s="442">
        <v>7.0434442089800523E-4</v>
      </c>
      <c r="W33" s="442">
        <v>9.5684928454237085E-4</v>
      </c>
      <c r="X33" s="442">
        <v>2.8133128268300689E-3</v>
      </c>
      <c r="Y33" s="442">
        <v>3.779697963483214E-3</v>
      </c>
      <c r="Z33" s="442">
        <v>2.3896340646711849E-3</v>
      </c>
      <c r="AA33" s="442">
        <v>1.0296990013516488E-3</v>
      </c>
      <c r="AB33" s="442">
        <v>2.0434189353595402E-3</v>
      </c>
      <c r="AC33" s="442">
        <v>2.1361149048299388E-2</v>
      </c>
      <c r="AD33" s="442">
        <v>1.206292174589298E-2</v>
      </c>
      <c r="AE33" s="442">
        <v>1.0151025559690754</v>
      </c>
      <c r="AF33" s="442">
        <v>2.0160864851882888E-2</v>
      </c>
      <c r="AG33" s="442">
        <v>3.2020580270216176E-2</v>
      </c>
      <c r="AH33" s="442">
        <v>2.041630141214436E-3</v>
      </c>
      <c r="AI33" s="442">
        <v>4.5738352613561399E-3</v>
      </c>
      <c r="AJ33" s="442">
        <v>1.5868691495891665E-2</v>
      </c>
      <c r="AK33" s="442">
        <v>1.2786311766484291E-2</v>
      </c>
      <c r="AL33" s="442">
        <v>4.307368054942461E-3</v>
      </c>
      <c r="AM33" s="442">
        <v>9.3514356258021583E-3</v>
      </c>
      <c r="AN33" s="442">
        <v>8.6717979238228559E-4</v>
      </c>
      <c r="AO33" s="442">
        <v>2.0047863133595148E-2</v>
      </c>
      <c r="AP33" s="318">
        <f t="shared" si="0"/>
        <v>1.1980653997994166</v>
      </c>
    </row>
    <row r="34" spans="1:42" ht="12.5" x14ac:dyDescent="0.2">
      <c r="A34" s="281" t="s">
        <v>475</v>
      </c>
      <c r="B34" s="283" t="s">
        <v>476</v>
      </c>
      <c r="C34" s="442">
        <v>1.3412289988127844E-2</v>
      </c>
      <c r="D34" s="442">
        <v>1.7957360355891506E-2</v>
      </c>
      <c r="E34" s="442">
        <v>0</v>
      </c>
      <c r="F34" s="442">
        <v>1.0018158351896017E-2</v>
      </c>
      <c r="G34" s="442">
        <v>1.1401911506536718E-2</v>
      </c>
      <c r="H34" s="442">
        <v>7.9193678484746812E-3</v>
      </c>
      <c r="I34" s="442">
        <v>1.7030899155045635E-2</v>
      </c>
      <c r="J34" s="442">
        <v>9.7138515891010881E-3</v>
      </c>
      <c r="K34" s="442">
        <v>8.154697667234475E-3</v>
      </c>
      <c r="L34" s="442">
        <v>7.8367954705746163E-3</v>
      </c>
      <c r="M34" s="442">
        <v>2.0272470266403299E-2</v>
      </c>
      <c r="N34" s="442">
        <v>8.4263898594571871E-3</v>
      </c>
      <c r="O34" s="442">
        <v>1.2511609885611709E-2</v>
      </c>
      <c r="P34" s="442">
        <v>9.7487452004725098E-3</v>
      </c>
      <c r="Q34" s="442">
        <v>7.5780086636544524E-3</v>
      </c>
      <c r="R34" s="442">
        <v>7.0125544756553249E-3</v>
      </c>
      <c r="S34" s="442">
        <v>8.5516780357507843E-3</v>
      </c>
      <c r="T34" s="442">
        <v>7.1473330847280723E-3</v>
      </c>
      <c r="U34" s="442">
        <v>9.5020714477133013E-3</v>
      </c>
      <c r="V34" s="442">
        <v>7.7279527788439136E-3</v>
      </c>
      <c r="W34" s="442">
        <v>7.5180199738685404E-3</v>
      </c>
      <c r="X34" s="442">
        <v>1.3761717704019155E-2</v>
      </c>
      <c r="Y34" s="442">
        <v>1.2634679157310326E-2</v>
      </c>
      <c r="Z34" s="442">
        <v>1.4757405888757354E-2</v>
      </c>
      <c r="AA34" s="442">
        <v>6.0318219949208477E-3</v>
      </c>
      <c r="AB34" s="442">
        <v>1.893182258576066E-2</v>
      </c>
      <c r="AC34" s="442">
        <v>9.4968882295218757E-3</v>
      </c>
      <c r="AD34" s="442">
        <v>1.2976322218568903E-2</v>
      </c>
      <c r="AE34" s="442">
        <v>1.1401137700399716E-3</v>
      </c>
      <c r="AF34" s="442">
        <v>1.0158481680447653</v>
      </c>
      <c r="AG34" s="442">
        <v>4.8763864705393683E-4</v>
      </c>
      <c r="AH34" s="442">
        <v>1.1248564223364595E-2</v>
      </c>
      <c r="AI34" s="442">
        <v>8.211791864934162E-3</v>
      </c>
      <c r="AJ34" s="442">
        <v>5.9567859858830749E-3</v>
      </c>
      <c r="AK34" s="442">
        <v>1.2763525629558299E-2</v>
      </c>
      <c r="AL34" s="442">
        <v>4.0489466342037055E-3</v>
      </c>
      <c r="AM34" s="442">
        <v>9.557433093593793E-3</v>
      </c>
      <c r="AN34" s="442">
        <v>1.0115300621345497E-2</v>
      </c>
      <c r="AO34" s="442">
        <v>3.6133553776443728E-2</v>
      </c>
      <c r="AP34" s="318">
        <f t="shared" si="0"/>
        <v>1.3774110918986433</v>
      </c>
    </row>
    <row r="35" spans="1:42" ht="12.5" x14ac:dyDescent="0.2">
      <c r="A35" s="281" t="s">
        <v>477</v>
      </c>
      <c r="B35" s="283" t="s">
        <v>193</v>
      </c>
      <c r="C35" s="442">
        <v>6.7062746507455667E-5</v>
      </c>
      <c r="D35" s="442">
        <v>1.9741320262347213E-5</v>
      </c>
      <c r="E35" s="442">
        <v>0</v>
      </c>
      <c r="F35" s="442">
        <v>8.014682914327486E-5</v>
      </c>
      <c r="G35" s="442">
        <v>8.920972217770649E-5</v>
      </c>
      <c r="H35" s="442">
        <v>1.4824908914951891E-4</v>
      </c>
      <c r="I35" s="442">
        <v>1.0759233803560607E-4</v>
      </c>
      <c r="J35" s="442">
        <v>1.9176216354924438E-4</v>
      </c>
      <c r="K35" s="442">
        <v>9.1821866554921282E-6</v>
      </c>
      <c r="L35" s="442">
        <v>7.9319180196618129E-5</v>
      </c>
      <c r="M35" s="442">
        <v>1.0905736692722342E-4</v>
      </c>
      <c r="N35" s="442">
        <v>4.7680443232772226E-5</v>
      </c>
      <c r="O35" s="442">
        <v>5.8719303935332365E-5</v>
      </c>
      <c r="P35" s="442">
        <v>1.226269064673292E-4</v>
      </c>
      <c r="Q35" s="442">
        <v>1.3146790121524194E-4</v>
      </c>
      <c r="R35" s="442">
        <v>1.8152185044387542E-4</v>
      </c>
      <c r="S35" s="442">
        <v>1.4064642796936106E-4</v>
      </c>
      <c r="T35" s="442">
        <v>1.2848135227180163E-4</v>
      </c>
      <c r="U35" s="442">
        <v>2.3207341454168512E-4</v>
      </c>
      <c r="V35" s="442">
        <v>3.1223430616783283E-4</v>
      </c>
      <c r="W35" s="442">
        <v>6.3681355947378467E-5</v>
      </c>
      <c r="X35" s="442">
        <v>1.2455849135450039E-4</v>
      </c>
      <c r="Y35" s="442">
        <v>1.7597820173684777E-4</v>
      </c>
      <c r="Z35" s="442">
        <v>1.4151151024849342E-4</v>
      </c>
      <c r="AA35" s="442">
        <v>6.7419580324989958E-4</v>
      </c>
      <c r="AB35" s="442">
        <v>2.044256426597235E-4</v>
      </c>
      <c r="AC35" s="442">
        <v>6.0270801298626612E-4</v>
      </c>
      <c r="AD35" s="442">
        <v>9.2381849984551727E-4</v>
      </c>
      <c r="AE35" s="442">
        <v>8.4354652866626238E-5</v>
      </c>
      <c r="AF35" s="442">
        <v>2.8304236097362567E-4</v>
      </c>
      <c r="AG35" s="442">
        <v>1.0022187186337375</v>
      </c>
      <c r="AH35" s="442">
        <v>4.9255141167897924E-4</v>
      </c>
      <c r="AI35" s="442">
        <v>3.8605646316642022E-4</v>
      </c>
      <c r="AJ35" s="442">
        <v>2.0483281479222645E-4</v>
      </c>
      <c r="AK35" s="442">
        <v>1.0734492727555523E-3</v>
      </c>
      <c r="AL35" s="442">
        <v>5.1776936898497458E-4</v>
      </c>
      <c r="AM35" s="442">
        <v>3.6735146496997049E-4</v>
      </c>
      <c r="AN35" s="442">
        <v>3.6608058107746187E-5</v>
      </c>
      <c r="AO35" s="442">
        <v>9.3120874219608713E-4</v>
      </c>
      <c r="AP35" s="318">
        <f t="shared" si="0"/>
        <v>1.0108323868689122</v>
      </c>
    </row>
    <row r="36" spans="1:42" ht="12.5" x14ac:dyDescent="0.2">
      <c r="A36" s="281" t="s">
        <v>478</v>
      </c>
      <c r="B36" s="283" t="s">
        <v>39</v>
      </c>
      <c r="C36" s="442">
        <v>1.9511690139054468E-4</v>
      </c>
      <c r="D36" s="442">
        <v>1.9420624682531272E-5</v>
      </c>
      <c r="E36" s="442">
        <v>0</v>
      </c>
      <c r="F36" s="442">
        <v>9.4680974821449997E-4</v>
      </c>
      <c r="G36" s="442">
        <v>3.5573744037605454E-4</v>
      </c>
      <c r="H36" s="442">
        <v>1.3521959175811637E-4</v>
      </c>
      <c r="I36" s="442">
        <v>1.6989811155895419E-4</v>
      </c>
      <c r="J36" s="442">
        <v>1.0635977498512486E-4</v>
      </c>
      <c r="K36" s="442">
        <v>4.8014458355356306E-5</v>
      </c>
      <c r="L36" s="442">
        <v>9.838627314851275E-5</v>
      </c>
      <c r="M36" s="442">
        <v>4.5270105459144168E-4</v>
      </c>
      <c r="N36" s="442">
        <v>1.967980006912991E-4</v>
      </c>
      <c r="O36" s="442">
        <v>2.5309156806041207E-4</v>
      </c>
      <c r="P36" s="442">
        <v>2.2070595688806566E-4</v>
      </c>
      <c r="Q36" s="442">
        <v>3.8855036917049033E-4</v>
      </c>
      <c r="R36" s="442">
        <v>3.3214412680135629E-4</v>
      </c>
      <c r="S36" s="442">
        <v>1.9253857836045785E-4</v>
      </c>
      <c r="T36" s="442">
        <v>1.0263997430979694E-4</v>
      </c>
      <c r="U36" s="442">
        <v>1.9088380312534342E-4</v>
      </c>
      <c r="V36" s="442">
        <v>2.6516862556391586E-4</v>
      </c>
      <c r="W36" s="442">
        <v>1.2014683677347593E-4</v>
      </c>
      <c r="X36" s="442">
        <v>1.6250539106548229E-4</v>
      </c>
      <c r="Y36" s="442">
        <v>7.244296658287351E-4</v>
      </c>
      <c r="Z36" s="442">
        <v>1.9885365176208129E-4</v>
      </c>
      <c r="AA36" s="442">
        <v>5.4034086406324982E-4</v>
      </c>
      <c r="AB36" s="442">
        <v>1.1060387570262225E-3</v>
      </c>
      <c r="AC36" s="442">
        <v>4.3270322836101439E-4</v>
      </c>
      <c r="AD36" s="442">
        <v>4.1299141626561375E-4</v>
      </c>
      <c r="AE36" s="442">
        <v>7.1024209772855231E-5</v>
      </c>
      <c r="AF36" s="442">
        <v>5.4641711870716909E-4</v>
      </c>
      <c r="AG36" s="442">
        <v>1.9272073525762472E-5</v>
      </c>
      <c r="AH36" s="442">
        <v>1.0002266415135732</v>
      </c>
      <c r="AI36" s="442">
        <v>6.5551722077113021E-4</v>
      </c>
      <c r="AJ36" s="442">
        <v>2.3989627553507321E-4</v>
      </c>
      <c r="AK36" s="442">
        <v>4.8285523445832171E-4</v>
      </c>
      <c r="AL36" s="442">
        <v>2.249267646423564E-4</v>
      </c>
      <c r="AM36" s="442">
        <v>2.576459301342824E-4</v>
      </c>
      <c r="AN36" s="442">
        <v>5.2391250281384397E-5</v>
      </c>
      <c r="AO36" s="442">
        <v>0.19047001162971836</v>
      </c>
      <c r="AP36" s="318">
        <f t="shared" si="0"/>
        <v>1.0111447823845796</v>
      </c>
    </row>
    <row r="37" spans="1:42" ht="12.5" x14ac:dyDescent="0.2">
      <c r="A37" s="281" t="s">
        <v>479</v>
      </c>
      <c r="B37" s="283" t="s">
        <v>40</v>
      </c>
      <c r="C37" s="442">
        <v>1.2926089669959601E-5</v>
      </c>
      <c r="D37" s="442">
        <v>1.5125237434907556E-5</v>
      </c>
      <c r="E37" s="442">
        <v>0</v>
      </c>
      <c r="F37" s="442">
        <v>2.0212717090559735E-5</v>
      </c>
      <c r="G37" s="442">
        <v>1.4295624227764369E-5</v>
      </c>
      <c r="H37" s="442">
        <v>1.1353475580190512E-5</v>
      </c>
      <c r="I37" s="442">
        <v>8.5864640510237977E-5</v>
      </c>
      <c r="J37" s="442">
        <v>1.7509399362369146E-4</v>
      </c>
      <c r="K37" s="442">
        <v>6.6001676532353255E-6</v>
      </c>
      <c r="L37" s="442">
        <v>1.4488952333318943E-4</v>
      </c>
      <c r="M37" s="442">
        <v>2.2376882071095649E-5</v>
      </c>
      <c r="N37" s="442">
        <v>8.3697445173556396E-6</v>
      </c>
      <c r="O37" s="442">
        <v>1.1643183389689399E-5</v>
      </c>
      <c r="P37" s="442">
        <v>2.9276343125841659E-4</v>
      </c>
      <c r="Q37" s="442">
        <v>3.3094691257023354E-5</v>
      </c>
      <c r="R37" s="442">
        <v>3.1892186517180822E-5</v>
      </c>
      <c r="S37" s="442">
        <v>1.5013597479841465E-4</v>
      </c>
      <c r="T37" s="442">
        <v>1.4275011633102467E-3</v>
      </c>
      <c r="U37" s="442">
        <v>8.4665978245649308E-4</v>
      </c>
      <c r="V37" s="442">
        <v>3.4943025844043445E-5</v>
      </c>
      <c r="W37" s="442">
        <v>3.8486015651811861E-5</v>
      </c>
      <c r="X37" s="442">
        <v>1.8334361505733349E-5</v>
      </c>
      <c r="Y37" s="442">
        <v>2.2860546319551585E-4</v>
      </c>
      <c r="Z37" s="442">
        <v>2.0067510687253749E-5</v>
      </c>
      <c r="AA37" s="442">
        <v>2.3992575089743862E-5</v>
      </c>
      <c r="AB37" s="442">
        <v>2.1950988288205946E-5</v>
      </c>
      <c r="AC37" s="442">
        <v>1.6250433009839538E-5</v>
      </c>
      <c r="AD37" s="442">
        <v>1.1809501382149438E-4</v>
      </c>
      <c r="AE37" s="442">
        <v>1.194149682217893E-5</v>
      </c>
      <c r="AF37" s="442">
        <v>6.9483027218228389E-4</v>
      </c>
      <c r="AG37" s="442">
        <v>1.57831201834198E-5</v>
      </c>
      <c r="AH37" s="442">
        <v>1.7568700223792529E-4</v>
      </c>
      <c r="AI37" s="442">
        <v>1.0000136804984683</v>
      </c>
      <c r="AJ37" s="442">
        <v>1.2529686416861002E-4</v>
      </c>
      <c r="AK37" s="442">
        <v>1.9428430320139251E-5</v>
      </c>
      <c r="AL37" s="442">
        <v>2.408359628565361E-4</v>
      </c>
      <c r="AM37" s="442">
        <v>1.3578925584407882E-4</v>
      </c>
      <c r="AN37" s="442">
        <v>2.9160969702417507E-5</v>
      </c>
      <c r="AO37" s="442">
        <v>6.5404548981369776E-5</v>
      </c>
      <c r="AP37" s="318">
        <f t="shared" si="0"/>
        <v>1.0052939577685791</v>
      </c>
    </row>
    <row r="38" spans="1:42" ht="12.5" x14ac:dyDescent="0.2">
      <c r="A38" s="281" t="s">
        <v>480</v>
      </c>
      <c r="B38" s="283" t="s">
        <v>481</v>
      </c>
      <c r="C38" s="442">
        <v>4.555557320818178E-5</v>
      </c>
      <c r="D38" s="442">
        <v>5.7987272215775365E-5</v>
      </c>
      <c r="E38" s="442">
        <v>0</v>
      </c>
      <c r="F38" s="442">
        <v>4.7149523458352197E-5</v>
      </c>
      <c r="G38" s="442">
        <v>4.0803171978452701E-5</v>
      </c>
      <c r="H38" s="442">
        <v>2.8676357237763806E-5</v>
      </c>
      <c r="I38" s="442">
        <v>5.7305915407111659E-5</v>
      </c>
      <c r="J38" s="442">
        <v>4.3248254568558802E-5</v>
      </c>
      <c r="K38" s="442">
        <v>2.7030978596636051E-5</v>
      </c>
      <c r="L38" s="442">
        <v>2.6499646946506791E-5</v>
      </c>
      <c r="M38" s="442">
        <v>7.0714083568659602E-5</v>
      </c>
      <c r="N38" s="442">
        <v>2.9427364450416692E-5</v>
      </c>
      <c r="O38" s="442">
        <v>4.342672611158127E-5</v>
      </c>
      <c r="P38" s="442">
        <v>3.4638905518877982E-5</v>
      </c>
      <c r="Q38" s="442">
        <v>2.8762069501252535E-5</v>
      </c>
      <c r="R38" s="442">
        <v>2.6399856889932683E-5</v>
      </c>
      <c r="S38" s="442">
        <v>3.0582133915172232E-5</v>
      </c>
      <c r="T38" s="442">
        <v>2.4683003043091438E-5</v>
      </c>
      <c r="U38" s="442">
        <v>3.3080133936231269E-5</v>
      </c>
      <c r="V38" s="442">
        <v>2.7956419226187996E-5</v>
      </c>
      <c r="W38" s="442">
        <v>2.5809391341482562E-5</v>
      </c>
      <c r="X38" s="442">
        <v>4.6886392971712725E-5</v>
      </c>
      <c r="Y38" s="442">
        <v>4.8812257852876041E-5</v>
      </c>
      <c r="Z38" s="442">
        <v>5.1344187308059181E-5</v>
      </c>
      <c r="AA38" s="442">
        <v>2.700386924884228E-5</v>
      </c>
      <c r="AB38" s="442">
        <v>7.3840588653366798E-5</v>
      </c>
      <c r="AC38" s="442">
        <v>3.6502303320972164E-5</v>
      </c>
      <c r="AD38" s="442">
        <v>1.4136468172341844E-4</v>
      </c>
      <c r="AE38" s="442">
        <v>1.1633288867826218E-5</v>
      </c>
      <c r="AF38" s="442">
        <v>3.2730381786810255E-3</v>
      </c>
      <c r="AG38" s="442">
        <v>2.0376824418938901E-6</v>
      </c>
      <c r="AH38" s="442">
        <v>4.0468061875073979E-5</v>
      </c>
      <c r="AI38" s="442">
        <v>3.3461440948537087E-5</v>
      </c>
      <c r="AJ38" s="442">
        <v>1.0171404604242844</v>
      </c>
      <c r="AK38" s="442">
        <v>4.837432849316421E-5</v>
      </c>
      <c r="AL38" s="442">
        <v>1.5826912499320002E-5</v>
      </c>
      <c r="AM38" s="442">
        <v>3.398078420426924E-5</v>
      </c>
      <c r="AN38" s="442">
        <v>3.3302377911751481E-5</v>
      </c>
      <c r="AO38" s="442">
        <v>1.901827282345859E-3</v>
      </c>
      <c r="AP38" s="318">
        <f t="shared" si="0"/>
        <v>1.0218080745424067</v>
      </c>
    </row>
    <row r="39" spans="1:42" ht="12.5" x14ac:dyDescent="0.2">
      <c r="A39" s="281" t="s">
        <v>482</v>
      </c>
      <c r="B39" s="283" t="s">
        <v>483</v>
      </c>
      <c r="C39" s="442">
        <v>6.3545545529359346E-5</v>
      </c>
      <c r="D39" s="442">
        <v>5.0518823942509787E-5</v>
      </c>
      <c r="E39" s="442">
        <v>0</v>
      </c>
      <c r="F39" s="442">
        <v>1.9492622388221973E-4</v>
      </c>
      <c r="G39" s="442">
        <v>7.2736790114417819E-4</v>
      </c>
      <c r="H39" s="442">
        <v>9.5661445698629565E-5</v>
      </c>
      <c r="I39" s="442">
        <v>4.514860376319985E-4</v>
      </c>
      <c r="J39" s="442">
        <v>1.1030042929929176E-3</v>
      </c>
      <c r="K39" s="442">
        <v>2.8073248551800798E-5</v>
      </c>
      <c r="L39" s="442">
        <v>2.8567953455592562E-4</v>
      </c>
      <c r="M39" s="442">
        <v>1.1332672908203115E-4</v>
      </c>
      <c r="N39" s="442">
        <v>5.0780892466627367E-4</v>
      </c>
      <c r="O39" s="442">
        <v>6.6186410203168572E-5</v>
      </c>
      <c r="P39" s="442">
        <v>6.5382220158167862E-4</v>
      </c>
      <c r="Q39" s="442">
        <v>1.8875477509953491E-3</v>
      </c>
      <c r="R39" s="442">
        <v>1.1046741604847975E-3</v>
      </c>
      <c r="S39" s="442">
        <v>1.1776121391002365E-3</v>
      </c>
      <c r="T39" s="442">
        <v>8.2356929443759663E-5</v>
      </c>
      <c r="U39" s="442">
        <v>5.0502194537698018E-4</v>
      </c>
      <c r="V39" s="442">
        <v>6.9276513082888017E-5</v>
      </c>
      <c r="W39" s="442">
        <v>2.0000904961659885E-4</v>
      </c>
      <c r="X39" s="442">
        <v>4.8273081111780742E-4</v>
      </c>
      <c r="Y39" s="442">
        <v>6.3650965690872571E-4</v>
      </c>
      <c r="Z39" s="442">
        <v>6.183784637085666E-4</v>
      </c>
      <c r="AA39" s="442">
        <v>8.2886793334792999E-3</v>
      </c>
      <c r="AB39" s="442">
        <v>1.1149455939760697E-3</v>
      </c>
      <c r="AC39" s="442">
        <v>3.3274928132352998E-4</v>
      </c>
      <c r="AD39" s="442">
        <v>2.1475106626380222E-3</v>
      </c>
      <c r="AE39" s="442">
        <v>1.7431877883785553E-4</v>
      </c>
      <c r="AF39" s="442">
        <v>1.5756623591726862E-3</v>
      </c>
      <c r="AG39" s="442">
        <v>9.918998976483994E-5</v>
      </c>
      <c r="AH39" s="442">
        <v>1.6021827727193756E-4</v>
      </c>
      <c r="AI39" s="442">
        <v>1.276241116189471E-3</v>
      </c>
      <c r="AJ39" s="442">
        <v>8.9289220834897734E-4</v>
      </c>
      <c r="AK39" s="442">
        <v>1.0001564817932349</v>
      </c>
      <c r="AL39" s="442">
        <v>1.4152928154098489E-3</v>
      </c>
      <c r="AM39" s="442">
        <v>2.8821264407881257E-3</v>
      </c>
      <c r="AN39" s="442">
        <v>1.5539179472693132E-4</v>
      </c>
      <c r="AO39" s="442">
        <v>1.7611348364823479E-3</v>
      </c>
      <c r="AP39" s="318">
        <f t="shared" si="0"/>
        <v>1.031777225184461</v>
      </c>
    </row>
    <row r="40" spans="1:42" ht="12.5" x14ac:dyDescent="0.2">
      <c r="A40" s="281" t="s">
        <v>484</v>
      </c>
      <c r="B40" s="283" t="s">
        <v>41</v>
      </c>
      <c r="C40" s="442">
        <v>6.744979575968109E-3</v>
      </c>
      <c r="D40" s="442">
        <v>1.2625518397524432E-2</v>
      </c>
      <c r="E40" s="442">
        <v>0</v>
      </c>
      <c r="F40" s="442">
        <v>2.0063145784657871E-2</v>
      </c>
      <c r="G40" s="442">
        <v>9.5957511148480109E-3</v>
      </c>
      <c r="H40" s="442">
        <v>1.0455108858172833E-2</v>
      </c>
      <c r="I40" s="442">
        <v>7.0234673579994029E-3</v>
      </c>
      <c r="J40" s="442">
        <v>1.3564804804841698E-2</v>
      </c>
      <c r="K40" s="442">
        <v>1.8785733945522224E-3</v>
      </c>
      <c r="L40" s="442">
        <v>1.1655222958175769E-2</v>
      </c>
      <c r="M40" s="442">
        <v>1.7025987493741925E-2</v>
      </c>
      <c r="N40" s="442">
        <v>4.1213586757743786E-3</v>
      </c>
      <c r="O40" s="442">
        <v>5.0395465649148551E-3</v>
      </c>
      <c r="P40" s="442">
        <v>8.8599485787482814E-3</v>
      </c>
      <c r="Q40" s="442">
        <v>1.1481066028524988E-2</v>
      </c>
      <c r="R40" s="442">
        <v>1.0040673863190262E-2</v>
      </c>
      <c r="S40" s="442">
        <v>1.0332200315645124E-2</v>
      </c>
      <c r="T40" s="442">
        <v>1.3706636883173168E-2</v>
      </c>
      <c r="U40" s="442">
        <v>1.2767971458030184E-2</v>
      </c>
      <c r="V40" s="442">
        <v>1.1984253952645447E-2</v>
      </c>
      <c r="W40" s="442">
        <v>8.51503735866878E-3</v>
      </c>
      <c r="X40" s="442">
        <v>1.3146161826036633E-2</v>
      </c>
      <c r="Y40" s="442">
        <v>2.8111258330786457E-2</v>
      </c>
      <c r="Z40" s="442">
        <v>2.1166586723764286E-2</v>
      </c>
      <c r="AA40" s="442">
        <v>4.1420865930690533E-2</v>
      </c>
      <c r="AB40" s="442">
        <v>1.9375105938794226E-2</v>
      </c>
      <c r="AC40" s="442">
        <v>2.5022974607020996E-2</v>
      </c>
      <c r="AD40" s="442">
        <v>3.4262440738218679E-2</v>
      </c>
      <c r="AE40" s="442">
        <v>5.4858523225119219E-3</v>
      </c>
      <c r="AF40" s="442">
        <v>3.0273729732208491E-2</v>
      </c>
      <c r="AG40" s="442">
        <v>6.421663474709452E-2</v>
      </c>
      <c r="AH40" s="442">
        <v>2.735637632950965E-2</v>
      </c>
      <c r="AI40" s="442">
        <v>1.9057657100715046E-2</v>
      </c>
      <c r="AJ40" s="442">
        <v>1.4455087772644258E-2</v>
      </c>
      <c r="AK40" s="442">
        <v>2.381622434594733E-2</v>
      </c>
      <c r="AL40" s="442">
        <v>1.0392044418448516</v>
      </c>
      <c r="AM40" s="442">
        <v>1.2275749056625611E-2</v>
      </c>
      <c r="AN40" s="442">
        <v>2.3959398123641002E-3</v>
      </c>
      <c r="AO40" s="442">
        <v>1.622859626756713E-2</v>
      </c>
      <c r="AP40" s="318">
        <f t="shared" si="0"/>
        <v>1.628524340579582</v>
      </c>
    </row>
    <row r="41" spans="1:42" ht="12.5" x14ac:dyDescent="0.2">
      <c r="A41" s="286">
        <v>37</v>
      </c>
      <c r="B41" s="283" t="s">
        <v>42</v>
      </c>
      <c r="C41" s="442">
        <v>2.3464790486857647E-5</v>
      </c>
      <c r="D41" s="442">
        <v>1.9743677794846989E-5</v>
      </c>
      <c r="E41" s="442">
        <v>0</v>
      </c>
      <c r="F41" s="442">
        <v>2.2218491794934932E-5</v>
      </c>
      <c r="G41" s="442">
        <v>2.4616596612922398E-5</v>
      </c>
      <c r="H41" s="442">
        <v>2.4591789111607945E-5</v>
      </c>
      <c r="I41" s="442">
        <v>1.2210408989572993E-4</v>
      </c>
      <c r="J41" s="442">
        <v>7.1510763305725428E-5</v>
      </c>
      <c r="K41" s="442">
        <v>6.2845131362257088E-6</v>
      </c>
      <c r="L41" s="442">
        <v>2.1139392903384363E-5</v>
      </c>
      <c r="M41" s="442">
        <v>2.5881957447253985E-5</v>
      </c>
      <c r="N41" s="442">
        <v>1.2225756289764688E-5</v>
      </c>
      <c r="O41" s="442">
        <v>1.7242941850852394E-5</v>
      </c>
      <c r="P41" s="442">
        <v>8.2318396525733005E-5</v>
      </c>
      <c r="Q41" s="442">
        <v>2.390874648692624E-5</v>
      </c>
      <c r="R41" s="442">
        <v>2.0974673778632137E-5</v>
      </c>
      <c r="S41" s="442">
        <v>1.0091453394850782E-4</v>
      </c>
      <c r="T41" s="442">
        <v>2.2580829073281813E-5</v>
      </c>
      <c r="U41" s="442">
        <v>7.9648894779820137E-5</v>
      </c>
      <c r="V41" s="442">
        <v>1.9064616784519694E-5</v>
      </c>
      <c r="W41" s="442">
        <v>1.8253030371178228E-5</v>
      </c>
      <c r="X41" s="442">
        <v>1.059924290472052E-4</v>
      </c>
      <c r="Y41" s="442">
        <v>1.6389746163187897E-4</v>
      </c>
      <c r="Z41" s="442">
        <v>2.351298754714259E-5</v>
      </c>
      <c r="AA41" s="442">
        <v>4.7016562627725766E-5</v>
      </c>
      <c r="AB41" s="442">
        <v>2.4698201935304825E-5</v>
      </c>
      <c r="AC41" s="442">
        <v>5.2806152463815109E-4</v>
      </c>
      <c r="AD41" s="442">
        <v>9.6684617216613781E-5</v>
      </c>
      <c r="AE41" s="442">
        <v>1.7475851080457508E-4</v>
      </c>
      <c r="AF41" s="442">
        <v>3.8954234819004509E-4</v>
      </c>
      <c r="AG41" s="442">
        <v>3.6850040894591629E-5</v>
      </c>
      <c r="AH41" s="442">
        <v>3.3150940872824376E-4</v>
      </c>
      <c r="AI41" s="442">
        <v>1.7268921526753006E-3</v>
      </c>
      <c r="AJ41" s="442">
        <v>7.2997033958554858E-3</v>
      </c>
      <c r="AK41" s="442">
        <v>1.9568468003031891E-3</v>
      </c>
      <c r="AL41" s="442">
        <v>4.662571443847261E-4</v>
      </c>
      <c r="AM41" s="442">
        <v>1.0101227906514241</v>
      </c>
      <c r="AN41" s="442">
        <v>3.8140322815477262E-5</v>
      </c>
      <c r="AO41" s="442">
        <v>1.1680182476297459E-4</v>
      </c>
      <c r="AP41" s="318">
        <f t="shared" si="0"/>
        <v>1.0242918430430985</v>
      </c>
    </row>
    <row r="42" spans="1:42" ht="12.5" x14ac:dyDescent="0.2">
      <c r="A42" s="287">
        <v>38</v>
      </c>
      <c r="B42" s="272" t="s">
        <v>282</v>
      </c>
      <c r="C42" s="442">
        <v>7.1072197171324547E-3</v>
      </c>
      <c r="D42" s="442">
        <v>4.8641235399433859E-4</v>
      </c>
      <c r="E42" s="442">
        <v>0</v>
      </c>
      <c r="F42" s="442">
        <v>1.7063695697610945E-3</v>
      </c>
      <c r="G42" s="442">
        <v>4.6847691228012744E-3</v>
      </c>
      <c r="H42" s="442">
        <v>1.2939501980454201E-2</v>
      </c>
      <c r="I42" s="442">
        <v>4.3238784623107823E-3</v>
      </c>
      <c r="J42" s="442">
        <v>3.8835161400523426E-3</v>
      </c>
      <c r="K42" s="442">
        <v>2.3589459116956542E-4</v>
      </c>
      <c r="L42" s="442">
        <v>1.3561933051780394E-3</v>
      </c>
      <c r="M42" s="442">
        <v>6.9050447417359382E-3</v>
      </c>
      <c r="N42" s="442">
        <v>1.2049954890904011E-3</v>
      </c>
      <c r="O42" s="442">
        <v>6.6783077931323721E-4</v>
      </c>
      <c r="P42" s="442">
        <v>3.0609693120281284E-3</v>
      </c>
      <c r="Q42" s="442">
        <v>4.9212986625929789E-3</v>
      </c>
      <c r="R42" s="442">
        <v>5.4266557567680127E-3</v>
      </c>
      <c r="S42" s="442">
        <v>8.6595241520202593E-3</v>
      </c>
      <c r="T42" s="442">
        <v>9.0054327275847154E-3</v>
      </c>
      <c r="U42" s="442">
        <v>6.5892216879106296E-3</v>
      </c>
      <c r="V42" s="442">
        <v>7.0876697280404446E-4</v>
      </c>
      <c r="W42" s="442">
        <v>5.357830737954249E-3</v>
      </c>
      <c r="X42" s="442">
        <v>6.4453144001563809E-3</v>
      </c>
      <c r="Y42" s="442">
        <v>5.9703004464342537E-3</v>
      </c>
      <c r="Z42" s="442">
        <v>1.1901982977289593E-3</v>
      </c>
      <c r="AA42" s="442">
        <v>1.4588309980240531E-3</v>
      </c>
      <c r="AB42" s="442">
        <v>2.0527699914356039E-2</v>
      </c>
      <c r="AC42" s="442">
        <v>1.2665103730196428E-2</v>
      </c>
      <c r="AD42" s="442">
        <v>2.1321498739066688E-2</v>
      </c>
      <c r="AE42" s="442">
        <v>1.7078694800783066E-3</v>
      </c>
      <c r="AF42" s="442">
        <v>1.1731209374838139E-2</v>
      </c>
      <c r="AG42" s="442">
        <v>6.2034424020912971E-4</v>
      </c>
      <c r="AH42" s="442">
        <v>1.7491355798486052E-2</v>
      </c>
      <c r="AI42" s="442">
        <v>1.9470535113401015E-2</v>
      </c>
      <c r="AJ42" s="442">
        <v>1.0526900324264909E-2</v>
      </c>
      <c r="AK42" s="442">
        <v>2.6908696815362895E-2</v>
      </c>
      <c r="AL42" s="442">
        <v>7.492081383411976E-3</v>
      </c>
      <c r="AM42" s="442">
        <v>1.2364693864244158E-2</v>
      </c>
      <c r="AN42" s="442">
        <v>1.0014639967691186</v>
      </c>
      <c r="AO42" s="442">
        <v>4.7278214652099922E-3</v>
      </c>
      <c r="AP42" s="318">
        <f t="shared" si="0"/>
        <v>1.2685879559520346</v>
      </c>
    </row>
    <row r="43" spans="1:42" ht="12.5" x14ac:dyDescent="0.2">
      <c r="A43" s="287">
        <v>39</v>
      </c>
      <c r="B43" s="272" t="s">
        <v>283</v>
      </c>
      <c r="C43" s="442">
        <v>1.0249244130514817E-3</v>
      </c>
      <c r="D43" s="442">
        <v>1.0201408597605507E-4</v>
      </c>
      <c r="E43" s="442">
        <v>0</v>
      </c>
      <c r="F43" s="442">
        <v>4.9734718957934075E-3</v>
      </c>
      <c r="G43" s="442">
        <v>1.8686437959983555E-3</v>
      </c>
      <c r="H43" s="442">
        <v>7.1029141877539277E-4</v>
      </c>
      <c r="I43" s="442">
        <v>8.9245329864875934E-4</v>
      </c>
      <c r="J43" s="442">
        <v>5.5869445020921907E-4</v>
      </c>
      <c r="K43" s="442">
        <v>2.5221387894710151E-4</v>
      </c>
      <c r="L43" s="442">
        <v>5.1681065320540603E-4</v>
      </c>
      <c r="M43" s="442">
        <v>2.3779814017044691E-3</v>
      </c>
      <c r="N43" s="442">
        <v>1.0337550151255598E-3</v>
      </c>
      <c r="O43" s="442">
        <v>1.3294580069380267E-3</v>
      </c>
      <c r="P43" s="442">
        <v>1.159340486182138E-3</v>
      </c>
      <c r="Q43" s="442">
        <v>2.0410059621944147E-3</v>
      </c>
      <c r="R43" s="442">
        <v>1.7447111028531014E-3</v>
      </c>
      <c r="S43" s="442">
        <v>1.0113808081693015E-3</v>
      </c>
      <c r="T43" s="442">
        <v>5.3915480758134709E-4</v>
      </c>
      <c r="U43" s="442">
        <v>1.0026884830837005E-3</v>
      </c>
      <c r="V43" s="442">
        <v>1.3928972630196496E-3</v>
      </c>
      <c r="W43" s="442">
        <v>6.3111614259170681E-4</v>
      </c>
      <c r="X43" s="442">
        <v>8.5362027260833795E-4</v>
      </c>
      <c r="Y43" s="442">
        <v>3.805337440042896E-3</v>
      </c>
      <c r="Z43" s="442">
        <v>1.0445530902904729E-3</v>
      </c>
      <c r="AA43" s="442">
        <v>2.838342239964427E-3</v>
      </c>
      <c r="AB43" s="442">
        <v>5.8098817466779732E-3</v>
      </c>
      <c r="AC43" s="442">
        <v>2.2729353489768225E-3</v>
      </c>
      <c r="AD43" s="442">
        <v>2.1693916923377641E-3</v>
      </c>
      <c r="AE43" s="442">
        <v>3.7308119386430849E-4</v>
      </c>
      <c r="AF43" s="442">
        <v>2.8702600373468534E-3</v>
      </c>
      <c r="AG43" s="442">
        <v>1.0123376553187873E-4</v>
      </c>
      <c r="AH43" s="442">
        <v>1.1905192149768847E-3</v>
      </c>
      <c r="AI43" s="442">
        <v>3.4433490792230631E-3</v>
      </c>
      <c r="AJ43" s="442">
        <v>1.2601448036727409E-3</v>
      </c>
      <c r="AK43" s="442">
        <v>2.5363774959477358E-3</v>
      </c>
      <c r="AL43" s="442">
        <v>1.1815118556500789E-3</v>
      </c>
      <c r="AM43" s="442">
        <v>1.3533814950731843E-3</v>
      </c>
      <c r="AN43" s="442">
        <v>2.7520461354704214E-4</v>
      </c>
      <c r="AO43" s="442">
        <v>1.000514888675647</v>
      </c>
      <c r="AP43" s="318">
        <f t="shared" si="0"/>
        <v>5.8542132755781059E-2</v>
      </c>
    </row>
    <row r="44" spans="1:42" ht="12.5" x14ac:dyDescent="0.2">
      <c r="A44" s="319">
        <v>40</v>
      </c>
      <c r="B44" s="320" t="s">
        <v>43</v>
      </c>
      <c r="C44" s="321">
        <f t="shared" ref="C44:AO44" si="1">SUM(C5:C42)</f>
        <v>1.1260608102617258</v>
      </c>
      <c r="D44" s="322">
        <f t="shared" si="1"/>
        <v>1.1460704168951938</v>
      </c>
      <c r="E44" s="322">
        <f t="shared" si="1"/>
        <v>1</v>
      </c>
      <c r="F44" s="322">
        <f t="shared" si="1"/>
        <v>1.1368799057970855</v>
      </c>
      <c r="G44" s="322">
        <f t="shared" si="1"/>
        <v>1.1389301724001391</v>
      </c>
      <c r="H44" s="322">
        <f t="shared" si="1"/>
        <v>1.1169540533755882</v>
      </c>
      <c r="I44" s="322">
        <f t="shared" si="1"/>
        <v>1.2235934525672423</v>
      </c>
      <c r="J44" s="322">
        <f t="shared" si="1"/>
        <v>1.0914375804720051</v>
      </c>
      <c r="K44" s="322">
        <f t="shared" si="1"/>
        <v>1.0362999333070846</v>
      </c>
      <c r="L44" s="322">
        <f t="shared" si="1"/>
        <v>1.1185303099621644</v>
      </c>
      <c r="M44" s="322">
        <f t="shared" si="1"/>
        <v>1.1354410145097737</v>
      </c>
      <c r="N44" s="322">
        <f t="shared" si="1"/>
        <v>1.1788987118243541</v>
      </c>
      <c r="O44" s="322">
        <f t="shared" si="1"/>
        <v>1.1150397789302247</v>
      </c>
      <c r="P44" s="322">
        <f t="shared" si="1"/>
        <v>1.1643546510993843</v>
      </c>
      <c r="Q44" s="322">
        <f t="shared" si="1"/>
        <v>1.1492093853934962</v>
      </c>
      <c r="R44" s="322">
        <f t="shared" si="1"/>
        <v>1.1362120127026563</v>
      </c>
      <c r="S44" s="322">
        <f t="shared" si="1"/>
        <v>1.2432389608626468</v>
      </c>
      <c r="T44" s="322">
        <f t="shared" si="1"/>
        <v>1.1266256835451984</v>
      </c>
      <c r="U44" s="322">
        <f t="shared" si="1"/>
        <v>1.2446926030665015</v>
      </c>
      <c r="V44" s="322">
        <f t="shared" si="1"/>
        <v>1.1106869498374652</v>
      </c>
      <c r="W44" s="322">
        <f t="shared" si="1"/>
        <v>1.2193100087820004</v>
      </c>
      <c r="X44" s="322">
        <f t="shared" si="1"/>
        <v>1.1734213461360508</v>
      </c>
      <c r="Y44" s="322">
        <f t="shared" si="1"/>
        <v>1.1831496853266767</v>
      </c>
      <c r="Z44" s="322">
        <f t="shared" si="1"/>
        <v>1.1376118173980296</v>
      </c>
      <c r="AA44" s="322">
        <f t="shared" si="1"/>
        <v>1.19922638953487</v>
      </c>
      <c r="AB44" s="322">
        <f t="shared" si="1"/>
        <v>1.140483186246011</v>
      </c>
      <c r="AC44" s="322">
        <f t="shared" si="1"/>
        <v>1.1240909385612265</v>
      </c>
      <c r="AD44" s="322">
        <f t="shared" si="1"/>
        <v>1.1701013152746456</v>
      </c>
      <c r="AE44" s="322">
        <f t="shared" si="1"/>
        <v>1.1188892708373506</v>
      </c>
      <c r="AF44" s="322">
        <f t="shared" si="1"/>
        <v>1.1451249290038084</v>
      </c>
      <c r="AG44" s="322">
        <f t="shared" si="1"/>
        <v>1.1239608419664369</v>
      </c>
      <c r="AH44" s="322">
        <f t="shared" si="1"/>
        <v>1.1521930292789899</v>
      </c>
      <c r="AI44" s="322">
        <f t="shared" si="1"/>
        <v>1.1164522775203294</v>
      </c>
      <c r="AJ44" s="322">
        <f t="shared" si="1"/>
        <v>1.1433745290165147</v>
      </c>
      <c r="AK44" s="322">
        <f t="shared" si="1"/>
        <v>1.1821546896691857</v>
      </c>
      <c r="AL44" s="322">
        <f t="shared" si="1"/>
        <v>1.1148360705683318</v>
      </c>
      <c r="AM44" s="322">
        <f t="shared" si="1"/>
        <v>1.1499983123466846</v>
      </c>
      <c r="AN44" s="322">
        <f t="shared" si="1"/>
        <v>1.3391165576058637</v>
      </c>
      <c r="AO44" s="322">
        <f t="shared" si="1"/>
        <v>0.40602575424388226</v>
      </c>
      <c r="AP44" s="323">
        <f t="shared" si="0"/>
        <v>43.672651581882924</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AI40"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2" t="s">
        <v>490</v>
      </c>
      <c r="B3" s="463"/>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2" t="s">
        <v>490</v>
      </c>
      <c r="B49" s="464"/>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0.14091470951792337</v>
      </c>
      <c r="E5" s="77">
        <f>$C$5*D5</f>
        <v>14.091470951792337</v>
      </c>
      <c r="F5" s="76">
        <f>分析係数表!C8</f>
        <v>0.21389195148842333</v>
      </c>
      <c r="G5" s="77">
        <f t="shared" ref="G5:G38" si="0">E5*F5</f>
        <v>3.0140522212212928</v>
      </c>
      <c r="H5" s="77">
        <f t="array" ref="H5:H43">MMULT(逆行列係数!C5:AO43,'1'!G5:G43)</f>
        <v>3.1390985072229207</v>
      </c>
      <c r="I5" s="77">
        <f t="shared" ref="I5:I38" si="1">C5+H5</f>
        <v>103.13909850722293</v>
      </c>
      <c r="J5" s="76">
        <f>分析係数表!G8</f>
        <v>0.12113720642768851</v>
      </c>
      <c r="K5" s="78">
        <f t="shared" ref="K5:K38" si="2">I5*J5</f>
        <v>12.493982266635163</v>
      </c>
      <c r="L5" s="79" t="s">
        <v>177</v>
      </c>
      <c r="M5" s="80" t="s">
        <v>177</v>
      </c>
      <c r="N5" s="81">
        <f>分析係数表!H8</f>
        <v>1.1235410915782847E-2</v>
      </c>
      <c r="O5" s="82">
        <f t="shared" ref="O5:O43" si="3">$M$44*N5</f>
        <v>0.10605886750152961</v>
      </c>
      <c r="P5" s="76">
        <f>分析係数表!C8</f>
        <v>0.21389195148842333</v>
      </c>
      <c r="Q5" s="82">
        <f t="shared" ref="Q5:Q38" si="4">O5*P5</f>
        <v>2.2685138142554288E-2</v>
      </c>
      <c r="R5" s="83">
        <f t="array" ref="R5:R43">MMULT(逆行列係数!C5:AO43,'1'!Q5:Q43)</f>
        <v>2.7856040088120725E-2</v>
      </c>
      <c r="S5" s="84">
        <f t="shared" ref="S5:S38" si="5">I5+R5</f>
        <v>103.16695454731105</v>
      </c>
      <c r="T5" s="85">
        <f>分析係数表!F8</f>
        <v>0.44993819530284301</v>
      </c>
      <c r="U5" s="86">
        <f t="shared" ref="U5:U43" si="6">S5*T5</f>
        <v>46.418753343907568</v>
      </c>
      <c r="V5" s="87">
        <f>分析係数表!D8</f>
        <v>0.3868974042027194</v>
      </c>
      <c r="W5" s="167">
        <f t="shared" ref="W5:W43" si="7">ROUND(S5*V5,0)</f>
        <v>40</v>
      </c>
      <c r="X5" s="76">
        <f>分析係数表!E8</f>
        <v>0.15574783683559951</v>
      </c>
      <c r="Y5" s="166">
        <f t="shared" ref="Y5:Y43" si="8">ROUND(S5*X5,0)</f>
        <v>16</v>
      </c>
    </row>
    <row r="6" spans="1:25" x14ac:dyDescent="0.2">
      <c r="A6" s="6" t="s">
        <v>219</v>
      </c>
      <c r="B6" s="5" t="s">
        <v>265</v>
      </c>
      <c r="C6" s="90"/>
      <c r="D6" s="76">
        <f>投入係数表!C6</f>
        <v>0</v>
      </c>
      <c r="E6" s="77">
        <f t="shared" ref="E6:E38" si="9">$C$5*D6</f>
        <v>0</v>
      </c>
      <c r="F6" s="76">
        <f>分析係数表!C9</f>
        <v>0.54651162790697683</v>
      </c>
      <c r="G6" s="77">
        <f t="shared" si="0"/>
        <v>0</v>
      </c>
      <c r="H6" s="77">
        <v>6.658885745056464E-4</v>
      </c>
      <c r="I6" s="77">
        <f t="shared" si="1"/>
        <v>6.658885745056464E-4</v>
      </c>
      <c r="J6" s="76">
        <f>分析係数表!G9</f>
        <v>0.23529411764705882</v>
      </c>
      <c r="K6" s="78">
        <f t="shared" si="2"/>
        <v>1.5667966458956386E-4</v>
      </c>
      <c r="L6" s="79"/>
      <c r="M6" s="80"/>
      <c r="N6" s="81">
        <f>分析係数表!H9</f>
        <v>6.0535619158312755E-4</v>
      </c>
      <c r="O6" s="82">
        <f t="shared" si="3"/>
        <v>5.7143786369358634E-3</v>
      </c>
      <c r="P6" s="76">
        <f>分析係数表!C9</f>
        <v>0.54651162790697683</v>
      </c>
      <c r="Q6" s="82">
        <f t="shared" si="4"/>
        <v>3.1229743713486698E-3</v>
      </c>
      <c r="R6" s="83">
        <v>3.7045450377339259E-3</v>
      </c>
      <c r="S6" s="84">
        <f t="shared" si="5"/>
        <v>4.3704336122395724E-3</v>
      </c>
      <c r="T6" s="85">
        <f>分析係数表!F9</f>
        <v>0.68627450980392157</v>
      </c>
      <c r="U6" s="86">
        <f t="shared" si="6"/>
        <v>2.9993171848702949E-3</v>
      </c>
      <c r="V6" s="87">
        <f>分析係数表!D9</f>
        <v>0.35294117647058826</v>
      </c>
      <c r="W6" s="167">
        <f t="shared" si="7"/>
        <v>0</v>
      </c>
      <c r="X6" s="76">
        <f>分析係数表!E9</f>
        <v>0.27450980392156865</v>
      </c>
      <c r="Y6" s="166">
        <f t="shared" si="8"/>
        <v>0</v>
      </c>
    </row>
    <row r="7" spans="1:25" x14ac:dyDescent="0.2">
      <c r="A7" s="6" t="s">
        <v>220</v>
      </c>
      <c r="B7" s="5" t="s">
        <v>266</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1.1380696401762796E-3</v>
      </c>
      <c r="O7" s="82">
        <f t="shared" si="3"/>
        <v>1.0743031837439422E-2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1.3168724279835398E-2</v>
      </c>
      <c r="G8" s="77">
        <f t="shared" si="0"/>
        <v>0</v>
      </c>
      <c r="H8" s="77">
        <v>1.6772881238661058E-3</v>
      </c>
      <c r="I8" s="77">
        <f t="shared" si="1"/>
        <v>1.6772881238661058E-3</v>
      </c>
      <c r="J8" s="76">
        <f>分析係数表!G11</f>
        <v>0.35416666666666669</v>
      </c>
      <c r="K8" s="78">
        <f t="shared" si="2"/>
        <v>5.9403954386924585E-4</v>
      </c>
      <c r="L8" s="79"/>
      <c r="M8" s="80"/>
      <c r="N8" s="81">
        <f>分析係数表!H11</f>
        <v>-2.4214247663325099E-5</v>
      </c>
      <c r="O8" s="82">
        <f t="shared" si="3"/>
        <v>-2.285751454774345E-4</v>
      </c>
      <c r="P8" s="76">
        <f>分析係数表!C11</f>
        <v>1.3168724279835398E-2</v>
      </c>
      <c r="Q8" s="82">
        <f t="shared" si="4"/>
        <v>-3.0100430680155997E-6</v>
      </c>
      <c r="R8" s="83">
        <v>3.4952054738149687E-4</v>
      </c>
      <c r="S8" s="84">
        <f t="shared" si="5"/>
        <v>2.0268086712476028E-3</v>
      </c>
      <c r="T8" s="85">
        <f>分析係数表!F11</f>
        <v>0.60416666666666663</v>
      </c>
      <c r="U8" s="86">
        <f t="shared" si="6"/>
        <v>1.22453023887876E-3</v>
      </c>
      <c r="V8" s="87">
        <f>分析係数表!D11</f>
        <v>0</v>
      </c>
      <c r="W8" s="167">
        <f t="shared" si="7"/>
        <v>0</v>
      </c>
      <c r="X8" s="76">
        <f>分析係数表!E11</f>
        <v>0</v>
      </c>
      <c r="Y8" s="166">
        <f t="shared" si="8"/>
        <v>0</v>
      </c>
    </row>
    <row r="9" spans="1:25" x14ac:dyDescent="0.2">
      <c r="A9" s="6" t="s">
        <v>222</v>
      </c>
      <c r="B9" s="5" t="s">
        <v>190</v>
      </c>
      <c r="C9" s="90"/>
      <c r="D9" s="76">
        <f>投入係数表!C9</f>
        <v>0.13226205191594562</v>
      </c>
      <c r="E9" s="77">
        <f t="shared" si="9"/>
        <v>13.226205191594561</v>
      </c>
      <c r="F9" s="76">
        <f>分析係数表!C12</f>
        <v>7.2568503462812406E-2</v>
      </c>
      <c r="G9" s="77">
        <f t="shared" si="0"/>
        <v>0.95980591724609732</v>
      </c>
      <c r="H9" s="77">
        <v>1.0024823136747938</v>
      </c>
      <c r="I9" s="77">
        <f t="shared" si="1"/>
        <v>1.0024823136747938</v>
      </c>
      <c r="J9" s="76">
        <f>分析係数表!G12</f>
        <v>0.12569832402234637</v>
      </c>
      <c r="K9" s="78">
        <f t="shared" si="2"/>
        <v>0.1260103466909657</v>
      </c>
      <c r="L9" s="79"/>
      <c r="M9" s="80"/>
      <c r="N9" s="81">
        <f>分析係数表!H12</f>
        <v>9.0779214489805804E-2</v>
      </c>
      <c r="O9" s="82">
        <f t="shared" si="3"/>
        <v>0.85692822039490202</v>
      </c>
      <c r="P9" s="76">
        <f>分析係数表!C12</f>
        <v>7.2568503462812406E-2</v>
      </c>
      <c r="Q9" s="82">
        <f t="shared" si="4"/>
        <v>6.2185998529109117E-2</v>
      </c>
      <c r="R9" s="83">
        <v>6.8411347116899404E-2</v>
      </c>
      <c r="S9" s="84">
        <f t="shared" si="5"/>
        <v>1.0708936607916932</v>
      </c>
      <c r="T9" s="85">
        <f>分析係数表!F12</f>
        <v>0.41017347838870921</v>
      </c>
      <c r="U9" s="86">
        <f t="shared" si="6"/>
        <v>0.43925217783134729</v>
      </c>
      <c r="V9" s="87">
        <f>分析係数表!D12</f>
        <v>2.9697147897677155E-2</v>
      </c>
      <c r="W9" s="167">
        <f t="shared" si="7"/>
        <v>0</v>
      </c>
      <c r="X9" s="76">
        <f>分析係数表!E12</f>
        <v>2.9991179064980888E-2</v>
      </c>
      <c r="Y9" s="166">
        <f t="shared" si="8"/>
        <v>0</v>
      </c>
    </row>
    <row r="10" spans="1:25" x14ac:dyDescent="0.2">
      <c r="A10" s="6" t="s">
        <v>223</v>
      </c>
      <c r="B10" s="5" t="s">
        <v>28</v>
      </c>
      <c r="C10" s="90"/>
      <c r="D10" s="76">
        <f>投入係数表!C10</f>
        <v>3.708281829419036E-3</v>
      </c>
      <c r="E10" s="77">
        <f t="shared" si="9"/>
        <v>0.37082818294190362</v>
      </c>
      <c r="F10" s="76">
        <f>分析係数表!C13</f>
        <v>0</v>
      </c>
      <c r="G10" s="77">
        <f t="shared" si="0"/>
        <v>0</v>
      </c>
      <c r="H10" s="77">
        <v>0</v>
      </c>
      <c r="I10" s="77">
        <f t="shared" si="1"/>
        <v>0</v>
      </c>
      <c r="J10" s="76">
        <f>分析係数表!G13</f>
        <v>0.24343675417661098</v>
      </c>
      <c r="K10" s="78">
        <f t="shared" si="2"/>
        <v>0</v>
      </c>
      <c r="L10" s="79"/>
      <c r="M10" s="80"/>
      <c r="N10" s="81">
        <f>分析係数表!H13</f>
        <v>1.4310620369025135E-2</v>
      </c>
      <c r="O10" s="82">
        <f t="shared" si="3"/>
        <v>0.1350879109771638</v>
      </c>
      <c r="P10" s="76">
        <f>分析係数表!C13</f>
        <v>0</v>
      </c>
      <c r="Q10" s="82">
        <f t="shared" si="4"/>
        <v>0</v>
      </c>
      <c r="R10" s="83">
        <v>0</v>
      </c>
      <c r="S10" s="84">
        <f t="shared" si="5"/>
        <v>0</v>
      </c>
      <c r="T10" s="85">
        <f>分析係数表!F13</f>
        <v>0.37231503579952269</v>
      </c>
      <c r="U10" s="86">
        <f t="shared" si="6"/>
        <v>0</v>
      </c>
      <c r="V10" s="87">
        <f>分析係数表!D13</f>
        <v>0.13842482100238662</v>
      </c>
      <c r="W10" s="167">
        <f t="shared" si="7"/>
        <v>0</v>
      </c>
      <c r="X10" s="76">
        <f>分析係数表!E13</f>
        <v>0.11455847255369929</v>
      </c>
      <c r="Y10" s="166">
        <f t="shared" si="8"/>
        <v>0</v>
      </c>
    </row>
    <row r="11" spans="1:25" x14ac:dyDescent="0.2">
      <c r="A11" s="6" t="s">
        <v>224</v>
      </c>
      <c r="B11" s="5" t="s">
        <v>267</v>
      </c>
      <c r="C11" s="90"/>
      <c r="D11" s="76">
        <f>投入係数表!C11</f>
        <v>2.7194066749072928E-2</v>
      </c>
      <c r="E11" s="77">
        <f t="shared" si="9"/>
        <v>2.7194066749072929</v>
      </c>
      <c r="F11" s="76">
        <f>分析係数表!C14</f>
        <v>0.25830608585592241</v>
      </c>
      <c r="G11" s="77">
        <f t="shared" si="0"/>
        <v>0.70243929404577166</v>
      </c>
      <c r="H11" s="77">
        <v>1.0051168170414417</v>
      </c>
      <c r="I11" s="77">
        <f t="shared" si="1"/>
        <v>1.0051168170414417</v>
      </c>
      <c r="J11" s="76">
        <f>分析係数表!G14</f>
        <v>0.15742383910085772</v>
      </c>
      <c r="K11" s="78">
        <f t="shared" si="2"/>
        <v>0.15822934808349817</v>
      </c>
      <c r="L11" s="79"/>
      <c r="M11" s="80"/>
      <c r="N11" s="81">
        <f>分析係数表!H14</f>
        <v>1.1380696401762796E-3</v>
      </c>
      <c r="O11" s="82">
        <f t="shared" si="3"/>
        <v>1.0743031837439422E-2</v>
      </c>
      <c r="P11" s="76">
        <f>分析係数表!C14</f>
        <v>0.25830608585592241</v>
      </c>
      <c r="Q11" s="82">
        <f t="shared" si="4"/>
        <v>2.7749905041545351E-3</v>
      </c>
      <c r="R11" s="83">
        <v>2.6113793833569109E-2</v>
      </c>
      <c r="S11" s="84">
        <f t="shared" si="5"/>
        <v>1.0312306108750109</v>
      </c>
      <c r="T11" s="85">
        <f>分析係数表!F14</f>
        <v>0.28778467908902694</v>
      </c>
      <c r="U11" s="86">
        <f t="shared" si="6"/>
        <v>0.2967723704174462</v>
      </c>
      <c r="V11" s="87">
        <f>分析係数表!D14</f>
        <v>1.7450458444247263E-2</v>
      </c>
      <c r="W11" s="167">
        <f t="shared" si="7"/>
        <v>0</v>
      </c>
      <c r="X11" s="76">
        <f>分析係数表!E14</f>
        <v>1.8041999408459037E-2</v>
      </c>
      <c r="Y11" s="166">
        <f t="shared" si="8"/>
        <v>0</v>
      </c>
    </row>
    <row r="12" spans="1:25" x14ac:dyDescent="0.2">
      <c r="A12" s="6" t="s">
        <v>225</v>
      </c>
      <c r="B12" s="5" t="s">
        <v>29</v>
      </c>
      <c r="C12" s="90"/>
      <c r="D12" s="76">
        <f>投入係数表!C12</f>
        <v>6.7985166872682329E-2</v>
      </c>
      <c r="E12" s="77">
        <f t="shared" si="9"/>
        <v>6.7985166872682328</v>
      </c>
      <c r="F12" s="76">
        <f>分析係数表!C15</f>
        <v>0</v>
      </c>
      <c r="G12" s="77">
        <f t="shared" si="0"/>
        <v>0</v>
      </c>
      <c r="H12" s="77">
        <v>0</v>
      </c>
      <c r="I12" s="77">
        <f t="shared" si="1"/>
        <v>0</v>
      </c>
      <c r="J12" s="76">
        <f>分析係数表!G15</f>
        <v>9.5600644612788208E-2</v>
      </c>
      <c r="K12" s="78">
        <f t="shared" si="2"/>
        <v>0</v>
      </c>
      <c r="L12" s="79"/>
      <c r="M12" s="80"/>
      <c r="N12" s="81">
        <f>分析係数表!H15</f>
        <v>8.3539154438471604E-3</v>
      </c>
      <c r="O12" s="82">
        <f t="shared" si="3"/>
        <v>7.8858425189714906E-2</v>
      </c>
      <c r="P12" s="76">
        <f>分析係数表!C15</f>
        <v>0</v>
      </c>
      <c r="Q12" s="82">
        <f t="shared" si="4"/>
        <v>0</v>
      </c>
      <c r="R12" s="83">
        <v>0</v>
      </c>
      <c r="S12" s="84">
        <f t="shared" si="5"/>
        <v>0</v>
      </c>
      <c r="T12" s="85">
        <f>分析係数表!F15</f>
        <v>0.30117882929181417</v>
      </c>
      <c r="U12" s="86">
        <f t="shared" si="6"/>
        <v>0</v>
      </c>
      <c r="V12" s="87">
        <f>分析係数表!D15</f>
        <v>8.5398505208928149E-3</v>
      </c>
      <c r="W12" s="167">
        <f t="shared" si="7"/>
        <v>0</v>
      </c>
      <c r="X12" s="76">
        <f>分析係数表!E15</f>
        <v>7.9180783432943776E-3</v>
      </c>
      <c r="Y12" s="166">
        <f t="shared" si="8"/>
        <v>0</v>
      </c>
    </row>
    <row r="13" spans="1:25" x14ac:dyDescent="0.2">
      <c r="A13" s="6" t="s">
        <v>226</v>
      </c>
      <c r="B13" s="5" t="s">
        <v>30</v>
      </c>
      <c r="C13" s="90"/>
      <c r="D13" s="76">
        <f>投入係数表!C13</f>
        <v>7.4165636588380719E-3</v>
      </c>
      <c r="E13" s="77">
        <f t="shared" si="9"/>
        <v>0.74165636588380723</v>
      </c>
      <c r="F13" s="76">
        <f>分析係数表!C16</f>
        <v>7.6144637788473357E-2</v>
      </c>
      <c r="G13" s="77">
        <f t="shared" si="0"/>
        <v>5.6473155343737973E-2</v>
      </c>
      <c r="H13" s="77">
        <v>6.3372944785967542E-2</v>
      </c>
      <c r="I13" s="77">
        <f t="shared" si="1"/>
        <v>6.3372944785967542E-2</v>
      </c>
      <c r="J13" s="76">
        <f>分析係数表!G16</f>
        <v>3.3088235294117647E-2</v>
      </c>
      <c r="K13" s="78">
        <f t="shared" si="2"/>
        <v>2.0968989083592201E-3</v>
      </c>
      <c r="L13" s="79"/>
      <c r="M13" s="80"/>
      <c r="N13" s="81">
        <f>分析係数表!H16</f>
        <v>1.665940239236767E-2</v>
      </c>
      <c r="O13" s="82">
        <f t="shared" si="3"/>
        <v>0.15725970008847495</v>
      </c>
      <c r="P13" s="76">
        <f>分析係数表!C16</f>
        <v>7.6144637788473357E-2</v>
      </c>
      <c r="Q13" s="82">
        <f t="shared" si="4"/>
        <v>1.1974482901960877E-2</v>
      </c>
      <c r="R13" s="83">
        <v>1.3443834388029135E-2</v>
      </c>
      <c r="S13" s="84">
        <f t="shared" si="5"/>
        <v>7.681677917399668E-2</v>
      </c>
      <c r="T13" s="85">
        <f>分析係数表!F16</f>
        <v>0.28823529411764703</v>
      </c>
      <c r="U13" s="86">
        <f t="shared" si="6"/>
        <v>2.2141306938387277E-2</v>
      </c>
      <c r="V13" s="87">
        <f>分析係数表!D16</f>
        <v>0</v>
      </c>
      <c r="W13" s="167">
        <f t="shared" si="7"/>
        <v>0</v>
      </c>
      <c r="X13" s="76">
        <f>分析係数表!E16</f>
        <v>0</v>
      </c>
      <c r="Y13" s="166">
        <f t="shared" si="8"/>
        <v>0</v>
      </c>
    </row>
    <row r="14" spans="1:25" x14ac:dyDescent="0.2">
      <c r="A14" s="6" t="s">
        <v>2</v>
      </c>
      <c r="B14" s="5" t="s">
        <v>364</v>
      </c>
      <c r="C14" s="90"/>
      <c r="D14" s="76">
        <f>投入係数表!C14</f>
        <v>8.65265760197775E-3</v>
      </c>
      <c r="E14" s="77">
        <f t="shared" si="9"/>
        <v>0.86526576019777501</v>
      </c>
      <c r="F14" s="76">
        <f>分析係数表!C17</f>
        <v>0.18071519795657731</v>
      </c>
      <c r="G14" s="77">
        <f t="shared" si="0"/>
        <v>0.15636667313918926</v>
      </c>
      <c r="H14" s="77">
        <v>0.18893961965553385</v>
      </c>
      <c r="I14" s="77">
        <f t="shared" si="1"/>
        <v>0.18893961965553385</v>
      </c>
      <c r="J14" s="76">
        <f>分析係数表!G17</f>
        <v>0.21222205415217063</v>
      </c>
      <c r="K14" s="78">
        <f t="shared" si="2"/>
        <v>4.0097154194027228E-2</v>
      </c>
      <c r="L14" s="79"/>
      <c r="M14" s="80"/>
      <c r="N14" s="81">
        <f>分析係数表!H17</f>
        <v>2.9299239672623371E-3</v>
      </c>
      <c r="O14" s="82">
        <f t="shared" si="3"/>
        <v>2.7657592602769576E-2</v>
      </c>
      <c r="P14" s="76">
        <f>分析係数表!C17</f>
        <v>0.18071519795657731</v>
      </c>
      <c r="Q14" s="82">
        <f t="shared" si="4"/>
        <v>4.9981473222118723E-3</v>
      </c>
      <c r="R14" s="83">
        <v>1.1032577379661975E-2</v>
      </c>
      <c r="S14" s="84">
        <f t="shared" si="5"/>
        <v>0.19997219703519584</v>
      </c>
      <c r="T14" s="85">
        <f>分析係数表!F17</f>
        <v>0.32203902586598093</v>
      </c>
      <c r="U14" s="86">
        <f t="shared" si="6"/>
        <v>6.4398851533494464E-2</v>
      </c>
      <c r="V14" s="87">
        <f>分析係数表!D17</f>
        <v>6.156405990016639E-2</v>
      </c>
      <c r="W14" s="167">
        <f t="shared" si="7"/>
        <v>0</v>
      </c>
      <c r="X14" s="76">
        <f>分析係数表!E17</f>
        <v>6.18665859930419E-2</v>
      </c>
      <c r="Y14" s="166">
        <f t="shared" si="8"/>
        <v>0</v>
      </c>
    </row>
    <row r="15" spans="1:25" x14ac:dyDescent="0.2">
      <c r="A15" s="6" t="s">
        <v>3</v>
      </c>
      <c r="B15" s="5" t="s">
        <v>31</v>
      </c>
      <c r="C15" s="90"/>
      <c r="D15" s="76">
        <f>投入係数表!C15</f>
        <v>2.472187886279357E-3</v>
      </c>
      <c r="E15" s="77">
        <f t="shared" si="9"/>
        <v>0.2472187886279357</v>
      </c>
      <c r="F15" s="76">
        <f>分析係数表!C18</f>
        <v>9.139072847682117E-2</v>
      </c>
      <c r="G15" s="77">
        <f t="shared" si="0"/>
        <v>2.2593505185864317E-2</v>
      </c>
      <c r="H15" s="77">
        <v>2.5906972455648741E-2</v>
      </c>
      <c r="I15" s="77">
        <f t="shared" si="1"/>
        <v>2.5906972455648741E-2</v>
      </c>
      <c r="J15" s="76">
        <f>分析係数表!G18</f>
        <v>0.21513002364066194</v>
      </c>
      <c r="K15" s="78">
        <f t="shared" si="2"/>
        <v>5.5733675968416916E-3</v>
      </c>
      <c r="L15" s="79"/>
      <c r="M15" s="80"/>
      <c r="N15" s="81">
        <f>分析係数表!H18</f>
        <v>4.3585645793985182E-4</v>
      </c>
      <c r="O15" s="82">
        <f t="shared" si="3"/>
        <v>4.1143526185938211E-3</v>
      </c>
      <c r="P15" s="76">
        <f>分析係数表!C18</f>
        <v>9.139072847682117E-2</v>
      </c>
      <c r="Q15" s="82">
        <f t="shared" si="4"/>
        <v>3.760136830238061E-4</v>
      </c>
      <c r="R15" s="83">
        <v>9.2771134322960328E-4</v>
      </c>
      <c r="S15" s="84">
        <f t="shared" si="5"/>
        <v>2.6834683798878343E-2</v>
      </c>
      <c r="T15" s="85">
        <f>分析係数表!F18</f>
        <v>0.45390070921985815</v>
      </c>
      <c r="U15" s="86">
        <f t="shared" si="6"/>
        <v>1.2180282008001517E-2</v>
      </c>
      <c r="V15" s="87">
        <f>分析係数表!D18</f>
        <v>6.1465721040189124E-2</v>
      </c>
      <c r="W15" s="167">
        <f t="shared" si="7"/>
        <v>0</v>
      </c>
      <c r="X15" s="76">
        <f>分析係数表!E18</f>
        <v>6.2647754137115833E-2</v>
      </c>
      <c r="Y15" s="166">
        <f t="shared" si="8"/>
        <v>0</v>
      </c>
    </row>
    <row r="16" spans="1:25" x14ac:dyDescent="0.2">
      <c r="A16" s="6" t="s">
        <v>4</v>
      </c>
      <c r="B16" s="5" t="s">
        <v>32</v>
      </c>
      <c r="C16" s="90"/>
      <c r="D16" s="76">
        <f>投入係数表!C16</f>
        <v>0</v>
      </c>
      <c r="E16" s="77">
        <f t="shared" si="9"/>
        <v>0</v>
      </c>
      <c r="F16" s="76">
        <f>分析係数表!C19</f>
        <v>0.19965169797238458</v>
      </c>
      <c r="G16" s="77">
        <f t="shared" si="0"/>
        <v>0</v>
      </c>
      <c r="H16" s="77">
        <v>6.5145427386957902E-3</v>
      </c>
      <c r="I16" s="77">
        <f t="shared" si="1"/>
        <v>6.5145427386957902E-3</v>
      </c>
      <c r="J16" s="76">
        <f>分析係数表!G19</f>
        <v>5.7581303674503731E-2</v>
      </c>
      <c r="K16" s="78">
        <f t="shared" si="2"/>
        <v>3.7511586373737549E-4</v>
      </c>
      <c r="L16" s="79"/>
      <c r="M16" s="80"/>
      <c r="N16" s="81">
        <f>分析係数表!H19</f>
        <v>-1.210712383166255E-4</v>
      </c>
      <c r="O16" s="82">
        <f t="shared" si="3"/>
        <v>-1.1428757273871724E-3</v>
      </c>
      <c r="P16" s="76">
        <f>分析係数表!C19</f>
        <v>0.19965169797238458</v>
      </c>
      <c r="Q16" s="82">
        <f t="shared" si="4"/>
        <v>-2.2817707954427309E-4</v>
      </c>
      <c r="R16" s="83">
        <v>2.1790600014492505E-3</v>
      </c>
      <c r="S16" s="84">
        <f t="shared" si="5"/>
        <v>8.6936027401450407E-3</v>
      </c>
      <c r="T16" s="85">
        <f>分析係数表!F19</f>
        <v>0.23947627762917079</v>
      </c>
      <c r="U16" s="86">
        <f t="shared" si="6"/>
        <v>2.0819116233966937E-3</v>
      </c>
      <c r="V16" s="87">
        <f>分析係数表!D19</f>
        <v>5.6314233422497537E-3</v>
      </c>
      <c r="W16" s="167">
        <f t="shared" si="7"/>
        <v>0</v>
      </c>
      <c r="X16" s="76">
        <f>分析係数表!E19</f>
        <v>6.0537800929184853E-3</v>
      </c>
      <c r="Y16" s="166">
        <f t="shared" si="8"/>
        <v>0</v>
      </c>
    </row>
    <row r="17" spans="1:25" x14ac:dyDescent="0.2">
      <c r="A17" s="6" t="s">
        <v>5</v>
      </c>
      <c r="B17" s="5" t="s">
        <v>33</v>
      </c>
      <c r="C17" s="90"/>
      <c r="D17" s="76">
        <f>投入係数表!C17</f>
        <v>0</v>
      </c>
      <c r="E17" s="77">
        <f t="shared" si="9"/>
        <v>0</v>
      </c>
      <c r="F17" s="76">
        <f>分析係数表!C20</f>
        <v>7.086614173228345E-2</v>
      </c>
      <c r="G17" s="77">
        <f t="shared" si="0"/>
        <v>0</v>
      </c>
      <c r="H17" s="77">
        <v>1.028037436526107E-3</v>
      </c>
      <c r="I17" s="77">
        <f t="shared" si="1"/>
        <v>1.028037436526107E-3</v>
      </c>
      <c r="J17" s="76">
        <f>分析係数表!G20</f>
        <v>0.1</v>
      </c>
      <c r="K17" s="78">
        <f t="shared" si="2"/>
        <v>1.0280374365261071E-4</v>
      </c>
      <c r="L17" s="79"/>
      <c r="M17" s="80"/>
      <c r="N17" s="81">
        <f>分析係数表!H20</f>
        <v>5.5692769625647731E-4</v>
      </c>
      <c r="O17" s="82">
        <f t="shared" si="3"/>
        <v>5.2572283459809939E-3</v>
      </c>
      <c r="P17" s="76">
        <f>分析係数表!C20</f>
        <v>7.086614173228345E-2</v>
      </c>
      <c r="Q17" s="82">
        <f t="shared" si="4"/>
        <v>3.7255948908526719E-4</v>
      </c>
      <c r="R17" s="83">
        <v>1.2382742203349236E-3</v>
      </c>
      <c r="S17" s="84">
        <f t="shared" si="5"/>
        <v>2.2663116568610309E-3</v>
      </c>
      <c r="T17" s="85">
        <f>分析係数表!F20</f>
        <v>0.22318840579710145</v>
      </c>
      <c r="U17" s="86">
        <f t="shared" si="6"/>
        <v>5.0581448573420106E-4</v>
      </c>
      <c r="V17" s="87">
        <f>分析係数表!D20</f>
        <v>2.9710144927536233E-2</v>
      </c>
      <c r="W17" s="167">
        <f t="shared" si="7"/>
        <v>0</v>
      </c>
      <c r="X17" s="76">
        <f>分析係数表!E20</f>
        <v>3.1884057971014491E-2</v>
      </c>
      <c r="Y17" s="166">
        <f t="shared" si="8"/>
        <v>0</v>
      </c>
    </row>
    <row r="18" spans="1:25" x14ac:dyDescent="0.2">
      <c r="A18" s="6" t="s">
        <v>6</v>
      </c>
      <c r="B18" s="5" t="s">
        <v>34</v>
      </c>
      <c r="C18" s="90"/>
      <c r="D18" s="76">
        <f>投入係数表!C18</f>
        <v>1.2360939431396785E-3</v>
      </c>
      <c r="E18" s="77">
        <f t="shared" si="9"/>
        <v>0.12360939431396785</v>
      </c>
      <c r="F18" s="76">
        <f>分析係数表!C21</f>
        <v>0.37411764705882355</v>
      </c>
      <c r="G18" s="77">
        <f t="shared" si="0"/>
        <v>4.6244455755107973E-2</v>
      </c>
      <c r="H18" s="77">
        <v>7.5614975223036854E-2</v>
      </c>
      <c r="I18" s="77">
        <f t="shared" si="1"/>
        <v>7.5614975223036854E-2</v>
      </c>
      <c r="J18" s="76">
        <f>分析係数表!G21</f>
        <v>0.28505771697306542</v>
      </c>
      <c r="K18" s="78">
        <f t="shared" si="2"/>
        <v>2.1554632206053793E-2</v>
      </c>
      <c r="L18" s="79"/>
      <c r="M18" s="80"/>
      <c r="N18" s="81">
        <f>分析係数表!H21</f>
        <v>9.2014141120635377E-4</v>
      </c>
      <c r="O18" s="82">
        <f t="shared" si="3"/>
        <v>8.6858555281425116E-3</v>
      </c>
      <c r="P18" s="76">
        <f>分析係数表!C21</f>
        <v>0.37411764705882355</v>
      </c>
      <c r="Q18" s="82">
        <f t="shared" si="4"/>
        <v>3.2495318328815514E-3</v>
      </c>
      <c r="R18" s="83">
        <v>8.7719431820968488E-3</v>
      </c>
      <c r="S18" s="84">
        <f t="shared" si="5"/>
        <v>8.438691840513371E-2</v>
      </c>
      <c r="T18" s="85">
        <f>分析係数表!F21</f>
        <v>0.42400598546387347</v>
      </c>
      <c r="U18" s="86">
        <f t="shared" si="6"/>
        <v>3.5780558498628198E-2</v>
      </c>
      <c r="V18" s="87">
        <f>分析係数表!D21</f>
        <v>5.8251389482684907E-2</v>
      </c>
      <c r="W18" s="167">
        <f t="shared" si="7"/>
        <v>0</v>
      </c>
      <c r="X18" s="76">
        <f>分析係数表!E21</f>
        <v>5.2159042325780246E-2</v>
      </c>
      <c r="Y18" s="166">
        <f t="shared" si="8"/>
        <v>0</v>
      </c>
    </row>
    <row r="19" spans="1:25" x14ac:dyDescent="0.2">
      <c r="A19" s="6" t="s">
        <v>7</v>
      </c>
      <c r="B19" s="5" t="s">
        <v>268</v>
      </c>
      <c r="C19" s="90"/>
      <c r="D19" s="76">
        <f>投入係数表!C19</f>
        <v>0</v>
      </c>
      <c r="E19" s="77">
        <f t="shared" si="9"/>
        <v>0</v>
      </c>
      <c r="F19" s="76">
        <f>分析係数表!C22</f>
        <v>3.7067545304777627E-2</v>
      </c>
      <c r="G19" s="77">
        <f t="shared" si="0"/>
        <v>0</v>
      </c>
      <c r="H19" s="77">
        <v>3.7685410506227863E-4</v>
      </c>
      <c r="I19" s="77">
        <f t="shared" si="1"/>
        <v>3.7685410506227863E-4</v>
      </c>
      <c r="J19" s="76">
        <f>分析係数表!G22</f>
        <v>0.19478402607986961</v>
      </c>
      <c r="K19" s="78">
        <f t="shared" si="2"/>
        <v>7.3405159828756803E-5</v>
      </c>
      <c r="L19" s="79"/>
      <c r="M19" s="80"/>
      <c r="N19" s="81">
        <f>分析係数表!H22</f>
        <v>4.8428495326650198E-5</v>
      </c>
      <c r="O19" s="82">
        <f t="shared" si="3"/>
        <v>4.57150290954869E-4</v>
      </c>
      <c r="P19" s="76">
        <f>分析係数表!C22</f>
        <v>3.7067545304777627E-2</v>
      </c>
      <c r="Q19" s="82">
        <f t="shared" si="4"/>
        <v>1.6945439121061881E-5</v>
      </c>
      <c r="R19" s="83">
        <v>1.7819176141901271E-4</v>
      </c>
      <c r="S19" s="84">
        <f t="shared" si="5"/>
        <v>5.5504586648129134E-4</v>
      </c>
      <c r="T19" s="85">
        <f>分析係数表!F22</f>
        <v>0.40994295028524858</v>
      </c>
      <c r="U19" s="86">
        <f t="shared" si="6"/>
        <v>2.2753714004897273E-4</v>
      </c>
      <c r="V19" s="87">
        <f>分析係数表!D22</f>
        <v>4.2379788101059496E-2</v>
      </c>
      <c r="W19" s="167">
        <f t="shared" si="7"/>
        <v>0</v>
      </c>
      <c r="X19" s="76">
        <f>分析係数表!E22</f>
        <v>3.5859820700896494E-2</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0.21557719054242003</v>
      </c>
      <c r="K20" s="78">
        <f t="shared" si="2"/>
        <v>0</v>
      </c>
      <c r="L20" s="79"/>
      <c r="M20" s="80"/>
      <c r="N20" s="81">
        <f>分析係数表!H23</f>
        <v>2.4214247663325099E-5</v>
      </c>
      <c r="O20" s="82">
        <f t="shared" si="3"/>
        <v>2.285751454774345E-4</v>
      </c>
      <c r="P20" s="76">
        <f>分析係数表!C23</f>
        <v>0</v>
      </c>
      <c r="Q20" s="82">
        <f t="shared" si="4"/>
        <v>0</v>
      </c>
      <c r="R20" s="83">
        <v>0</v>
      </c>
      <c r="S20" s="84">
        <f t="shared" si="5"/>
        <v>0</v>
      </c>
      <c r="T20" s="85">
        <f>分析係数表!F23</f>
        <v>0.43671766342141866</v>
      </c>
      <c r="U20" s="86">
        <f t="shared" si="6"/>
        <v>0</v>
      </c>
      <c r="V20" s="87">
        <f>分析係数表!D23</f>
        <v>6.8613815484469168E-2</v>
      </c>
      <c r="W20" s="167">
        <f t="shared" si="7"/>
        <v>0</v>
      </c>
      <c r="X20" s="76">
        <f>分析係数表!E23</f>
        <v>6.1659712563745944E-2</v>
      </c>
      <c r="Y20" s="166">
        <f t="shared" si="8"/>
        <v>0</v>
      </c>
    </row>
    <row r="21" spans="1:25" x14ac:dyDescent="0.2">
      <c r="A21" s="6" t="s">
        <v>9</v>
      </c>
      <c r="B21" s="5" t="s">
        <v>270</v>
      </c>
      <c r="C21" s="90"/>
      <c r="D21" s="76">
        <f>投入係数表!C21</f>
        <v>0</v>
      </c>
      <c r="E21" s="77">
        <f t="shared" si="9"/>
        <v>0</v>
      </c>
      <c r="F21" s="76">
        <f>分析係数表!C24</f>
        <v>1</v>
      </c>
      <c r="G21" s="77">
        <f t="shared" si="0"/>
        <v>0</v>
      </c>
      <c r="H21" s="77">
        <v>3.4996967524740935E-2</v>
      </c>
      <c r="I21" s="77">
        <f t="shared" si="1"/>
        <v>3.4996967524740935E-2</v>
      </c>
      <c r="J21" s="76">
        <f>分析係数表!G24</f>
        <v>0.20825654257279763</v>
      </c>
      <c r="K21" s="78">
        <f t="shared" si="2"/>
        <v>7.2883474572350265E-3</v>
      </c>
      <c r="L21" s="79"/>
      <c r="M21" s="80"/>
      <c r="N21" s="81">
        <f>分析係数表!H24</f>
        <v>3.389994672865514E-4</v>
      </c>
      <c r="O21" s="82">
        <f t="shared" si="3"/>
        <v>3.200052036684083E-3</v>
      </c>
      <c r="P21" s="76">
        <f>分析係数表!C24</f>
        <v>1</v>
      </c>
      <c r="Q21" s="82">
        <f t="shared" si="4"/>
        <v>3.200052036684083E-3</v>
      </c>
      <c r="R21" s="83">
        <v>1.4366898816036089E-2</v>
      </c>
      <c r="S21" s="84">
        <f t="shared" si="5"/>
        <v>4.9363866340777024E-2</v>
      </c>
      <c r="T21" s="85">
        <f>分析係数表!F24</f>
        <v>0.38665683744931811</v>
      </c>
      <c r="U21" s="86">
        <f t="shared" si="6"/>
        <v>1.9086876443595687E-2</v>
      </c>
      <c r="V21" s="87">
        <f>分析係数表!D24</f>
        <v>6.4995699717409997E-2</v>
      </c>
      <c r="W21" s="167">
        <f t="shared" si="7"/>
        <v>0</v>
      </c>
      <c r="X21" s="76">
        <f>分析係数表!E24</f>
        <v>6.733013883769505E-2</v>
      </c>
      <c r="Y21" s="166">
        <f t="shared" si="8"/>
        <v>0</v>
      </c>
    </row>
    <row r="22" spans="1:25" x14ac:dyDescent="0.2">
      <c r="A22" s="6" t="s">
        <v>10</v>
      </c>
      <c r="B22" s="5" t="s">
        <v>271</v>
      </c>
      <c r="C22" s="90"/>
      <c r="D22" s="76">
        <f>投入係数表!C22</f>
        <v>0</v>
      </c>
      <c r="E22" s="77">
        <f t="shared" si="9"/>
        <v>0</v>
      </c>
      <c r="F22" s="76">
        <f>分析係数表!C25</f>
        <v>9.7637180238234755E-3</v>
      </c>
      <c r="G22" s="77">
        <f t="shared" si="0"/>
        <v>0</v>
      </c>
      <c r="H22" s="77">
        <v>1.970573790643358E-4</v>
      </c>
      <c r="I22" s="77">
        <f t="shared" si="1"/>
        <v>1.970573790643358E-4</v>
      </c>
      <c r="J22" s="76">
        <f>分析係数表!G25</f>
        <v>0.19639934533551553</v>
      </c>
      <c r="K22" s="78">
        <f t="shared" si="2"/>
        <v>3.8701940241768078E-5</v>
      </c>
      <c r="L22" s="79"/>
      <c r="M22" s="80"/>
      <c r="N22" s="81">
        <f>分析係数表!H25</f>
        <v>5.0849920092982707E-4</v>
      </c>
      <c r="O22" s="82">
        <f t="shared" si="3"/>
        <v>4.8000780550261244E-3</v>
      </c>
      <c r="P22" s="76">
        <f>分析係数表!C25</f>
        <v>9.7637180238234755E-3</v>
      </c>
      <c r="Q22" s="82">
        <f t="shared" si="4"/>
        <v>4.6866608621618105E-5</v>
      </c>
      <c r="R22" s="83">
        <v>3.0136432074818494E-4</v>
      </c>
      <c r="S22" s="84">
        <f t="shared" si="5"/>
        <v>4.9842169981252073E-4</v>
      </c>
      <c r="T22" s="85">
        <f>分析係数表!F25</f>
        <v>0.34206219312602293</v>
      </c>
      <c r="U22" s="86">
        <f t="shared" si="6"/>
        <v>1.704912197394711E-4</v>
      </c>
      <c r="V22" s="87">
        <f>分析係数表!D25</f>
        <v>3.2733224222585926E-3</v>
      </c>
      <c r="W22" s="167">
        <f t="shared" si="7"/>
        <v>0</v>
      </c>
      <c r="X22" s="76">
        <f>分析係数表!E25</f>
        <v>1.6366612111292963E-3</v>
      </c>
      <c r="Y22" s="166">
        <f t="shared" si="8"/>
        <v>0</v>
      </c>
    </row>
    <row r="23" spans="1:25" x14ac:dyDescent="0.2">
      <c r="A23" s="6" t="s">
        <v>11</v>
      </c>
      <c r="B23" s="5" t="s">
        <v>35</v>
      </c>
      <c r="C23" s="90"/>
      <c r="D23" s="76">
        <f>投入係数表!C23</f>
        <v>0</v>
      </c>
      <c r="E23" s="77">
        <f t="shared" si="9"/>
        <v>0</v>
      </c>
      <c r="F23" s="76">
        <f>分析係数表!C26</f>
        <v>0.93036400633054483</v>
      </c>
      <c r="G23" s="77">
        <f t="shared" si="0"/>
        <v>0</v>
      </c>
      <c r="H23" s="77">
        <v>1.079045441379402E-2</v>
      </c>
      <c r="I23" s="77">
        <f t="shared" si="1"/>
        <v>1.079045441379402E-2</v>
      </c>
      <c r="J23" s="76">
        <f>分析係数表!G26</f>
        <v>0.19645328719723185</v>
      </c>
      <c r="K23" s="78">
        <f t="shared" si="2"/>
        <v>2.1198202399417146E-3</v>
      </c>
      <c r="L23" s="79"/>
      <c r="M23" s="80"/>
      <c r="N23" s="81">
        <f>分析係数表!H26</f>
        <v>1.0557411981209745E-2</v>
      </c>
      <c r="O23" s="82">
        <f t="shared" si="3"/>
        <v>9.9658763428161448E-2</v>
      </c>
      <c r="P23" s="76">
        <f>分析係数表!C26</f>
        <v>0.93036400633054483</v>
      </c>
      <c r="Q23" s="82">
        <f t="shared" si="4"/>
        <v>9.2718926408972266E-2</v>
      </c>
      <c r="R23" s="83">
        <v>0.10860259873035269</v>
      </c>
      <c r="S23" s="84">
        <f t="shared" si="5"/>
        <v>0.11939305314414671</v>
      </c>
      <c r="T23" s="85">
        <f>分析係数表!F26</f>
        <v>0.33070934256055362</v>
      </c>
      <c r="U23" s="86">
        <f t="shared" si="6"/>
        <v>3.9484398111597999E-2</v>
      </c>
      <c r="V23" s="87">
        <f>分析係数表!D26</f>
        <v>3.9619377162629761E-2</v>
      </c>
      <c r="W23" s="167">
        <f t="shared" si="7"/>
        <v>0</v>
      </c>
      <c r="X23" s="76">
        <f>分析係数表!E26</f>
        <v>4.3685121107266439E-2</v>
      </c>
      <c r="Y23" s="166">
        <f t="shared" si="8"/>
        <v>0</v>
      </c>
    </row>
    <row r="24" spans="1:25" x14ac:dyDescent="0.2">
      <c r="A24" s="6" t="s">
        <v>12</v>
      </c>
      <c r="B24" s="5" t="s">
        <v>366</v>
      </c>
      <c r="C24" s="90"/>
      <c r="D24" s="76">
        <f>投入係数表!C24</f>
        <v>0</v>
      </c>
      <c r="E24" s="77">
        <f t="shared" si="9"/>
        <v>0</v>
      </c>
      <c r="F24" s="76">
        <f>分析係数表!C27</f>
        <v>0.10562310030395139</v>
      </c>
      <c r="G24" s="77">
        <f t="shared" si="0"/>
        <v>0</v>
      </c>
      <c r="H24" s="77">
        <v>2.6498493558572728E-4</v>
      </c>
      <c r="I24" s="77">
        <f t="shared" si="1"/>
        <v>2.6498493558572728E-4</v>
      </c>
      <c r="J24" s="76">
        <f>分析係数表!G27</f>
        <v>0.17127071823204421</v>
      </c>
      <c r="K24" s="78">
        <f t="shared" si="2"/>
        <v>4.5384160238439479E-5</v>
      </c>
      <c r="L24" s="79"/>
      <c r="M24" s="80"/>
      <c r="N24" s="81">
        <f>分析係数表!H27</f>
        <v>1.1162768172792872E-2</v>
      </c>
      <c r="O24" s="82">
        <f t="shared" si="3"/>
        <v>0.10537314206509732</v>
      </c>
      <c r="P24" s="76">
        <f>分析係数表!C27</f>
        <v>0.10562310030395139</v>
      </c>
      <c r="Q24" s="82">
        <f t="shared" si="4"/>
        <v>1.1129837953684293E-2</v>
      </c>
      <c r="R24" s="83">
        <v>1.1265680787382977E-2</v>
      </c>
      <c r="S24" s="84">
        <f t="shared" si="5"/>
        <v>1.1530665722968705E-2</v>
      </c>
      <c r="T24" s="85">
        <f>分析係数表!F27</f>
        <v>0.32320441988950277</v>
      </c>
      <c r="U24" s="86">
        <f t="shared" si="6"/>
        <v>3.7267621259318741E-3</v>
      </c>
      <c r="V24" s="87">
        <f>分析係数表!D27</f>
        <v>0.29005524861878451</v>
      </c>
      <c r="W24" s="167">
        <f t="shared" si="7"/>
        <v>0</v>
      </c>
      <c r="X24" s="76">
        <f>分析係数表!E27</f>
        <v>0.34530386740331492</v>
      </c>
      <c r="Y24" s="166">
        <f t="shared" si="8"/>
        <v>0</v>
      </c>
    </row>
    <row r="25" spans="1:25" x14ac:dyDescent="0.2">
      <c r="A25" s="6" t="s">
        <v>13</v>
      </c>
      <c r="B25" s="5" t="s">
        <v>191</v>
      </c>
      <c r="C25" s="90"/>
      <c r="D25" s="76">
        <f>投入係数表!C25</f>
        <v>0</v>
      </c>
      <c r="E25" s="77">
        <f t="shared" si="9"/>
        <v>0</v>
      </c>
      <c r="F25" s="76">
        <f>分析係数表!C28</f>
        <v>0.18610473607344047</v>
      </c>
      <c r="G25" s="77">
        <f t="shared" si="0"/>
        <v>0</v>
      </c>
      <c r="H25" s="77">
        <v>6.7595818003673494E-3</v>
      </c>
      <c r="I25" s="77">
        <f t="shared" si="1"/>
        <v>6.7595818003673494E-3</v>
      </c>
      <c r="J25" s="76">
        <f>分析係数表!G28</f>
        <v>0.12463295269168026</v>
      </c>
      <c r="K25" s="78">
        <f t="shared" si="2"/>
        <v>8.424666387407267E-4</v>
      </c>
      <c r="L25" s="79"/>
      <c r="M25" s="80"/>
      <c r="N25" s="81">
        <f>分析係数表!H28</f>
        <v>2.0436825027846384E-2</v>
      </c>
      <c r="O25" s="82">
        <f t="shared" si="3"/>
        <v>0.19291742278295471</v>
      </c>
      <c r="P25" s="76">
        <f>分析係数表!C28</f>
        <v>0.18610473607344047</v>
      </c>
      <c r="Q25" s="82">
        <f t="shared" si="4"/>
        <v>3.5902846050990117E-2</v>
      </c>
      <c r="R25" s="83">
        <v>4.0860659456403776E-2</v>
      </c>
      <c r="S25" s="84">
        <f t="shared" si="5"/>
        <v>4.7620241256771126E-2</v>
      </c>
      <c r="T25" s="85">
        <f>分析係数表!F28</f>
        <v>0.20978792822185971</v>
      </c>
      <c r="U25" s="86">
        <f t="shared" si="6"/>
        <v>9.9901517546831433E-3</v>
      </c>
      <c r="V25" s="87">
        <f>分析係数表!D28</f>
        <v>0.10619902120717781</v>
      </c>
      <c r="W25" s="167">
        <f t="shared" si="7"/>
        <v>0</v>
      </c>
      <c r="X25" s="76">
        <f>分析係数表!E28</f>
        <v>0.11125611745513866</v>
      </c>
      <c r="Y25" s="166">
        <f t="shared" si="8"/>
        <v>0</v>
      </c>
    </row>
    <row r="26" spans="1:25" x14ac:dyDescent="0.2">
      <c r="A26" s="6" t="s">
        <v>14</v>
      </c>
      <c r="B26" s="5" t="s">
        <v>50</v>
      </c>
      <c r="C26" s="90"/>
      <c r="D26" s="76">
        <f>投入係数表!C26</f>
        <v>1.2360939431396785E-3</v>
      </c>
      <c r="E26" s="77">
        <f t="shared" si="9"/>
        <v>0.12360939431396785</v>
      </c>
      <c r="F26" s="76">
        <f>分析係数表!C29</f>
        <v>0.55770782889426962</v>
      </c>
      <c r="G26" s="77">
        <f t="shared" si="0"/>
        <v>6.893792693377869E-2</v>
      </c>
      <c r="H26" s="77">
        <v>0.11543265359356769</v>
      </c>
      <c r="I26" s="77">
        <f t="shared" si="1"/>
        <v>0.11543265359356769</v>
      </c>
      <c r="J26" s="76">
        <f>分析係数表!G29</f>
        <v>0.26290655653071759</v>
      </c>
      <c r="K26" s="78">
        <f t="shared" si="2"/>
        <v>3.0348001467488044E-2</v>
      </c>
      <c r="L26" s="79"/>
      <c r="M26" s="80"/>
      <c r="N26" s="81">
        <f>分析係数表!H29</f>
        <v>1.0048912780279917E-2</v>
      </c>
      <c r="O26" s="82">
        <f t="shared" si="3"/>
        <v>9.4858685373135326E-2</v>
      </c>
      <c r="P26" s="76">
        <f>分析係数表!C29</f>
        <v>0.55770782889426962</v>
      </c>
      <c r="Q26" s="82">
        <f t="shared" si="4"/>
        <v>5.2903431471215914E-2</v>
      </c>
      <c r="R26" s="83">
        <v>7.6295274475521591E-2</v>
      </c>
      <c r="S26" s="84">
        <f t="shared" si="5"/>
        <v>0.19172792806908928</v>
      </c>
      <c r="T26" s="85">
        <f>分析係数表!F29</f>
        <v>0.49535363964894163</v>
      </c>
      <c r="U26" s="86">
        <f t="shared" si="6"/>
        <v>9.4973126991373849E-2</v>
      </c>
      <c r="V26" s="87">
        <f>分析係数表!D29</f>
        <v>7.7826535880227157E-2</v>
      </c>
      <c r="W26" s="167">
        <f t="shared" si="7"/>
        <v>0</v>
      </c>
      <c r="X26" s="76">
        <f>分析係数表!E29</f>
        <v>6.6726897263810009E-2</v>
      </c>
      <c r="Y26" s="166">
        <f t="shared" si="8"/>
        <v>0</v>
      </c>
    </row>
    <row r="27" spans="1:25" x14ac:dyDescent="0.2">
      <c r="A27" s="6" t="s">
        <v>15</v>
      </c>
      <c r="B27" s="5" t="s">
        <v>36</v>
      </c>
      <c r="C27" s="90"/>
      <c r="D27" s="76">
        <f>投入係数表!C27</f>
        <v>2.472187886279357E-3</v>
      </c>
      <c r="E27" s="77">
        <f t="shared" si="9"/>
        <v>0.2472187886279357</v>
      </c>
      <c r="F27" s="76">
        <f>分析係数表!C30</f>
        <v>1</v>
      </c>
      <c r="G27" s="77">
        <f t="shared" si="0"/>
        <v>0.2472187886279357</v>
      </c>
      <c r="H27" s="77">
        <v>0.29150183190883111</v>
      </c>
      <c r="I27" s="77">
        <f t="shared" si="1"/>
        <v>0.29150183190883111</v>
      </c>
      <c r="J27" s="76">
        <f>分析係数表!G30</f>
        <v>0.34435136970794655</v>
      </c>
      <c r="K27" s="78">
        <f t="shared" si="2"/>
        <v>0.10037905509018159</v>
      </c>
      <c r="L27" s="79"/>
      <c r="M27" s="80"/>
      <c r="N27" s="81">
        <f>分析係数表!H30</f>
        <v>0</v>
      </c>
      <c r="O27" s="82">
        <f t="shared" si="3"/>
        <v>0</v>
      </c>
      <c r="P27" s="76">
        <f>分析係数表!C30</f>
        <v>1</v>
      </c>
      <c r="Q27" s="82">
        <f t="shared" si="4"/>
        <v>0</v>
      </c>
      <c r="R27" s="83">
        <v>2.6240198461368099E-2</v>
      </c>
      <c r="S27" s="84">
        <f t="shared" si="5"/>
        <v>0.31774203037019921</v>
      </c>
      <c r="T27" s="85">
        <f>分析係数表!F30</f>
        <v>0.43672175684853975</v>
      </c>
      <c r="U27" s="86">
        <f t="shared" si="6"/>
        <v>0.13876485772789549</v>
      </c>
      <c r="V27" s="87">
        <f>分析係数表!D30</f>
        <v>0.13244283450305638</v>
      </c>
      <c r="W27" s="167">
        <f t="shared" si="7"/>
        <v>0</v>
      </c>
      <c r="X27" s="76">
        <f>分析係数表!E30</f>
        <v>7.6296128594068369E-2</v>
      </c>
      <c r="Y27" s="166">
        <f t="shared" si="8"/>
        <v>0</v>
      </c>
    </row>
    <row r="28" spans="1:25" x14ac:dyDescent="0.2">
      <c r="A28" s="6" t="s">
        <v>16</v>
      </c>
      <c r="B28" s="5" t="s">
        <v>192</v>
      </c>
      <c r="C28" s="90"/>
      <c r="D28" s="76">
        <f>投入係数表!C28</f>
        <v>9.8887515451174281E-3</v>
      </c>
      <c r="E28" s="77">
        <f t="shared" si="9"/>
        <v>0.98887515451174279</v>
      </c>
      <c r="F28" s="76">
        <f>分析係数表!C31</f>
        <v>0.21403057579654239</v>
      </c>
      <c r="G28" s="77">
        <f t="shared" si="0"/>
        <v>0.21164951871104312</v>
      </c>
      <c r="H28" s="77">
        <v>0.26331209193997401</v>
      </c>
      <c r="I28" s="77">
        <f t="shared" si="1"/>
        <v>0.26331209193997401</v>
      </c>
      <c r="J28" s="76">
        <f>分析係数表!G31</f>
        <v>7.0431893687707636E-2</v>
      </c>
      <c r="K28" s="78">
        <f t="shared" si="2"/>
        <v>1.8545569266204147E-2</v>
      </c>
      <c r="L28" s="79"/>
      <c r="M28" s="80"/>
      <c r="N28" s="81">
        <f>分析係数表!H31</f>
        <v>2.2373964840912391E-2</v>
      </c>
      <c r="O28" s="82">
        <f t="shared" si="3"/>
        <v>0.21120343442114947</v>
      </c>
      <c r="P28" s="76">
        <f>分析係数表!C31</f>
        <v>0.21403057579654239</v>
      </c>
      <c r="Q28" s="82">
        <f t="shared" si="4"/>
        <v>4.5203992679365902E-2</v>
      </c>
      <c r="R28" s="83">
        <v>6.0827053407261279E-2</v>
      </c>
      <c r="S28" s="84">
        <f t="shared" si="5"/>
        <v>0.32413914534723531</v>
      </c>
      <c r="T28" s="85">
        <f>分析係数表!F31</f>
        <v>0.34418604651162793</v>
      </c>
      <c r="U28" s="86">
        <f t="shared" si="6"/>
        <v>0.11156417095672286</v>
      </c>
      <c r="V28" s="87">
        <f>分析係数表!D31</f>
        <v>8.6378737541528243E-3</v>
      </c>
      <c r="W28" s="167">
        <f t="shared" si="7"/>
        <v>0</v>
      </c>
      <c r="X28" s="76">
        <f>分析係数表!E31</f>
        <v>7.3089700996677737E-3</v>
      </c>
      <c r="Y28" s="166">
        <f t="shared" si="8"/>
        <v>0</v>
      </c>
    </row>
    <row r="29" spans="1:25" x14ac:dyDescent="0.2">
      <c r="A29" s="6" t="s">
        <v>17</v>
      </c>
      <c r="B29" s="5" t="s">
        <v>272</v>
      </c>
      <c r="C29" s="90"/>
      <c r="D29" s="76">
        <f>投入係数表!C29</f>
        <v>0</v>
      </c>
      <c r="E29" s="77">
        <f t="shared" si="9"/>
        <v>0</v>
      </c>
      <c r="F29" s="76">
        <f>分析係数表!C32</f>
        <v>0.43391812865497081</v>
      </c>
      <c r="G29" s="77">
        <f t="shared" si="0"/>
        <v>0</v>
      </c>
      <c r="H29" s="77">
        <v>7.7153546741315733E-3</v>
      </c>
      <c r="I29" s="77">
        <f t="shared" si="1"/>
        <v>7.7153546741315733E-3</v>
      </c>
      <c r="J29" s="76">
        <f>分析係数表!G32</f>
        <v>0.14171122994652408</v>
      </c>
      <c r="K29" s="78">
        <f t="shared" si="2"/>
        <v>1.0933524003448488E-3</v>
      </c>
      <c r="L29" s="79"/>
      <c r="M29" s="80"/>
      <c r="N29" s="81">
        <f>分析係数表!H32</f>
        <v>6.3683471354545017E-3</v>
      </c>
      <c r="O29" s="82">
        <f t="shared" si="3"/>
        <v>6.011526326056528E-2</v>
      </c>
      <c r="P29" s="76">
        <f>分析係数表!C32</f>
        <v>0.43391812865497081</v>
      </c>
      <c r="Q29" s="82">
        <f t="shared" si="4"/>
        <v>2.6085102537625405E-2</v>
      </c>
      <c r="R29" s="83">
        <v>3.330082589880437E-2</v>
      </c>
      <c r="S29" s="84">
        <f t="shared" si="5"/>
        <v>4.1016180572935941E-2</v>
      </c>
      <c r="T29" s="85">
        <f>分析係数表!F32</f>
        <v>0.48395721925133689</v>
      </c>
      <c r="U29" s="86">
        <f t="shared" si="6"/>
        <v>1.9850076694388784E-2</v>
      </c>
      <c r="V29" s="87">
        <f>分析係数表!D32</f>
        <v>1.871657754010695E-2</v>
      </c>
      <c r="W29" s="167">
        <f t="shared" si="7"/>
        <v>0</v>
      </c>
      <c r="X29" s="76">
        <f>分析係数表!E32</f>
        <v>2.4064171122994651E-2</v>
      </c>
      <c r="Y29" s="166">
        <f t="shared" si="8"/>
        <v>0</v>
      </c>
    </row>
    <row r="30" spans="1:25" x14ac:dyDescent="0.2">
      <c r="A30" s="6" t="s">
        <v>18</v>
      </c>
      <c r="B30" s="5" t="s">
        <v>273</v>
      </c>
      <c r="C30" s="90"/>
      <c r="D30" s="76">
        <f>投入係数表!C30</f>
        <v>0</v>
      </c>
      <c r="E30" s="77">
        <f t="shared" si="9"/>
        <v>0</v>
      </c>
      <c r="F30" s="76">
        <f>分析係数表!C33</f>
        <v>0.95657568238213397</v>
      </c>
      <c r="G30" s="77">
        <f t="shared" si="0"/>
        <v>0</v>
      </c>
      <c r="H30" s="77">
        <v>2.0493170873637886E-2</v>
      </c>
      <c r="I30" s="77">
        <f t="shared" si="1"/>
        <v>2.0493170873637886E-2</v>
      </c>
      <c r="J30" s="76">
        <f>分析係数表!G33</f>
        <v>0.50647668393782386</v>
      </c>
      <c r="K30" s="78">
        <f t="shared" si="2"/>
        <v>1.0379313227451312E-2</v>
      </c>
      <c r="L30" s="79"/>
      <c r="M30" s="80"/>
      <c r="N30" s="81">
        <f>分析係数表!H33</f>
        <v>9.6856990653300401E-4</v>
      </c>
      <c r="O30" s="82">
        <f t="shared" si="3"/>
        <v>9.1430058190973794E-3</v>
      </c>
      <c r="P30" s="76">
        <f>分析係数表!C33</f>
        <v>0.95657568238213397</v>
      </c>
      <c r="Q30" s="82">
        <f t="shared" si="4"/>
        <v>8.7459770304268974E-3</v>
      </c>
      <c r="R30" s="83">
        <v>2.7711456013030513E-2</v>
      </c>
      <c r="S30" s="84">
        <f t="shared" si="5"/>
        <v>4.8204626886668399E-2</v>
      </c>
      <c r="T30" s="85">
        <f>分析係数表!F33</f>
        <v>0.6295336787564767</v>
      </c>
      <c r="U30" s="86">
        <f t="shared" si="6"/>
        <v>3.0346436097047725E-2</v>
      </c>
      <c r="V30" s="87">
        <f>分析係数表!D33</f>
        <v>5.181347150259067E-2</v>
      </c>
      <c r="W30" s="167">
        <f t="shared" si="7"/>
        <v>0</v>
      </c>
      <c r="X30" s="76">
        <f>分析係数表!E33</f>
        <v>4.145077720207254E-2</v>
      </c>
      <c r="Y30" s="166">
        <f t="shared" si="8"/>
        <v>0</v>
      </c>
    </row>
    <row r="31" spans="1:25" x14ac:dyDescent="0.2">
      <c r="A31" s="6" t="s">
        <v>19</v>
      </c>
      <c r="B31" s="5" t="s">
        <v>274</v>
      </c>
      <c r="C31" s="90"/>
      <c r="D31" s="76">
        <f>投入係数表!C31</f>
        <v>7.2929542645241041E-2</v>
      </c>
      <c r="E31" s="77">
        <f t="shared" si="9"/>
        <v>7.2929542645241039</v>
      </c>
      <c r="F31" s="76">
        <f>分析係数表!C34</f>
        <v>0.33608845585417924</v>
      </c>
      <c r="G31" s="77">
        <f t="shared" si="0"/>
        <v>2.4510777373790575</v>
      </c>
      <c r="H31" s="77">
        <v>2.6271498751933922</v>
      </c>
      <c r="I31" s="77">
        <f t="shared" si="1"/>
        <v>2.6271498751933922</v>
      </c>
      <c r="J31" s="76">
        <f>分析係数表!G34</f>
        <v>0.42501734562394688</v>
      </c>
      <c r="K31" s="78">
        <f t="shared" si="2"/>
        <v>1.1165842665109789</v>
      </c>
      <c r="L31" s="79"/>
      <c r="M31" s="80"/>
      <c r="N31" s="81">
        <f>分析係数表!H34</f>
        <v>0.15935396387234249</v>
      </c>
      <c r="O31" s="82">
        <f t="shared" si="3"/>
        <v>1.5042530323869965</v>
      </c>
      <c r="P31" s="76">
        <f>分析係数表!C34</f>
        <v>0.33608845585417924</v>
      </c>
      <c r="Q31" s="82">
        <f t="shared" si="4"/>
        <v>0.50556207886891236</v>
      </c>
      <c r="R31" s="83">
        <v>0.54805239264520633</v>
      </c>
      <c r="S31" s="84">
        <f t="shared" si="5"/>
        <v>3.1752022678385985</v>
      </c>
      <c r="T31" s="85">
        <f>分析係数表!F34</f>
        <v>0.69035583308553872</v>
      </c>
      <c r="U31" s="86">
        <f t="shared" si="6"/>
        <v>2.1920194068288077</v>
      </c>
      <c r="V31" s="87">
        <f>分析係数表!D34</f>
        <v>0.20794925166022402</v>
      </c>
      <c r="W31" s="167">
        <f t="shared" si="7"/>
        <v>1</v>
      </c>
      <c r="X31" s="76">
        <f>分析係数表!E34</f>
        <v>0.15720091188423035</v>
      </c>
      <c r="Y31" s="166">
        <f t="shared" si="8"/>
        <v>0</v>
      </c>
    </row>
    <row r="32" spans="1:25" x14ac:dyDescent="0.2">
      <c r="A32" s="6" t="s">
        <v>20</v>
      </c>
      <c r="B32" s="5" t="s">
        <v>37</v>
      </c>
      <c r="C32" s="90"/>
      <c r="D32" s="76">
        <f>投入係数表!C32</f>
        <v>4.944375772558714E-3</v>
      </c>
      <c r="E32" s="77">
        <f t="shared" si="9"/>
        <v>0.4944375772558714</v>
      </c>
      <c r="F32" s="76">
        <f>分析係数表!C35</f>
        <v>1</v>
      </c>
      <c r="G32" s="77">
        <f t="shared" si="0"/>
        <v>0.4944375772558714</v>
      </c>
      <c r="H32" s="77">
        <v>0.66094357732874487</v>
      </c>
      <c r="I32" s="77">
        <f t="shared" si="1"/>
        <v>0.66094357732874487</v>
      </c>
      <c r="J32" s="76">
        <f>分析係数表!G35</f>
        <v>0.31379772270596118</v>
      </c>
      <c r="K32" s="78">
        <f t="shared" si="2"/>
        <v>0.2074025894028915</v>
      </c>
      <c r="L32" s="79"/>
      <c r="M32" s="80"/>
      <c r="N32" s="81">
        <f>分析係数表!H35</f>
        <v>5.9518620756453096E-2</v>
      </c>
      <c r="O32" s="82">
        <f t="shared" si="3"/>
        <v>0.56183770758353402</v>
      </c>
      <c r="P32" s="76">
        <f>分析係数表!C35</f>
        <v>1</v>
      </c>
      <c r="Q32" s="82">
        <f t="shared" si="4"/>
        <v>0.56183770758353402</v>
      </c>
      <c r="R32" s="83">
        <v>0.73289535743822121</v>
      </c>
      <c r="S32" s="84">
        <f t="shared" si="5"/>
        <v>1.3938389347669662</v>
      </c>
      <c r="T32" s="85">
        <f>分析係数表!F35</f>
        <v>0.62804197365483372</v>
      </c>
      <c r="U32" s="86">
        <f t="shared" si="6"/>
        <v>0.87538935554799646</v>
      </c>
      <c r="V32" s="87">
        <f>分析係数表!D35</f>
        <v>2.3219468631390936E-2</v>
      </c>
      <c r="W32" s="167">
        <f t="shared" si="7"/>
        <v>0</v>
      </c>
      <c r="X32" s="76">
        <f>分析係数表!E35</f>
        <v>2.0763563295378432E-2</v>
      </c>
      <c r="Y32" s="166">
        <f t="shared" si="8"/>
        <v>0</v>
      </c>
    </row>
    <row r="33" spans="1:25" x14ac:dyDescent="0.2">
      <c r="A33" s="6" t="s">
        <v>21</v>
      </c>
      <c r="B33" s="5" t="s">
        <v>38</v>
      </c>
      <c r="C33" s="90"/>
      <c r="D33" s="76">
        <f>投入係数表!C33</f>
        <v>2.472187886279357E-3</v>
      </c>
      <c r="E33" s="77">
        <f t="shared" si="9"/>
        <v>0.2472187886279357</v>
      </c>
      <c r="F33" s="76">
        <f>分析係数表!C36</f>
        <v>0.74699570815450644</v>
      </c>
      <c r="G33" s="77">
        <f t="shared" si="0"/>
        <v>0.18467137408022408</v>
      </c>
      <c r="H33" s="77">
        <v>0.2885125707666254</v>
      </c>
      <c r="I33" s="77">
        <f t="shared" si="1"/>
        <v>0.2885125707666254</v>
      </c>
      <c r="J33" s="76">
        <f>分析係数表!G36</f>
        <v>2.1798365122615803E-2</v>
      </c>
      <c r="K33" s="78">
        <f t="shared" si="2"/>
        <v>6.2891023600354307E-3</v>
      </c>
      <c r="L33" s="79"/>
      <c r="M33" s="80"/>
      <c r="N33" s="81">
        <f>分析係数表!H36</f>
        <v>0.18814470434403602</v>
      </c>
      <c r="O33" s="82">
        <f t="shared" si="3"/>
        <v>1.776028880359666</v>
      </c>
      <c r="P33" s="76">
        <f>分析係数表!C36</f>
        <v>0.74699570815450644</v>
      </c>
      <c r="Q33" s="82">
        <f t="shared" si="4"/>
        <v>1.3266859511871238</v>
      </c>
      <c r="R33" s="83">
        <v>1.3845746520945439</v>
      </c>
      <c r="S33" s="84">
        <f t="shared" si="5"/>
        <v>1.6730872228611693</v>
      </c>
      <c r="T33" s="85">
        <f>分析係数表!F36</f>
        <v>0.88068263301305039</v>
      </c>
      <c r="U33" s="86">
        <f t="shared" si="6"/>
        <v>1.4734588606898669</v>
      </c>
      <c r="V33" s="87">
        <f>分析係数表!D36</f>
        <v>1.2046464936182418E-2</v>
      </c>
      <c r="W33" s="167">
        <f t="shared" si="7"/>
        <v>0</v>
      </c>
      <c r="X33" s="76">
        <f>分析係数表!E36</f>
        <v>2.5813853434676608E-3</v>
      </c>
      <c r="Y33" s="166">
        <f t="shared" si="8"/>
        <v>0</v>
      </c>
    </row>
    <row r="34" spans="1:25" x14ac:dyDescent="0.2">
      <c r="A34" s="6" t="s">
        <v>22</v>
      </c>
      <c r="B34" s="5" t="s">
        <v>377</v>
      </c>
      <c r="C34" s="90"/>
      <c r="D34" s="76">
        <f>投入係数表!C34</f>
        <v>2.9666254635352288E-2</v>
      </c>
      <c r="E34" s="77">
        <f t="shared" si="9"/>
        <v>2.9666254635352289</v>
      </c>
      <c r="F34" s="76">
        <f>分析係数表!C37</f>
        <v>0.40712235846595357</v>
      </c>
      <c r="G34" s="77">
        <f t="shared" si="0"/>
        <v>1.2077795553996151</v>
      </c>
      <c r="H34" s="77">
        <v>1.3412289988127848</v>
      </c>
      <c r="I34" s="77">
        <f t="shared" si="1"/>
        <v>1.3412289988127848</v>
      </c>
      <c r="J34" s="76">
        <f>分析係数表!G37</f>
        <v>0.32196035893896063</v>
      </c>
      <c r="K34" s="78">
        <f t="shared" si="2"/>
        <v>0.43182256987710699</v>
      </c>
      <c r="L34" s="79"/>
      <c r="M34" s="80"/>
      <c r="N34" s="81">
        <f>分析係数表!H37</f>
        <v>4.8815923289263402E-2</v>
      </c>
      <c r="O34" s="82">
        <f t="shared" si="3"/>
        <v>0.46080749328250797</v>
      </c>
      <c r="P34" s="76">
        <f>分析係数表!C37</f>
        <v>0.40712235846595357</v>
      </c>
      <c r="Q34" s="82">
        <f t="shared" si="4"/>
        <v>0.18760503346395871</v>
      </c>
      <c r="R34" s="83">
        <v>0.22214111246754431</v>
      </c>
      <c r="S34" s="84">
        <f t="shared" si="5"/>
        <v>1.5633701112803291</v>
      </c>
      <c r="T34" s="85">
        <f>分析係数表!F37</f>
        <v>0.65447194556749833</v>
      </c>
      <c r="U34" s="86">
        <f t="shared" si="6"/>
        <v>1.0231818783717133</v>
      </c>
      <c r="V34" s="87">
        <f>分析係数表!D37</f>
        <v>9.4369391578739775E-2</v>
      </c>
      <c r="W34" s="167">
        <f t="shared" si="7"/>
        <v>0</v>
      </c>
      <c r="X34" s="76">
        <f>分析係数表!E37</f>
        <v>8.924169214081451E-2</v>
      </c>
      <c r="Y34" s="166">
        <f t="shared" si="8"/>
        <v>0</v>
      </c>
    </row>
    <row r="35" spans="1:25" x14ac:dyDescent="0.2">
      <c r="A35" s="6" t="s">
        <v>23</v>
      </c>
      <c r="B35" s="5" t="s">
        <v>193</v>
      </c>
      <c r="C35" s="90"/>
      <c r="D35" s="76">
        <f>投入係数表!C35</f>
        <v>2.472187886279357E-3</v>
      </c>
      <c r="E35" s="77">
        <f t="shared" si="9"/>
        <v>0.2472187886279357</v>
      </c>
      <c r="F35" s="76">
        <f>分析係数表!C38</f>
        <v>1.4508928571428603E-2</v>
      </c>
      <c r="G35" s="77">
        <f t="shared" si="0"/>
        <v>3.586879745717825E-3</v>
      </c>
      <c r="H35" s="77">
        <v>6.706274650745565E-3</v>
      </c>
      <c r="I35" s="77">
        <f t="shared" si="1"/>
        <v>6.706274650745565E-3</v>
      </c>
      <c r="J35" s="76">
        <f>分析係数表!G38</f>
        <v>0.30833333333333335</v>
      </c>
      <c r="K35" s="78">
        <f t="shared" si="2"/>
        <v>2.0677680173132162E-3</v>
      </c>
      <c r="L35" s="79"/>
      <c r="M35" s="80"/>
      <c r="N35" s="81">
        <f>分析係数表!H38</f>
        <v>4.2859218364085426E-2</v>
      </c>
      <c r="O35" s="82">
        <f t="shared" si="3"/>
        <v>0.40457800749505907</v>
      </c>
      <c r="P35" s="76">
        <f>分析係数表!C38</f>
        <v>1.4508928571428603E-2</v>
      </c>
      <c r="Q35" s="82">
        <f t="shared" si="4"/>
        <v>5.8699934123167177E-3</v>
      </c>
      <c r="R35" s="83">
        <v>7.5358979358135271E-3</v>
      </c>
      <c r="S35" s="84">
        <f t="shared" si="5"/>
        <v>1.4242172586559092E-2</v>
      </c>
      <c r="T35" s="85">
        <f>分析係数表!F38</f>
        <v>0.5083333333333333</v>
      </c>
      <c r="U35" s="86">
        <f t="shared" si="6"/>
        <v>7.2397710648342047E-3</v>
      </c>
      <c r="V35" s="87">
        <f>分析係数表!D38</f>
        <v>0.11666666666666667</v>
      </c>
      <c r="W35" s="167">
        <f t="shared" si="7"/>
        <v>0</v>
      </c>
      <c r="X35" s="76">
        <f>分析係数表!E38</f>
        <v>0.14166666666666666</v>
      </c>
      <c r="Y35" s="166">
        <f t="shared" si="8"/>
        <v>0</v>
      </c>
    </row>
    <row r="36" spans="1:25" x14ac:dyDescent="0.2">
      <c r="A36" s="6" t="s">
        <v>24</v>
      </c>
      <c r="B36" s="5" t="s">
        <v>39</v>
      </c>
      <c r="C36" s="90"/>
      <c r="D36" s="76">
        <f>投入係数表!C36</f>
        <v>0</v>
      </c>
      <c r="E36" s="77">
        <f t="shared" si="9"/>
        <v>0</v>
      </c>
      <c r="F36" s="76">
        <f>分析係数表!C39</f>
        <v>1</v>
      </c>
      <c r="G36" s="77">
        <f t="shared" si="0"/>
        <v>0</v>
      </c>
      <c r="H36" s="77">
        <v>1.9511690139054471E-2</v>
      </c>
      <c r="I36" s="77">
        <f t="shared" si="1"/>
        <v>1.9511690139054471E-2</v>
      </c>
      <c r="J36" s="76">
        <f>分析係数表!G39</f>
        <v>0.34035980374341268</v>
      </c>
      <c r="K36" s="78">
        <f t="shared" si="2"/>
        <v>6.6409950264308603E-3</v>
      </c>
      <c r="L36" s="79"/>
      <c r="M36" s="80"/>
      <c r="N36" s="81">
        <f>分析係数表!H39</f>
        <v>3.825851130805366E-3</v>
      </c>
      <c r="O36" s="82">
        <f t="shared" si="3"/>
        <v>3.6114872985434657E-2</v>
      </c>
      <c r="P36" s="76">
        <f>分析係数表!C39</f>
        <v>1</v>
      </c>
      <c r="Q36" s="82">
        <f t="shared" si="4"/>
        <v>3.6114872985434657E-2</v>
      </c>
      <c r="R36" s="83">
        <v>4.6286065662392364E-2</v>
      </c>
      <c r="S36" s="84">
        <f t="shared" si="5"/>
        <v>6.5797755801446839E-2</v>
      </c>
      <c r="T36" s="85">
        <f>分析係数表!F39</f>
        <v>0.69125931310194444</v>
      </c>
      <c r="U36" s="86">
        <f t="shared" si="6"/>
        <v>4.5483311478957622E-2</v>
      </c>
      <c r="V36" s="87">
        <f>分析係数表!D39</f>
        <v>5.1063056514628384E-2</v>
      </c>
      <c r="W36" s="167">
        <f t="shared" si="7"/>
        <v>0</v>
      </c>
      <c r="X36" s="76">
        <f>分析係数表!E39</f>
        <v>5.9967290568780668E-2</v>
      </c>
      <c r="Y36" s="166">
        <f t="shared" si="8"/>
        <v>0</v>
      </c>
    </row>
    <row r="37" spans="1:25" x14ac:dyDescent="0.2">
      <c r="A37" s="6" t="s">
        <v>25</v>
      </c>
      <c r="B37" s="5" t="s">
        <v>40</v>
      </c>
      <c r="C37" s="90"/>
      <c r="D37" s="76">
        <f>投入係数表!C37</f>
        <v>0</v>
      </c>
      <c r="E37" s="77">
        <f t="shared" si="9"/>
        <v>0</v>
      </c>
      <c r="F37" s="76">
        <f>分析係数表!C40</f>
        <v>0.85193465176268268</v>
      </c>
      <c r="G37" s="77">
        <f t="shared" si="0"/>
        <v>0</v>
      </c>
      <c r="H37" s="77">
        <v>1.2926089669959603E-3</v>
      </c>
      <c r="I37" s="77">
        <f t="shared" si="1"/>
        <v>1.2926089669959603E-3</v>
      </c>
      <c r="J37" s="76">
        <f>分析係数表!G40</f>
        <v>0.54260669636442016</v>
      </c>
      <c r="K37" s="78">
        <f t="shared" si="2"/>
        <v>7.0137828127270381E-4</v>
      </c>
      <c r="L37" s="79"/>
      <c r="M37" s="80"/>
      <c r="N37" s="81">
        <f>分析係数表!H40</f>
        <v>3.0340452322146352E-2</v>
      </c>
      <c r="O37" s="82">
        <f t="shared" si="3"/>
        <v>0.28640465728322545</v>
      </c>
      <c r="P37" s="76">
        <f>分析係数表!C40</f>
        <v>0.85193465176268268</v>
      </c>
      <c r="Q37" s="82">
        <f t="shared" si="4"/>
        <v>0.24399805196579516</v>
      </c>
      <c r="R37" s="83">
        <v>0.24447213279629396</v>
      </c>
      <c r="S37" s="84">
        <f t="shared" si="5"/>
        <v>0.24576474176328991</v>
      </c>
      <c r="T37" s="85">
        <f>分析係数表!F40</f>
        <v>0.72424198879149304</v>
      </c>
      <c r="U37" s="86">
        <f t="shared" si="6"/>
        <v>0.1779931453494728</v>
      </c>
      <c r="V37" s="87">
        <f>分析係数表!D40</f>
        <v>8.0615030895243564E-2</v>
      </c>
      <c r="W37" s="167">
        <f t="shared" si="7"/>
        <v>0</v>
      </c>
      <c r="X37" s="76">
        <f>分析係数表!E40</f>
        <v>5.0725678976864495E-2</v>
      </c>
      <c r="Y37" s="166">
        <f t="shared" si="8"/>
        <v>0</v>
      </c>
    </row>
    <row r="38" spans="1:25" x14ac:dyDescent="0.2">
      <c r="A38" s="6" t="s">
        <v>26</v>
      </c>
      <c r="B38" s="5" t="s">
        <v>276</v>
      </c>
      <c r="C38" s="90"/>
      <c r="D38" s="76">
        <f>投入係数表!C38</f>
        <v>0</v>
      </c>
      <c r="E38" s="77">
        <f t="shared" si="9"/>
        <v>0</v>
      </c>
      <c r="F38" s="76">
        <f>分析係数表!C41</f>
        <v>0.80146471371504657</v>
      </c>
      <c r="G38" s="77">
        <f t="shared" si="0"/>
        <v>0</v>
      </c>
      <c r="H38" s="77">
        <v>4.5555573208181793E-3</v>
      </c>
      <c r="I38" s="77">
        <f t="shared" si="1"/>
        <v>4.5555573208181793E-3</v>
      </c>
      <c r="J38" s="76">
        <f>分析係数表!G41</f>
        <v>0.44658927872701187</v>
      </c>
      <c r="K38" s="78">
        <f t="shared" si="2"/>
        <v>2.0344630581037495E-3</v>
      </c>
      <c r="L38" s="79"/>
      <c r="M38" s="80"/>
      <c r="N38" s="81">
        <f>分析係数表!H41</f>
        <v>5.2181703714465594E-2</v>
      </c>
      <c r="O38" s="82">
        <f t="shared" si="3"/>
        <v>0.49257943850387137</v>
      </c>
      <c r="P38" s="76">
        <f>分析係数表!C41</f>
        <v>0.80146471371504657</v>
      </c>
      <c r="Q38" s="82">
        <f t="shared" si="4"/>
        <v>0.39478503866242365</v>
      </c>
      <c r="R38" s="83">
        <v>0.40241928854137093</v>
      </c>
      <c r="S38" s="84">
        <f t="shared" si="5"/>
        <v>0.40697484586218913</v>
      </c>
      <c r="T38" s="85">
        <f>分析係数表!F41</f>
        <v>0.54349810877787919</v>
      </c>
      <c r="U38" s="86">
        <f t="shared" si="6"/>
        <v>0.22119005904626868</v>
      </c>
      <c r="V38" s="87">
        <f>分析係数表!D41</f>
        <v>0.13747228381374724</v>
      </c>
      <c r="W38" s="167">
        <f t="shared" si="7"/>
        <v>0</v>
      </c>
      <c r="X38" s="76">
        <f>分析係数表!E41</f>
        <v>0.12938567888352681</v>
      </c>
      <c r="Y38" s="166">
        <f t="shared" si="8"/>
        <v>0</v>
      </c>
    </row>
    <row r="39" spans="1:25" x14ac:dyDescent="0.2">
      <c r="A39" s="6" t="s">
        <v>51</v>
      </c>
      <c r="B39" s="5" t="s">
        <v>367</v>
      </c>
      <c r="C39" s="90"/>
      <c r="D39" s="76">
        <f>投入係数表!C39</f>
        <v>0</v>
      </c>
      <c r="E39" s="77">
        <f>$C$5*D39</f>
        <v>0</v>
      </c>
      <c r="F39" s="76">
        <f>分析係数表!C42</f>
        <v>0.73057644110275688</v>
      </c>
      <c r="G39" s="77">
        <f>E39*F39</f>
        <v>0</v>
      </c>
      <c r="H39" s="77">
        <v>6.354554552935935E-3</v>
      </c>
      <c r="I39" s="77">
        <f>C39+H39</f>
        <v>6.354554552935935E-3</v>
      </c>
      <c r="J39" s="76">
        <f>分析係数表!G42</f>
        <v>0.48211243611584326</v>
      </c>
      <c r="K39" s="78">
        <f>I39*J39</f>
        <v>3.063609775946967E-3</v>
      </c>
      <c r="L39" s="79"/>
      <c r="M39" s="80"/>
      <c r="N39" s="81">
        <f>分析係数表!H42</f>
        <v>1.2567194537265727E-2</v>
      </c>
      <c r="O39" s="82">
        <f t="shared" si="3"/>
        <v>0.11863050050278851</v>
      </c>
      <c r="P39" s="76">
        <f>分析係数表!C42</f>
        <v>0.73057644110275688</v>
      </c>
      <c r="Q39" s="82">
        <f>O39*P39</f>
        <v>8.6668648863566039E-2</v>
      </c>
      <c r="R39" s="83">
        <v>9.158663229142032E-2</v>
      </c>
      <c r="S39" s="84">
        <f>I39+R39</f>
        <v>9.7941186844356251E-2</v>
      </c>
      <c r="T39" s="85">
        <f>分析係数表!F42</f>
        <v>0.53492333901192501</v>
      </c>
      <c r="U39" s="86">
        <f t="shared" si="6"/>
        <v>5.2391026693573872E-2</v>
      </c>
      <c r="V39" s="87">
        <f>分析係数表!D42</f>
        <v>0.19591141396933562</v>
      </c>
      <c r="W39" s="167">
        <f t="shared" si="7"/>
        <v>0</v>
      </c>
      <c r="X39" s="76">
        <f>分析係数表!E42</f>
        <v>0.16183986371379896</v>
      </c>
      <c r="Y39" s="166">
        <f t="shared" si="8"/>
        <v>0</v>
      </c>
    </row>
    <row r="40" spans="1:25" x14ac:dyDescent="0.2">
      <c r="A40" s="6" t="s">
        <v>194</v>
      </c>
      <c r="B40" s="5" t="s">
        <v>41</v>
      </c>
      <c r="C40" s="90"/>
      <c r="D40" s="76">
        <f>投入係数表!C40</f>
        <v>1.8541409147095178E-2</v>
      </c>
      <c r="E40" s="77">
        <f>$C$5*D40</f>
        <v>1.8541409147095178</v>
      </c>
      <c r="F40" s="76">
        <f>分析係数表!C43</f>
        <v>0.26262335230137579</v>
      </c>
      <c r="G40" s="77">
        <f>E40*F40</f>
        <v>0.48694070266015288</v>
      </c>
      <c r="H40" s="77">
        <v>0.67449795759681075</v>
      </c>
      <c r="I40" s="77">
        <f>C40+H40</f>
        <v>0.67449795759681075</v>
      </c>
      <c r="J40" s="76">
        <f>分析係数表!G43</f>
        <v>0.38144329896907214</v>
      </c>
      <c r="K40" s="78">
        <f>I40*J40</f>
        <v>0.25728272609362884</v>
      </c>
      <c r="L40" s="79"/>
      <c r="M40" s="80"/>
      <c r="N40" s="81">
        <f>分析係数表!H43</f>
        <v>3.4626374158554893E-2</v>
      </c>
      <c r="O40" s="82">
        <f t="shared" si="3"/>
        <v>0.32686245803273134</v>
      </c>
      <c r="P40" s="76">
        <f>分析係数表!C43</f>
        <v>0.26262335230137579</v>
      </c>
      <c r="Q40" s="82">
        <f>O40*P40</f>
        <v>8.5841714470023658E-2</v>
      </c>
      <c r="R40" s="83">
        <v>0.16150181057679092</v>
      </c>
      <c r="S40" s="84">
        <f>I40+R40</f>
        <v>0.83599976817360167</v>
      </c>
      <c r="T40" s="85">
        <f>分析係数表!F43</f>
        <v>0.61984536082474229</v>
      </c>
      <c r="U40" s="86">
        <f t="shared" si="6"/>
        <v>0.51819057795296708</v>
      </c>
      <c r="V40" s="87">
        <f>分析係数表!D43</f>
        <v>0.12345360824742269</v>
      </c>
      <c r="W40" s="167">
        <f t="shared" si="7"/>
        <v>0</v>
      </c>
      <c r="X40" s="76">
        <f>分析係数表!E43</f>
        <v>9.510309278350515E-2</v>
      </c>
      <c r="Y40" s="166">
        <f t="shared" si="8"/>
        <v>0</v>
      </c>
    </row>
    <row r="41" spans="1:25" x14ac:dyDescent="0.2">
      <c r="A41" s="6" t="s">
        <v>340</v>
      </c>
      <c r="B41" s="5" t="s">
        <v>345</v>
      </c>
      <c r="C41" s="90"/>
      <c r="D41" s="76">
        <f>投入係数表!C41</f>
        <v>0</v>
      </c>
      <c r="E41" s="77">
        <f>$C$5*D41</f>
        <v>0</v>
      </c>
      <c r="F41" s="76">
        <f>分析係数表!C44</f>
        <v>0.55951749734888656</v>
      </c>
      <c r="G41" s="77">
        <f>E41*F41</f>
        <v>0</v>
      </c>
      <c r="H41" s="77">
        <v>2.3464790486857645E-3</v>
      </c>
      <c r="I41" s="77">
        <f>C41+H41</f>
        <v>2.3464790486857645E-3</v>
      </c>
      <c r="J41" s="76">
        <f>分析係数表!G44</f>
        <v>0.2661290322580645</v>
      </c>
      <c r="K41" s="78">
        <f>I41*J41</f>
        <v>6.2446619844056634E-4</v>
      </c>
      <c r="L41" s="79"/>
      <c r="M41" s="80"/>
      <c r="N41" s="81">
        <f>分析係数表!H44</f>
        <v>0.11419439198024117</v>
      </c>
      <c r="O41" s="82">
        <f t="shared" si="3"/>
        <v>1.0779603860715812</v>
      </c>
      <c r="P41" s="76">
        <f>分析係数表!C44</f>
        <v>0.55951749734888656</v>
      </c>
      <c r="Q41" s="82">
        <f>O41*P41</f>
        <v>0.60313769745601065</v>
      </c>
      <c r="R41" s="83">
        <v>0.61341943726848058</v>
      </c>
      <c r="S41" s="84">
        <f>I41+R41</f>
        <v>0.61576591631716637</v>
      </c>
      <c r="T41" s="85">
        <f>分析係数表!F44</f>
        <v>0.54608294930875578</v>
      </c>
      <c r="U41" s="86">
        <f t="shared" si="6"/>
        <v>0.33625926766628672</v>
      </c>
      <c r="V41" s="87">
        <f>分析係数表!D44</f>
        <v>0.18490783410138248</v>
      </c>
      <c r="W41" s="167">
        <f t="shared" si="7"/>
        <v>0</v>
      </c>
      <c r="X41" s="76">
        <f>分析係数表!E44</f>
        <v>0.125</v>
      </c>
      <c r="Y41" s="166">
        <f t="shared" si="8"/>
        <v>0</v>
      </c>
    </row>
    <row r="42" spans="1:25" x14ac:dyDescent="0.2">
      <c r="A42" s="6" t="s">
        <v>341</v>
      </c>
      <c r="B42" s="5" t="s">
        <v>278</v>
      </c>
      <c r="C42" s="90"/>
      <c r="D42" s="76">
        <f>投入係数表!C42</f>
        <v>6.180469715698393E-3</v>
      </c>
      <c r="E42" s="77">
        <f>$C$5*D42</f>
        <v>0.61804697156983934</v>
      </c>
      <c r="F42" s="76">
        <f>分析係数表!C45</f>
        <v>1</v>
      </c>
      <c r="G42" s="77">
        <f>E42*F42</f>
        <v>0.61804697156983934</v>
      </c>
      <c r="H42" s="77">
        <v>0.71072197171324536</v>
      </c>
      <c r="I42" s="77">
        <f>C42+H42</f>
        <v>0.71072197171324536</v>
      </c>
      <c r="J42" s="76">
        <f>分析係数表!G45</f>
        <v>0</v>
      </c>
      <c r="K42" s="78">
        <f>I42*J42</f>
        <v>0</v>
      </c>
      <c r="L42" s="79"/>
      <c r="M42" s="80"/>
      <c r="N42" s="81">
        <f>分析係数表!H45</f>
        <v>0</v>
      </c>
      <c r="O42" s="82">
        <f t="shared" si="3"/>
        <v>0</v>
      </c>
      <c r="P42" s="76">
        <f>分析係数表!C45</f>
        <v>1</v>
      </c>
      <c r="Q42" s="82">
        <f>O42*P42</f>
        <v>0</v>
      </c>
      <c r="R42" s="83">
        <v>4.4985798657467567E-2</v>
      </c>
      <c r="S42" s="84">
        <f>I42+R42</f>
        <v>0.75570777037071291</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3.708281829419036E-3</v>
      </c>
      <c r="E43" s="77">
        <f>$C$5*D43</f>
        <v>0.37082818294190362</v>
      </c>
      <c r="F43" s="76">
        <f>分析係数表!C46</f>
        <v>0.22811405702851428</v>
      </c>
      <c r="G43" s="77">
        <f>E43*F43</f>
        <v>8.4591121271389735E-2</v>
      </c>
      <c r="H43" s="77">
        <v>0.10249244130514817</v>
      </c>
      <c r="I43" s="77">
        <f>C43+H43</f>
        <v>0.10249244130514817</v>
      </c>
      <c r="J43" s="76">
        <f>分析係数表!G46</f>
        <v>8.7527352297592995E-3</v>
      </c>
      <c r="K43" s="78">
        <f>I43*J43</f>
        <v>8.9708920179560757E-4</v>
      </c>
      <c r="L43" s="79"/>
      <c r="M43" s="80"/>
      <c r="N43" s="81">
        <f>分析係数表!H46</f>
        <v>2.1817037144655917E-2</v>
      </c>
      <c r="O43" s="82">
        <f t="shared" si="3"/>
        <v>0.2059462060751685</v>
      </c>
      <c r="P43" s="76">
        <f>分析係数表!C46</f>
        <v>0.22811405702851428</v>
      </c>
      <c r="Q43" s="82">
        <f>O43*P43</f>
        <v>4.6979224597437141E-2</v>
      </c>
      <c r="R43" s="83">
        <v>5.34279891191917E-2</v>
      </c>
      <c r="S43" s="84">
        <f>I43+R43</f>
        <v>0.15592043042433987</v>
      </c>
      <c r="T43" s="85">
        <f>分析係数表!F46</f>
        <v>0.3172866520787746</v>
      </c>
      <c r="U43" s="86">
        <f t="shared" si="6"/>
        <v>4.9471471360020308E-2</v>
      </c>
      <c r="V43" s="87">
        <f>分析係数表!D46</f>
        <v>4.3763676148796497E-3</v>
      </c>
      <c r="W43" s="167">
        <f t="shared" si="7"/>
        <v>0</v>
      </c>
      <c r="X43" s="76">
        <f>分析係数表!E46</f>
        <v>1.5317286652078774E-2</v>
      </c>
      <c r="Y43" s="166">
        <f t="shared" si="8"/>
        <v>0</v>
      </c>
    </row>
    <row r="44" spans="1:25" x14ac:dyDescent="0.2">
      <c r="A44" s="192">
        <v>40</v>
      </c>
      <c r="B44" s="14" t="s">
        <v>150</v>
      </c>
      <c r="C44" s="197">
        <f>SUM(C5:C43)</f>
        <v>100</v>
      </c>
      <c r="D44" s="92">
        <f>投入係数表!C44</f>
        <v>0.54635352286773797</v>
      </c>
      <c r="E44" s="91">
        <f>SUM(E5:E43)</f>
        <v>54.635352286773788</v>
      </c>
      <c r="F44" s="92">
        <f>分析係数表!C47</f>
        <v>0.33433390508862204</v>
      </c>
      <c r="G44" s="91">
        <f>SUM(G5:G43)</f>
        <v>11.016913375571686</v>
      </c>
      <c r="H44" s="91">
        <f>SUM(H5:H43)</f>
        <v>12.708573467477684</v>
      </c>
      <c r="I44" s="91">
        <f>SUM(I5:I43)</f>
        <v>112.70857346747768</v>
      </c>
      <c r="J44" s="92">
        <f>分析係数表!G47</f>
        <v>0.20055399257397419</v>
      </c>
      <c r="K44" s="93">
        <f>SUM(K5:K43)</f>
        <v>15.055337093982599</v>
      </c>
      <c r="L44" s="94">
        <f>最終需要_まとめ!$L$33</f>
        <v>0.627</v>
      </c>
      <c r="M44" s="91">
        <f>K44*L44</f>
        <v>9.4396963579270903</v>
      </c>
      <c r="N44" s="95">
        <f>分析係数表!H47</f>
        <v>1</v>
      </c>
      <c r="O44" s="96">
        <f>SUM(O5:O43)</f>
        <v>9.4396963579270903</v>
      </c>
      <c r="P44" s="92">
        <f>分析係数表!C47</f>
        <v>0.33433390508862204</v>
      </c>
      <c r="Q44" s="96">
        <f>SUM(Q5:Q43)</f>
        <v>4.472548641386962</v>
      </c>
      <c r="R44" s="91">
        <f>SUM(R5:R43)</f>
        <v>5.1172774167615733</v>
      </c>
      <c r="S44" s="97">
        <f>SUM(S5:S43)</f>
        <v>117.82585088423932</v>
      </c>
      <c r="T44" s="98">
        <f>分析係数表!F47</f>
        <v>0.41739236800258844</v>
      </c>
      <c r="U44" s="99">
        <f>SUM(U5:U43)</f>
        <v>54.736543481981563</v>
      </c>
      <c r="V44" s="100">
        <f>分析係数表!D47</f>
        <v>5.2767398089435869E-2</v>
      </c>
      <c r="W44" s="164">
        <f>SUM(W5:W43)</f>
        <v>41</v>
      </c>
      <c r="X44" s="92">
        <f>分析係数表!E47</f>
        <v>4.5266401770882245E-2</v>
      </c>
      <c r="Y44" s="165">
        <f>SUM(Y5:Y43)</f>
        <v>16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0.21389195148842333</v>
      </c>
      <c r="G5" s="77">
        <f t="shared" ref="G5:G38" si="1">E5*F5</f>
        <v>0</v>
      </c>
      <c r="H5" s="77">
        <f t="array" ref="H5:H43">MMULT(逆行列係数!C5:AO43,'2'!G5:G43)</f>
        <v>9.8670129985398668E-3</v>
      </c>
      <c r="I5" s="77">
        <f t="shared" ref="I5:I38" si="2">C5+H5</f>
        <v>9.8670129985398668E-3</v>
      </c>
      <c r="J5" s="76">
        <f>分析係数表!G8</f>
        <v>0.12113720642768851</v>
      </c>
      <c r="K5" s="78">
        <f t="shared" ref="K5:K38" si="3">I5*J5</f>
        <v>1.1952623904288096E-3</v>
      </c>
      <c r="L5" s="79" t="s">
        <v>181</v>
      </c>
      <c r="M5" s="80" t="s">
        <v>181</v>
      </c>
      <c r="N5" s="81">
        <f>分析係数表!H8</f>
        <v>1.1235410915782847E-2</v>
      </c>
      <c r="O5" s="82">
        <f t="shared" ref="O5:O43" si="4">$M$44*N5</f>
        <v>0.19394673353957251</v>
      </c>
      <c r="P5" s="76">
        <f>分析係数表!C8</f>
        <v>0.21389195148842333</v>
      </c>
      <c r="Q5" s="82">
        <f t="shared" ref="Q5:Q38" si="5">O5*P5</f>
        <v>4.1483645321584411E-2</v>
      </c>
      <c r="R5" s="83">
        <f t="array" ref="R5:R43">MMULT(逆行列係数!C5:AO43,'2'!Q5:Q43)</f>
        <v>5.0939521717601605E-2</v>
      </c>
      <c r="S5" s="84">
        <f t="shared" ref="S5:S38" si="6">I5+R5</f>
        <v>6.0806534716141475E-2</v>
      </c>
      <c r="T5" s="85">
        <f>分析係数表!F8</f>
        <v>0.44993819530284301</v>
      </c>
      <c r="U5" s="86">
        <f t="shared" ref="U5:U43" si="7">S5*T5</f>
        <v>2.7359182492800366E-2</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75">
        <f>最終需要_まとめ!$C$7</f>
        <v>100</v>
      </c>
      <c r="D6" s="76">
        <f>投入係数表!D6</f>
        <v>0.15686274509803921</v>
      </c>
      <c r="E6" s="77">
        <f t="shared" si="0"/>
        <v>15.686274509803921</v>
      </c>
      <c r="F6" s="76">
        <f>分析係数表!C9</f>
        <v>0.54651162790697683</v>
      </c>
      <c r="G6" s="77">
        <f t="shared" si="1"/>
        <v>8.5727314181486562</v>
      </c>
      <c r="H6" s="77">
        <v>9.3766279046004239</v>
      </c>
      <c r="I6" s="77">
        <f t="shared" si="2"/>
        <v>109.37662790460043</v>
      </c>
      <c r="J6" s="76">
        <f>分析係数表!G9</f>
        <v>0.23529411764705882</v>
      </c>
      <c r="K6" s="78">
        <f t="shared" si="3"/>
        <v>25.73567715402363</v>
      </c>
      <c r="L6" s="79"/>
      <c r="M6" s="80"/>
      <c r="N6" s="81">
        <f>分析係数表!H9</f>
        <v>6.0535619158312755E-4</v>
      </c>
      <c r="O6" s="82">
        <f t="shared" si="4"/>
        <v>1.044971624674421E-2</v>
      </c>
      <c r="P6" s="76">
        <f>分析係数表!C9</f>
        <v>0.54651162790697683</v>
      </c>
      <c r="Q6" s="82">
        <f t="shared" si="5"/>
        <v>5.7108914371741624E-3</v>
      </c>
      <c r="R6" s="83">
        <v>6.774392620290475E-3</v>
      </c>
      <c r="S6" s="84">
        <f t="shared" si="6"/>
        <v>109.38340229722071</v>
      </c>
      <c r="T6" s="85">
        <f>分析係数表!F9</f>
        <v>0.68627450980392157</v>
      </c>
      <c r="U6" s="86">
        <f t="shared" si="7"/>
        <v>75.067040792210292</v>
      </c>
      <c r="V6" s="87">
        <f>分析係数表!D9</f>
        <v>0.35294117647058826</v>
      </c>
      <c r="W6" s="167">
        <f t="shared" si="8"/>
        <v>39</v>
      </c>
      <c r="X6" s="76">
        <f>分析係数表!E9</f>
        <v>0.27450980392156865</v>
      </c>
      <c r="Y6" s="166">
        <f t="shared" si="9"/>
        <v>30</v>
      </c>
    </row>
    <row r="7" spans="1:25" x14ac:dyDescent="0.2">
      <c r="A7" s="6" t="s">
        <v>220</v>
      </c>
      <c r="B7" s="5" t="s">
        <v>266</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1.9645466543879112E-2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1.3168724279835398E-2</v>
      </c>
      <c r="G8" s="77">
        <f t="shared" si="1"/>
        <v>0</v>
      </c>
      <c r="H8" s="77">
        <v>1.0470139762691902E-4</v>
      </c>
      <c r="I8" s="77">
        <f t="shared" si="2"/>
        <v>1.0470139762691902E-4</v>
      </c>
      <c r="J8" s="76">
        <f>分析係数表!G11</f>
        <v>0.35416666666666669</v>
      </c>
      <c r="K8" s="78">
        <f t="shared" si="3"/>
        <v>3.7081744992867153E-5</v>
      </c>
      <c r="L8" s="79"/>
      <c r="M8" s="80"/>
      <c r="N8" s="81">
        <f>分析係数表!H11</f>
        <v>-2.4214247663325099E-5</v>
      </c>
      <c r="O8" s="82">
        <f t="shared" si="4"/>
        <v>-4.1798864986976835E-4</v>
      </c>
      <c r="P8" s="76">
        <f>分析係数表!C11</f>
        <v>1.3168724279835398E-2</v>
      </c>
      <c r="Q8" s="82">
        <f t="shared" si="5"/>
        <v>-5.504377282235635E-6</v>
      </c>
      <c r="R8" s="83">
        <v>6.3915795130121511E-4</v>
      </c>
      <c r="S8" s="84">
        <f t="shared" si="6"/>
        <v>7.4385934892813414E-4</v>
      </c>
      <c r="T8" s="85">
        <f>分析係数表!F11</f>
        <v>0.60416666666666663</v>
      </c>
      <c r="U8" s="86">
        <f t="shared" si="7"/>
        <v>4.4941502331074769E-4</v>
      </c>
      <c r="V8" s="87">
        <f>分析係数表!D11</f>
        <v>0</v>
      </c>
      <c r="W8" s="167">
        <f t="shared" si="8"/>
        <v>0</v>
      </c>
      <c r="X8" s="76">
        <f>分析係数表!E11</f>
        <v>0</v>
      </c>
      <c r="Y8" s="166">
        <f t="shared" si="9"/>
        <v>0</v>
      </c>
    </row>
    <row r="9" spans="1:25" x14ac:dyDescent="0.2">
      <c r="A9" s="6" t="s">
        <v>222</v>
      </c>
      <c r="B9" s="5" t="s">
        <v>190</v>
      </c>
      <c r="C9" s="90"/>
      <c r="D9" s="76">
        <f>投入係数表!D9</f>
        <v>3.9215686274509803E-2</v>
      </c>
      <c r="E9" s="77">
        <f t="shared" si="0"/>
        <v>3.9215686274509802</v>
      </c>
      <c r="F9" s="76">
        <f>分析係数表!C12</f>
        <v>7.2568503462812406E-2</v>
      </c>
      <c r="G9" s="77">
        <f t="shared" si="1"/>
        <v>0.28458236652083296</v>
      </c>
      <c r="H9" s="77">
        <v>0.31533321654061663</v>
      </c>
      <c r="I9" s="77">
        <f t="shared" si="2"/>
        <v>0.31533321654061663</v>
      </c>
      <c r="J9" s="76">
        <f>分析係数表!G12</f>
        <v>0.12569832402234637</v>
      </c>
      <c r="K9" s="78">
        <f t="shared" si="3"/>
        <v>3.9636856827731146E-2</v>
      </c>
      <c r="L9" s="79"/>
      <c r="M9" s="80"/>
      <c r="N9" s="81">
        <f>分析係数表!H12</f>
        <v>9.0779214489805804E-2</v>
      </c>
      <c r="O9" s="82">
        <f t="shared" si="4"/>
        <v>1.5670394483617616</v>
      </c>
      <c r="P9" s="76">
        <f>分析係数表!C12</f>
        <v>7.2568503462812406E-2</v>
      </c>
      <c r="Q9" s="82">
        <f t="shared" si="5"/>
        <v>0.11371770763480414</v>
      </c>
      <c r="R9" s="83">
        <v>0.12510181961138825</v>
      </c>
      <c r="S9" s="84">
        <f t="shared" si="6"/>
        <v>0.44043503615200486</v>
      </c>
      <c r="T9" s="85">
        <f>分析係数表!F12</f>
        <v>0.41017347838870921</v>
      </c>
      <c r="U9" s="86">
        <f t="shared" si="7"/>
        <v>0.18065477078272471</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0.24703129207303309</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投入係数表!D11</f>
        <v>0</v>
      </c>
      <c r="E11" s="77">
        <f t="shared" si="0"/>
        <v>0</v>
      </c>
      <c r="F11" s="76">
        <f>分析係数表!C14</f>
        <v>0.25830608585592241</v>
      </c>
      <c r="G11" s="77">
        <f t="shared" si="1"/>
        <v>0</v>
      </c>
      <c r="H11" s="77">
        <v>2.6797305716061863E-2</v>
      </c>
      <c r="I11" s="77">
        <f t="shared" si="2"/>
        <v>2.6797305716061863E-2</v>
      </c>
      <c r="J11" s="76">
        <f>分析係数表!G14</f>
        <v>0.15742383910085772</v>
      </c>
      <c r="K11" s="78">
        <f t="shared" si="3"/>
        <v>4.2185347433818174E-3</v>
      </c>
      <c r="L11" s="79"/>
      <c r="M11" s="80"/>
      <c r="N11" s="81">
        <f>分析係数表!H14</f>
        <v>1.1380696401762796E-3</v>
      </c>
      <c r="O11" s="82">
        <f t="shared" si="4"/>
        <v>1.9645466543879112E-2</v>
      </c>
      <c r="P11" s="76">
        <f>分析係数表!C14</f>
        <v>0.25830608585592241</v>
      </c>
      <c r="Q11" s="82">
        <f t="shared" si="5"/>
        <v>5.0745435677628896E-3</v>
      </c>
      <c r="R11" s="83">
        <v>4.7753527202932987E-2</v>
      </c>
      <c r="S11" s="84">
        <f t="shared" si="6"/>
        <v>7.455083291899485E-2</v>
      </c>
      <c r="T11" s="85">
        <f>分析係数表!F14</f>
        <v>0.28778467908902694</v>
      </c>
      <c r="U11" s="86">
        <f t="shared" si="7"/>
        <v>2.1454587527412597E-2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0.14420608420507008</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投入係数表!D13</f>
        <v>0</v>
      </c>
      <c r="E13" s="77">
        <f t="shared" si="0"/>
        <v>0</v>
      </c>
      <c r="F13" s="76">
        <f>分析係数表!C16</f>
        <v>7.6144637788473357E-2</v>
      </c>
      <c r="G13" s="77">
        <f t="shared" si="1"/>
        <v>0</v>
      </c>
      <c r="H13" s="77">
        <v>3.3401687249687132E-3</v>
      </c>
      <c r="I13" s="77">
        <f t="shared" si="2"/>
        <v>3.3401687249687132E-3</v>
      </c>
      <c r="J13" s="76">
        <f>分析係数表!G16</f>
        <v>3.3088235294117647E-2</v>
      </c>
      <c r="K13" s="78">
        <f t="shared" si="3"/>
        <v>1.1052028869381772E-4</v>
      </c>
      <c r="L13" s="79"/>
      <c r="M13" s="80"/>
      <c r="N13" s="81">
        <f>分析係数表!H16</f>
        <v>1.665940239236767E-2</v>
      </c>
      <c r="O13" s="82">
        <f t="shared" si="4"/>
        <v>0.28757619111040067</v>
      </c>
      <c r="P13" s="76">
        <f>分析係数表!C16</f>
        <v>7.6144637788473357E-2</v>
      </c>
      <c r="Q13" s="82">
        <f t="shared" si="5"/>
        <v>2.189738490869025E-2</v>
      </c>
      <c r="R13" s="83">
        <v>2.4584344781615031E-2</v>
      </c>
      <c r="S13" s="84">
        <f t="shared" si="6"/>
        <v>2.7924513506583745E-2</v>
      </c>
      <c r="T13" s="85">
        <f>分析係数表!F16</f>
        <v>0.28823529411764703</v>
      </c>
      <c r="U13" s="86">
        <f t="shared" si="7"/>
        <v>8.0488303636623727E-3</v>
      </c>
      <c r="V13" s="87">
        <f>分析係数表!D16</f>
        <v>0</v>
      </c>
      <c r="W13" s="167">
        <f t="shared" si="8"/>
        <v>0</v>
      </c>
      <c r="X13" s="76">
        <f>分析係数表!E16</f>
        <v>0</v>
      </c>
      <c r="Y13" s="166">
        <f t="shared" si="9"/>
        <v>0</v>
      </c>
    </row>
    <row r="14" spans="1:25" x14ac:dyDescent="0.2">
      <c r="A14" s="6" t="s">
        <v>2</v>
      </c>
      <c r="B14" s="5" t="s">
        <v>364</v>
      </c>
      <c r="C14" s="90"/>
      <c r="D14" s="76">
        <f>投入係数表!D14</f>
        <v>0</v>
      </c>
      <c r="E14" s="77">
        <f t="shared" si="0"/>
        <v>0</v>
      </c>
      <c r="F14" s="76">
        <f>分析係数表!C17</f>
        <v>0.18071519795657731</v>
      </c>
      <c r="G14" s="77">
        <f t="shared" si="1"/>
        <v>0</v>
      </c>
      <c r="H14" s="77">
        <v>7.9057837781363379E-3</v>
      </c>
      <c r="I14" s="77">
        <f t="shared" si="2"/>
        <v>7.9057837781363379E-3</v>
      </c>
      <c r="J14" s="76">
        <f>分析係数表!G17</f>
        <v>0.21222205415217063</v>
      </c>
      <c r="K14" s="78">
        <f t="shared" si="3"/>
        <v>1.677781673079002E-3</v>
      </c>
      <c r="L14" s="79"/>
      <c r="M14" s="80"/>
      <c r="N14" s="81">
        <f>分析係数表!H17</f>
        <v>2.9299239672623371E-3</v>
      </c>
      <c r="O14" s="82">
        <f t="shared" si="4"/>
        <v>5.0576626634241971E-2</v>
      </c>
      <c r="P14" s="76">
        <f>分析係数表!C17</f>
        <v>0.18071519795657731</v>
      </c>
      <c r="Q14" s="82">
        <f t="shared" si="5"/>
        <v>9.1399650941829391E-3</v>
      </c>
      <c r="R14" s="83">
        <v>2.0174949966132318E-2</v>
      </c>
      <c r="S14" s="84">
        <f t="shared" si="6"/>
        <v>2.8080733744268657E-2</v>
      </c>
      <c r="T14" s="85">
        <f>分析係数表!F17</f>
        <v>0.32203902586598093</v>
      </c>
      <c r="U14" s="86">
        <f t="shared" si="7"/>
        <v>9.0430921406062584E-3</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投入係数表!D15</f>
        <v>0</v>
      </c>
      <c r="E15" s="77">
        <f t="shared" si="0"/>
        <v>0</v>
      </c>
      <c r="F15" s="76">
        <f>分析係数表!C18</f>
        <v>9.139072847682117E-2</v>
      </c>
      <c r="G15" s="77">
        <f t="shared" si="1"/>
        <v>0</v>
      </c>
      <c r="H15" s="77">
        <v>4.3859811104155378E-4</v>
      </c>
      <c r="I15" s="77">
        <f t="shared" si="2"/>
        <v>4.3859811104155378E-4</v>
      </c>
      <c r="J15" s="76">
        <f>分析係数表!G18</f>
        <v>0.21513002364066194</v>
      </c>
      <c r="K15" s="78">
        <f t="shared" si="3"/>
        <v>9.4355621997119134E-5</v>
      </c>
      <c r="L15" s="79"/>
      <c r="M15" s="80"/>
      <c r="N15" s="81">
        <f>分析係数表!H18</f>
        <v>4.3585645793985182E-4</v>
      </c>
      <c r="O15" s="82">
        <f t="shared" si="4"/>
        <v>7.5237956976558305E-3</v>
      </c>
      <c r="P15" s="76">
        <f>分析係数表!C18</f>
        <v>9.139072847682117E-2</v>
      </c>
      <c r="Q15" s="82">
        <f t="shared" si="5"/>
        <v>6.876051697195393E-4</v>
      </c>
      <c r="R15" s="83">
        <v>1.6964784645130764E-3</v>
      </c>
      <c r="S15" s="84">
        <f t="shared" si="6"/>
        <v>2.1350765755546301E-3</v>
      </c>
      <c r="T15" s="85">
        <f>分析係数表!F18</f>
        <v>0.45390070921985815</v>
      </c>
      <c r="U15" s="86">
        <f t="shared" si="7"/>
        <v>9.6911277188295268E-4</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投入係数表!D16</f>
        <v>0</v>
      </c>
      <c r="E16" s="77">
        <f t="shared" si="0"/>
        <v>0</v>
      </c>
      <c r="F16" s="76">
        <f>分析係数表!C19</f>
        <v>0.19965169797238458</v>
      </c>
      <c r="G16" s="77">
        <f t="shared" si="1"/>
        <v>0</v>
      </c>
      <c r="H16" s="77">
        <v>1.2482061113922643E-3</v>
      </c>
      <c r="I16" s="77">
        <f t="shared" si="2"/>
        <v>1.2482061113922643E-3</v>
      </c>
      <c r="J16" s="76">
        <f>分析係数表!G19</f>
        <v>5.7581303674503731E-2</v>
      </c>
      <c r="K16" s="78">
        <f t="shared" si="3"/>
        <v>7.1873335148449406E-5</v>
      </c>
      <c r="L16" s="79"/>
      <c r="M16" s="80"/>
      <c r="N16" s="81">
        <f>分析係数表!H19</f>
        <v>-1.210712383166255E-4</v>
      </c>
      <c r="O16" s="82">
        <f t="shared" si="4"/>
        <v>-2.0899432493488418E-3</v>
      </c>
      <c r="P16" s="76">
        <f>分析係数表!C19</f>
        <v>0.19965169797238458</v>
      </c>
      <c r="Q16" s="82">
        <f t="shared" si="5"/>
        <v>-4.1726071839841901E-4</v>
      </c>
      <c r="R16" s="83">
        <v>3.9847829740565846E-3</v>
      </c>
      <c r="S16" s="84">
        <f t="shared" si="6"/>
        <v>5.2329890854488489E-3</v>
      </c>
      <c r="T16" s="85">
        <f>分析係数表!F19</f>
        <v>0.23947627762917079</v>
      </c>
      <c r="U16" s="86">
        <f t="shared" si="7"/>
        <v>1.253176747057369E-3</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投入係数表!D17</f>
        <v>0</v>
      </c>
      <c r="E17" s="77">
        <f t="shared" si="0"/>
        <v>0</v>
      </c>
      <c r="F17" s="76">
        <f>分析係数表!C20</f>
        <v>7.086614173228345E-2</v>
      </c>
      <c r="G17" s="77">
        <f t="shared" si="1"/>
        <v>0</v>
      </c>
      <c r="H17" s="77">
        <v>2.678333710548072E-4</v>
      </c>
      <c r="I17" s="77">
        <f t="shared" si="2"/>
        <v>2.678333710548072E-4</v>
      </c>
      <c r="J17" s="76">
        <f>分析係数表!G20</f>
        <v>0.1</v>
      </c>
      <c r="K17" s="78">
        <f t="shared" si="3"/>
        <v>2.6783337105480721E-5</v>
      </c>
      <c r="L17" s="79"/>
      <c r="M17" s="80"/>
      <c r="N17" s="81">
        <f>分析係数表!H20</f>
        <v>5.5692769625647731E-4</v>
      </c>
      <c r="O17" s="82">
        <f t="shared" si="4"/>
        <v>9.6137389470046727E-3</v>
      </c>
      <c r="P17" s="76">
        <f>分析係数表!C20</f>
        <v>7.086614173228345E-2</v>
      </c>
      <c r="Q17" s="82">
        <f t="shared" si="5"/>
        <v>6.8128858679560663E-4</v>
      </c>
      <c r="R17" s="83">
        <v>2.2643956692895641E-3</v>
      </c>
      <c r="S17" s="84">
        <f t="shared" si="6"/>
        <v>2.5322290403443715E-3</v>
      </c>
      <c r="T17" s="85">
        <f>分析係数表!F20</f>
        <v>0.22318840579710145</v>
      </c>
      <c r="U17" s="86">
        <f t="shared" si="7"/>
        <v>5.651641626275843E-4</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投入係数表!D18</f>
        <v>0</v>
      </c>
      <c r="E18" s="77">
        <f t="shared" si="0"/>
        <v>0</v>
      </c>
      <c r="F18" s="76">
        <f>分析係数表!C21</f>
        <v>0.37411764705882355</v>
      </c>
      <c r="G18" s="77">
        <f t="shared" si="1"/>
        <v>0</v>
      </c>
      <c r="H18" s="77">
        <v>8.2411870453789199E-3</v>
      </c>
      <c r="I18" s="77">
        <f t="shared" si="2"/>
        <v>8.2411870453789199E-3</v>
      </c>
      <c r="J18" s="76">
        <f>分析係数表!G21</f>
        <v>0.28505771697306542</v>
      </c>
      <c r="K18" s="78">
        <f t="shared" si="3"/>
        <v>2.3492139643037173E-3</v>
      </c>
      <c r="L18" s="79"/>
      <c r="M18" s="80"/>
      <c r="N18" s="81">
        <f>分析係数表!H21</f>
        <v>9.2014141120635377E-4</v>
      </c>
      <c r="O18" s="82">
        <f t="shared" si="4"/>
        <v>1.5883568695051198E-2</v>
      </c>
      <c r="P18" s="76">
        <f>分析係数表!C21</f>
        <v>0.37411764705882355</v>
      </c>
      <c r="Q18" s="82">
        <f t="shared" si="5"/>
        <v>5.9423233470897426E-3</v>
      </c>
      <c r="R18" s="83">
        <v>1.6040994657404495E-2</v>
      </c>
      <c r="S18" s="84">
        <f t="shared" si="6"/>
        <v>2.4282181702783415E-2</v>
      </c>
      <c r="T18" s="85">
        <f>分析係数表!F21</f>
        <v>0.42400598546387347</v>
      </c>
      <c r="U18" s="86">
        <f t="shared" si="7"/>
        <v>1.029579038210152E-2</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投入係数表!D19</f>
        <v>0</v>
      </c>
      <c r="E19" s="77">
        <f t="shared" si="0"/>
        <v>0</v>
      </c>
      <c r="F19" s="76">
        <f>分析係数表!C22</f>
        <v>3.7067545304777627E-2</v>
      </c>
      <c r="G19" s="77">
        <f t="shared" si="1"/>
        <v>0</v>
      </c>
      <c r="H19" s="77">
        <v>5.0511232771923906E-4</v>
      </c>
      <c r="I19" s="77">
        <f t="shared" si="2"/>
        <v>5.0511232771923906E-4</v>
      </c>
      <c r="J19" s="76">
        <f>分析係数表!G22</f>
        <v>0.19478402607986961</v>
      </c>
      <c r="K19" s="78">
        <f t="shared" si="3"/>
        <v>9.838781281572791E-5</v>
      </c>
      <c r="L19" s="79"/>
      <c r="M19" s="80"/>
      <c r="N19" s="81">
        <f>分析係数表!H22</f>
        <v>4.8428495326650198E-5</v>
      </c>
      <c r="O19" s="82">
        <f t="shared" si="4"/>
        <v>8.3597729973953669E-4</v>
      </c>
      <c r="P19" s="76">
        <f>分析係数表!C22</f>
        <v>3.7067545304777627E-2</v>
      </c>
      <c r="Q19" s="82">
        <f t="shared" si="5"/>
        <v>3.098762643186094E-5</v>
      </c>
      <c r="R19" s="83">
        <v>3.2585403639523019E-4</v>
      </c>
      <c r="S19" s="84">
        <f t="shared" si="6"/>
        <v>8.309663641144693E-4</v>
      </c>
      <c r="T19" s="85">
        <f>分析係数表!F22</f>
        <v>0.40994295028524858</v>
      </c>
      <c r="U19" s="86">
        <f t="shared" si="7"/>
        <v>3.4064880289289164E-4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4.1798864986976835E-4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投入係数表!D21</f>
        <v>0</v>
      </c>
      <c r="E21" s="77">
        <f t="shared" si="0"/>
        <v>0</v>
      </c>
      <c r="F21" s="76">
        <f>分析係数表!C24</f>
        <v>1</v>
      </c>
      <c r="G21" s="77">
        <f t="shared" si="1"/>
        <v>0</v>
      </c>
      <c r="H21" s="77">
        <v>1.1138043054670943E-2</v>
      </c>
      <c r="I21" s="77">
        <f t="shared" si="2"/>
        <v>1.1138043054670943E-2</v>
      </c>
      <c r="J21" s="76">
        <f>分析係数表!G24</f>
        <v>0.20825654257279763</v>
      </c>
      <c r="K21" s="78">
        <f t="shared" si="3"/>
        <v>2.3195703375927324E-3</v>
      </c>
      <c r="L21" s="79"/>
      <c r="M21" s="80"/>
      <c r="N21" s="81">
        <f>分析係数表!H24</f>
        <v>3.389994672865514E-4</v>
      </c>
      <c r="O21" s="82">
        <f t="shared" si="4"/>
        <v>5.8518410981767566E-3</v>
      </c>
      <c r="P21" s="76">
        <f>分析係数表!C24</f>
        <v>1</v>
      </c>
      <c r="Q21" s="82">
        <f t="shared" si="5"/>
        <v>5.8518410981767566E-3</v>
      </c>
      <c r="R21" s="83">
        <v>2.6272325568850379E-2</v>
      </c>
      <c r="S21" s="84">
        <f t="shared" si="6"/>
        <v>3.7410368623521324E-2</v>
      </c>
      <c r="T21" s="85">
        <f>分析係数表!F24</f>
        <v>0.38665683744931811</v>
      </c>
      <c r="U21" s="86">
        <f t="shared" si="7"/>
        <v>1.4464974819783954E-2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投入係数表!D22</f>
        <v>0</v>
      </c>
      <c r="E22" s="77">
        <f t="shared" si="0"/>
        <v>0</v>
      </c>
      <c r="F22" s="76">
        <f>分析係数表!C25</f>
        <v>9.7637180238234755E-3</v>
      </c>
      <c r="G22" s="77">
        <f t="shared" si="1"/>
        <v>0</v>
      </c>
      <c r="H22" s="77">
        <v>2.2394439296770662E-4</v>
      </c>
      <c r="I22" s="77">
        <f t="shared" si="2"/>
        <v>2.2394439296770662E-4</v>
      </c>
      <c r="J22" s="76">
        <f>分析係数表!G25</f>
        <v>0.19639934533551553</v>
      </c>
      <c r="K22" s="78">
        <f t="shared" si="3"/>
        <v>4.3982532170417007E-5</v>
      </c>
      <c r="L22" s="79"/>
      <c r="M22" s="80"/>
      <c r="N22" s="81">
        <f>分析係数表!H25</f>
        <v>5.0849920092982707E-4</v>
      </c>
      <c r="O22" s="82">
        <f t="shared" si="4"/>
        <v>8.7777616472651341E-3</v>
      </c>
      <c r="P22" s="76">
        <f>分析係数表!C25</f>
        <v>9.7637180238234755E-3</v>
      </c>
      <c r="Q22" s="82">
        <f t="shared" si="5"/>
        <v>8.5703589604229036E-5</v>
      </c>
      <c r="R22" s="83">
        <v>5.5109607514562166E-4</v>
      </c>
      <c r="S22" s="84">
        <f t="shared" si="6"/>
        <v>7.7504046811332833E-4</v>
      </c>
      <c r="T22" s="85">
        <f>分析係数表!F25</f>
        <v>0.34206219312602293</v>
      </c>
      <c r="U22" s="86">
        <f t="shared" si="7"/>
        <v>2.6511204228426454E-4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投入係数表!D23</f>
        <v>0</v>
      </c>
      <c r="E23" s="77">
        <f t="shared" si="0"/>
        <v>0</v>
      </c>
      <c r="F23" s="76">
        <f>分析係数表!C26</f>
        <v>0.93036400633054483</v>
      </c>
      <c r="G23" s="77">
        <f t="shared" si="1"/>
        <v>0</v>
      </c>
      <c r="H23" s="77">
        <v>1.2823793681103021E-2</v>
      </c>
      <c r="I23" s="77">
        <f t="shared" si="2"/>
        <v>1.2823793681103021E-2</v>
      </c>
      <c r="J23" s="76">
        <f>分析係数表!G26</f>
        <v>0.19645328719723185</v>
      </c>
      <c r="K23" s="78">
        <f t="shared" si="3"/>
        <v>2.5192764229917787E-3</v>
      </c>
      <c r="L23" s="79"/>
      <c r="M23" s="80"/>
      <c r="N23" s="81">
        <f>分析係数表!H26</f>
        <v>1.0557411981209745E-2</v>
      </c>
      <c r="O23" s="82">
        <f t="shared" si="4"/>
        <v>0.18224305134321903</v>
      </c>
      <c r="P23" s="76">
        <f>分析係数表!C26</f>
        <v>0.93036400633054483</v>
      </c>
      <c r="Q23" s="82">
        <f t="shared" si="5"/>
        <v>0.16955237537358042</v>
      </c>
      <c r="R23" s="83">
        <v>0.1985983800680981</v>
      </c>
      <c r="S23" s="84">
        <f t="shared" si="6"/>
        <v>0.21142217374920114</v>
      </c>
      <c r="T23" s="85">
        <f>分析係数表!F26</f>
        <v>0.33070934256055362</v>
      </c>
      <c r="U23" s="86">
        <f t="shared" si="7"/>
        <v>6.9919288083321443E-2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投入係数表!D24</f>
        <v>0</v>
      </c>
      <c r="E24" s="77">
        <f t="shared" si="0"/>
        <v>0</v>
      </c>
      <c r="F24" s="76">
        <f>分析係数表!C27</f>
        <v>0.10562310030395139</v>
      </c>
      <c r="G24" s="77">
        <f t="shared" si="1"/>
        <v>0</v>
      </c>
      <c r="H24" s="77">
        <v>2.6695037912821901E-4</v>
      </c>
      <c r="I24" s="77">
        <f t="shared" si="2"/>
        <v>2.6695037912821901E-4</v>
      </c>
      <c r="J24" s="76">
        <f>分析係数表!G27</f>
        <v>0.17127071823204421</v>
      </c>
      <c r="K24" s="78">
        <f t="shared" si="3"/>
        <v>4.5720783165606574E-5</v>
      </c>
      <c r="L24" s="79"/>
      <c r="M24" s="80"/>
      <c r="N24" s="81">
        <f>分析係数表!H27</f>
        <v>1.1162768172792872E-2</v>
      </c>
      <c r="O24" s="82">
        <f t="shared" si="4"/>
        <v>0.19269276758996323</v>
      </c>
      <c r="P24" s="76">
        <f>分析係数表!C27</f>
        <v>0.10562310030395139</v>
      </c>
      <c r="Q24" s="82">
        <f t="shared" si="5"/>
        <v>2.035280751900068E-2</v>
      </c>
      <c r="R24" s="83">
        <v>2.0601219316064602E-2</v>
      </c>
      <c r="S24" s="84">
        <f t="shared" si="6"/>
        <v>2.0868169695192822E-2</v>
      </c>
      <c r="T24" s="85">
        <f>分析係数表!F27</f>
        <v>0.32320441988950277</v>
      </c>
      <c r="U24" s="86">
        <f t="shared" si="7"/>
        <v>6.7446846804904981E-3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投入係数表!D25</f>
        <v>0</v>
      </c>
      <c r="E25" s="77">
        <f t="shared" si="0"/>
        <v>0</v>
      </c>
      <c r="F25" s="76">
        <f>分析係数表!C28</f>
        <v>0.18610473607344047</v>
      </c>
      <c r="G25" s="77">
        <f t="shared" si="1"/>
        <v>0</v>
      </c>
      <c r="H25" s="77">
        <v>1.1723696231442933E-2</v>
      </c>
      <c r="I25" s="77">
        <f t="shared" si="2"/>
        <v>1.1723696231442933E-2</v>
      </c>
      <c r="J25" s="76">
        <f>分析係数表!G28</f>
        <v>0.12463295269168026</v>
      </c>
      <c r="K25" s="78">
        <f t="shared" si="3"/>
        <v>1.4611588777850573E-3</v>
      </c>
      <c r="L25" s="79"/>
      <c r="M25" s="80"/>
      <c r="N25" s="81">
        <f>分析係数表!H28</f>
        <v>2.0436825027846384E-2</v>
      </c>
      <c r="O25" s="82">
        <f t="shared" si="4"/>
        <v>0.35278242049008446</v>
      </c>
      <c r="P25" s="76">
        <f>分析係数表!C28</f>
        <v>0.18610473607344047</v>
      </c>
      <c r="Q25" s="82">
        <f t="shared" si="5"/>
        <v>6.565447925665667E-2</v>
      </c>
      <c r="R25" s="83">
        <v>7.4720686902752964E-2</v>
      </c>
      <c r="S25" s="84">
        <f t="shared" si="6"/>
        <v>8.644438313419589E-2</v>
      </c>
      <c r="T25" s="85">
        <f>分析係数表!F28</f>
        <v>0.20978792822185971</v>
      </c>
      <c r="U25" s="86">
        <f t="shared" si="7"/>
        <v>1.8134988044139627E-2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投入係数表!D26</f>
        <v>0</v>
      </c>
      <c r="E26" s="77">
        <f t="shared" si="0"/>
        <v>0</v>
      </c>
      <c r="F26" s="76">
        <f>分析係数表!C29</f>
        <v>0.55770782889426962</v>
      </c>
      <c r="G26" s="77">
        <f t="shared" si="1"/>
        <v>0</v>
      </c>
      <c r="H26" s="77">
        <v>1.8036931297472077E-2</v>
      </c>
      <c r="I26" s="77">
        <f t="shared" si="2"/>
        <v>1.8036931297472077E-2</v>
      </c>
      <c r="J26" s="76">
        <f>分析係数表!G29</f>
        <v>0.26290655653071759</v>
      </c>
      <c r="K26" s="78">
        <f t="shared" si="3"/>
        <v>4.7420274977995119E-3</v>
      </c>
      <c r="L26" s="79"/>
      <c r="M26" s="80"/>
      <c r="N26" s="81">
        <f>分析係数表!H29</f>
        <v>1.0048912780279917E-2</v>
      </c>
      <c r="O26" s="82">
        <f t="shared" si="4"/>
        <v>0.17346528969595387</v>
      </c>
      <c r="P26" s="76">
        <f>分析係数表!C29</f>
        <v>0.55770782889426962</v>
      </c>
      <c r="Q26" s="82">
        <f t="shared" si="5"/>
        <v>9.6742950104845959E-2</v>
      </c>
      <c r="R26" s="83">
        <v>0.13951892583445813</v>
      </c>
      <c r="S26" s="84">
        <f t="shared" si="6"/>
        <v>0.15755585713193021</v>
      </c>
      <c r="T26" s="85">
        <f>分析係数表!F29</f>
        <v>0.49535363964894163</v>
      </c>
      <c r="U26" s="86">
        <f t="shared" si="7"/>
        <v>7.8045867278310282E-2</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投入係数表!D27</f>
        <v>0</v>
      </c>
      <c r="E27" s="77">
        <f t="shared" si="0"/>
        <v>0</v>
      </c>
      <c r="F27" s="76">
        <f>分析係数表!C30</f>
        <v>1</v>
      </c>
      <c r="G27" s="77">
        <f t="shared" si="1"/>
        <v>0</v>
      </c>
      <c r="H27" s="77">
        <v>2.3603246997390432E-2</v>
      </c>
      <c r="I27" s="77">
        <f t="shared" si="2"/>
        <v>2.3603246997390432E-2</v>
      </c>
      <c r="J27" s="76">
        <f>分析係数表!G30</f>
        <v>0.34435136970794655</v>
      </c>
      <c r="K27" s="78">
        <f t="shared" si="3"/>
        <v>8.1278104331063729E-3</v>
      </c>
      <c r="L27" s="79"/>
      <c r="M27" s="80"/>
      <c r="N27" s="81">
        <f>分析係数表!H30</f>
        <v>0</v>
      </c>
      <c r="O27" s="82">
        <f t="shared" si="4"/>
        <v>0</v>
      </c>
      <c r="P27" s="76">
        <f>分析係数表!C30</f>
        <v>1</v>
      </c>
      <c r="Q27" s="82">
        <f t="shared" si="5"/>
        <v>0</v>
      </c>
      <c r="R27" s="83">
        <v>4.7984679630291759E-2</v>
      </c>
      <c r="S27" s="84">
        <f t="shared" si="6"/>
        <v>7.1587926627682194E-2</v>
      </c>
      <c r="T27" s="85">
        <f>分析係数表!F30</f>
        <v>0.43672175684853975</v>
      </c>
      <c r="U27" s="86">
        <f t="shared" si="7"/>
        <v>3.126400508598573E-2</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投入係数表!D28</f>
        <v>0</v>
      </c>
      <c r="E28" s="77">
        <f t="shared" si="0"/>
        <v>0</v>
      </c>
      <c r="F28" s="76">
        <f>分析係数表!C31</f>
        <v>0.21403057579654239</v>
      </c>
      <c r="G28" s="77">
        <f t="shared" si="1"/>
        <v>0</v>
      </c>
      <c r="H28" s="77">
        <v>1.8162119526863592E-2</v>
      </c>
      <c r="I28" s="77">
        <f t="shared" si="2"/>
        <v>1.8162119526863592E-2</v>
      </c>
      <c r="J28" s="76">
        <f>分析係数表!G31</f>
        <v>7.0431893687707636E-2</v>
      </c>
      <c r="K28" s="78">
        <f t="shared" si="3"/>
        <v>1.2791924716594955E-3</v>
      </c>
      <c r="L28" s="79"/>
      <c r="M28" s="80"/>
      <c r="N28" s="81">
        <f>分析係数表!H31</f>
        <v>2.2373964840912391E-2</v>
      </c>
      <c r="O28" s="82">
        <f t="shared" si="4"/>
        <v>0.38622151247966596</v>
      </c>
      <c r="P28" s="76">
        <f>分析係数表!C31</f>
        <v>0.21403057579654239</v>
      </c>
      <c r="Q28" s="82">
        <f t="shared" si="5"/>
        <v>8.2663212701034383E-2</v>
      </c>
      <c r="R28" s="83">
        <v>0.11123264463487982</v>
      </c>
      <c r="S28" s="84">
        <f t="shared" si="6"/>
        <v>0.12939476416174342</v>
      </c>
      <c r="T28" s="85">
        <f>分析係数表!F31</f>
        <v>0.34418604651162793</v>
      </c>
      <c r="U28" s="86">
        <f t="shared" si="7"/>
        <v>4.4535872316134949E-2</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投入係数表!D29</f>
        <v>0</v>
      </c>
      <c r="E29" s="77">
        <f t="shared" si="0"/>
        <v>0</v>
      </c>
      <c r="F29" s="76">
        <f>分析係数表!C32</f>
        <v>0.43391812865497081</v>
      </c>
      <c r="G29" s="77">
        <f t="shared" si="1"/>
        <v>0</v>
      </c>
      <c r="H29" s="77">
        <v>4.5033352653694406E-3</v>
      </c>
      <c r="I29" s="77">
        <f t="shared" si="2"/>
        <v>4.5033352653694406E-3</v>
      </c>
      <c r="J29" s="76">
        <f>分析係数表!G32</f>
        <v>0.14171122994652408</v>
      </c>
      <c r="K29" s="78">
        <f t="shared" si="3"/>
        <v>6.3817317931705981E-4</v>
      </c>
      <c r="L29" s="79"/>
      <c r="M29" s="80"/>
      <c r="N29" s="81">
        <f>分析係数表!H32</f>
        <v>6.3683471354545017E-3</v>
      </c>
      <c r="O29" s="82">
        <f t="shared" si="4"/>
        <v>0.10993101491574908</v>
      </c>
      <c r="P29" s="76">
        <f>分析係数表!C32</f>
        <v>0.43391812865497081</v>
      </c>
      <c r="Q29" s="82">
        <f t="shared" si="5"/>
        <v>4.7701060273383528E-2</v>
      </c>
      <c r="R29" s="83">
        <v>6.0896241487303812E-2</v>
      </c>
      <c r="S29" s="84">
        <f t="shared" si="6"/>
        <v>6.5399576752673258E-2</v>
      </c>
      <c r="T29" s="85">
        <f>分析係数表!F32</f>
        <v>0.48395721925133689</v>
      </c>
      <c r="U29" s="86">
        <f t="shared" si="7"/>
        <v>3.1650597305438129E-2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投入係数表!D30</f>
        <v>0</v>
      </c>
      <c r="E30" s="77">
        <f t="shared" si="0"/>
        <v>0</v>
      </c>
      <c r="F30" s="76">
        <f>分析係数表!C33</f>
        <v>0.95657568238213397</v>
      </c>
      <c r="G30" s="77">
        <f t="shared" si="1"/>
        <v>0</v>
      </c>
      <c r="H30" s="77">
        <v>1.3400235455159022E-2</v>
      </c>
      <c r="I30" s="77">
        <f t="shared" si="2"/>
        <v>1.3400235455159022E-2</v>
      </c>
      <c r="J30" s="76">
        <f>分析係数表!G33</f>
        <v>0.50647668393782386</v>
      </c>
      <c r="K30" s="78">
        <f t="shared" si="3"/>
        <v>6.7869068173149966E-3</v>
      </c>
      <c r="L30" s="79"/>
      <c r="M30" s="80"/>
      <c r="N30" s="81">
        <f>分析係数表!H33</f>
        <v>9.6856990653300401E-4</v>
      </c>
      <c r="O30" s="82">
        <f t="shared" si="4"/>
        <v>1.6719545994790735E-2</v>
      </c>
      <c r="P30" s="76">
        <f>分析係数表!C33</f>
        <v>0.95657568238213397</v>
      </c>
      <c r="Q30" s="82">
        <f t="shared" si="5"/>
        <v>1.5993511119086423E-2</v>
      </c>
      <c r="R30" s="83">
        <v>5.0675125069342269E-2</v>
      </c>
      <c r="S30" s="84">
        <f t="shared" si="6"/>
        <v>6.4075360524501287E-2</v>
      </c>
      <c r="T30" s="85">
        <f>分析係数表!F33</f>
        <v>0.6295336787564767</v>
      </c>
      <c r="U30" s="86">
        <f t="shared" si="7"/>
        <v>4.0337597428636823E-2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投入係数表!D31</f>
        <v>3.9215686274509803E-2</v>
      </c>
      <c r="E31" s="77">
        <f t="shared" si="0"/>
        <v>3.9215686274509802</v>
      </c>
      <c r="F31" s="76">
        <f>分析係数表!C34</f>
        <v>0.33608845585417924</v>
      </c>
      <c r="G31" s="77">
        <f t="shared" si="1"/>
        <v>1.317993944526193</v>
      </c>
      <c r="H31" s="77">
        <v>1.4742344099266855</v>
      </c>
      <c r="I31" s="77">
        <f t="shared" si="2"/>
        <v>1.4742344099266855</v>
      </c>
      <c r="J31" s="76">
        <f>分析係数表!G34</f>
        <v>0.42501734562394688</v>
      </c>
      <c r="K31" s="78">
        <f t="shared" si="3"/>
        <v>0.62657519573452547</v>
      </c>
      <c r="L31" s="79"/>
      <c r="M31" s="80"/>
      <c r="N31" s="81">
        <f>分析係数表!H34</f>
        <v>0.15935396387234249</v>
      </c>
      <c r="O31" s="82">
        <f t="shared" si="4"/>
        <v>2.7507833047929457</v>
      </c>
      <c r="P31" s="76">
        <f>分析係数表!C34</f>
        <v>0.33608845585417924</v>
      </c>
      <c r="Q31" s="82">
        <f t="shared" si="5"/>
        <v>0.92450651329731726</v>
      </c>
      <c r="R31" s="83">
        <v>1.002207301153315</v>
      </c>
      <c r="S31" s="84">
        <f t="shared" si="6"/>
        <v>2.4764417110800006</v>
      </c>
      <c r="T31" s="85">
        <f>分析係数表!F34</f>
        <v>0.69035583308553872</v>
      </c>
      <c r="U31" s="86">
        <f t="shared" si="7"/>
        <v>1.7096259805404108</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投入係数表!D32</f>
        <v>0</v>
      </c>
      <c r="E32" s="77">
        <f t="shared" si="0"/>
        <v>0</v>
      </c>
      <c r="F32" s="76">
        <f>分析係数表!C35</f>
        <v>1</v>
      </c>
      <c r="G32" s="77">
        <f t="shared" si="1"/>
        <v>0</v>
      </c>
      <c r="H32" s="77">
        <v>7.1653923495113347E-2</v>
      </c>
      <c r="I32" s="77">
        <f t="shared" si="2"/>
        <v>7.1653923495113347E-2</v>
      </c>
      <c r="J32" s="76">
        <f>分析係数表!G35</f>
        <v>0.31379772270596118</v>
      </c>
      <c r="K32" s="78">
        <f t="shared" si="3"/>
        <v>2.2484838015713736E-2</v>
      </c>
      <c r="L32" s="79"/>
      <c r="M32" s="80"/>
      <c r="N32" s="81">
        <f>分析係数表!H35</f>
        <v>5.9518620756453096E-2</v>
      </c>
      <c r="O32" s="82">
        <f t="shared" si="4"/>
        <v>1.0274161013798906</v>
      </c>
      <c r="P32" s="76">
        <f>分析係数表!C35</f>
        <v>1</v>
      </c>
      <c r="Q32" s="82">
        <f t="shared" si="5"/>
        <v>1.0274161013798906</v>
      </c>
      <c r="R32" s="83">
        <v>1.3402241976552358</v>
      </c>
      <c r="S32" s="84">
        <f t="shared" si="6"/>
        <v>1.4118781211503491</v>
      </c>
      <c r="T32" s="85">
        <f>分析係数表!F35</f>
        <v>0.62804197365483372</v>
      </c>
      <c r="U32" s="86">
        <f t="shared" si="7"/>
        <v>0.88671872176734368</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投入係数表!D33</f>
        <v>0</v>
      </c>
      <c r="E33" s="77">
        <f t="shared" si="0"/>
        <v>0</v>
      </c>
      <c r="F33" s="76">
        <f>分析係数表!C36</f>
        <v>0.74699570815450644</v>
      </c>
      <c r="G33" s="77">
        <f t="shared" si="1"/>
        <v>0</v>
      </c>
      <c r="H33" s="77">
        <v>7.1411222718783113E-2</v>
      </c>
      <c r="I33" s="77">
        <f t="shared" si="2"/>
        <v>7.1411222718783113E-2</v>
      </c>
      <c r="J33" s="76">
        <f>分析係数表!G36</f>
        <v>2.1798365122615803E-2</v>
      </c>
      <c r="K33" s="78">
        <f t="shared" si="3"/>
        <v>1.5566479066764711E-3</v>
      </c>
      <c r="L33" s="79"/>
      <c r="M33" s="80"/>
      <c r="N33" s="81">
        <f>分析係数表!H36</f>
        <v>0.18814470434403602</v>
      </c>
      <c r="O33" s="82">
        <f t="shared" si="4"/>
        <v>3.2477718094880998</v>
      </c>
      <c r="P33" s="76">
        <f>分析係数表!C36</f>
        <v>0.74699570815450644</v>
      </c>
      <c r="Q33" s="82">
        <f t="shared" si="5"/>
        <v>2.4260716027528058</v>
      </c>
      <c r="R33" s="83">
        <v>2.5319309685402214</v>
      </c>
      <c r="S33" s="84">
        <f t="shared" si="6"/>
        <v>2.6033421912590047</v>
      </c>
      <c r="T33" s="85">
        <f>分析係数表!F36</f>
        <v>0.88068263301305039</v>
      </c>
      <c r="U33" s="86">
        <f t="shared" si="7"/>
        <v>2.2927182556319443</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投入係数表!D34</f>
        <v>3.9215686274509803E-2</v>
      </c>
      <c r="E34" s="77">
        <f t="shared" si="0"/>
        <v>3.9215686274509802</v>
      </c>
      <c r="F34" s="76">
        <f>分析係数表!C37</f>
        <v>0.40712235846595357</v>
      </c>
      <c r="G34" s="77">
        <f t="shared" si="1"/>
        <v>1.5965582684939355</v>
      </c>
      <c r="H34" s="77">
        <v>1.7957360355891512</v>
      </c>
      <c r="I34" s="77">
        <f t="shared" si="2"/>
        <v>1.7957360355891512</v>
      </c>
      <c r="J34" s="76">
        <f>分析係数表!G37</f>
        <v>0.32196035893896063</v>
      </c>
      <c r="K34" s="78">
        <f t="shared" si="3"/>
        <v>0.57815581857790932</v>
      </c>
      <c r="L34" s="79"/>
      <c r="M34" s="80"/>
      <c r="N34" s="81">
        <f>分析係数表!H37</f>
        <v>4.8815923289263402E-2</v>
      </c>
      <c r="O34" s="82">
        <f t="shared" si="4"/>
        <v>0.84266511813745304</v>
      </c>
      <c r="P34" s="76">
        <f>分析係数表!C37</f>
        <v>0.40712235846595357</v>
      </c>
      <c r="Q34" s="82">
        <f t="shared" si="5"/>
        <v>0.34306781029311129</v>
      </c>
      <c r="R34" s="83">
        <v>0.40622292282449335</v>
      </c>
      <c r="S34" s="84">
        <f t="shared" si="6"/>
        <v>2.2019589584136448</v>
      </c>
      <c r="T34" s="85">
        <f>分析係数表!F37</f>
        <v>0.65447194556749833</v>
      </c>
      <c r="U34" s="86">
        <f t="shared" si="7"/>
        <v>1.4411203635727603</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投入係数表!D35</f>
        <v>0</v>
      </c>
      <c r="E35" s="77">
        <f t="shared" si="0"/>
        <v>0</v>
      </c>
      <c r="F35" s="76">
        <f>分析係数表!C38</f>
        <v>1.4508928571428603E-2</v>
      </c>
      <c r="G35" s="77">
        <f t="shared" si="1"/>
        <v>0</v>
      </c>
      <c r="H35" s="77">
        <v>1.974132026234721E-3</v>
      </c>
      <c r="I35" s="77">
        <f t="shared" si="2"/>
        <v>1.974132026234721E-3</v>
      </c>
      <c r="J35" s="76">
        <f>分析係数表!G38</f>
        <v>0.30833333333333335</v>
      </c>
      <c r="K35" s="78">
        <f t="shared" si="3"/>
        <v>6.0869070808903896E-4</v>
      </c>
      <c r="L35" s="79"/>
      <c r="M35" s="80"/>
      <c r="N35" s="81">
        <f>分析係数表!H38</f>
        <v>4.2859218364085426E-2</v>
      </c>
      <c r="O35" s="82">
        <f t="shared" si="4"/>
        <v>0.73983991026948992</v>
      </c>
      <c r="P35" s="76">
        <f>分析係数表!C38</f>
        <v>1.4508928571428603E-2</v>
      </c>
      <c r="Q35" s="82">
        <f t="shared" si="5"/>
        <v>1.0734284412392176E-2</v>
      </c>
      <c r="R35" s="83">
        <v>1.378067504744534E-2</v>
      </c>
      <c r="S35" s="84">
        <f t="shared" si="6"/>
        <v>1.5754807073680061E-2</v>
      </c>
      <c r="T35" s="85">
        <f>分析係数表!F38</f>
        <v>0.5083333333333333</v>
      </c>
      <c r="U35" s="86">
        <f t="shared" si="7"/>
        <v>8.0086935957873646E-3</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投入係数表!D36</f>
        <v>0</v>
      </c>
      <c r="E36" s="77">
        <f t="shared" si="0"/>
        <v>0</v>
      </c>
      <c r="F36" s="76">
        <f>分析係数表!C39</f>
        <v>1</v>
      </c>
      <c r="G36" s="77">
        <f t="shared" si="1"/>
        <v>0</v>
      </c>
      <c r="H36" s="77">
        <v>1.9420624682531273E-3</v>
      </c>
      <c r="I36" s="77">
        <f t="shared" si="2"/>
        <v>1.9420624682531273E-3</v>
      </c>
      <c r="J36" s="76">
        <f>分析係数表!G39</f>
        <v>0.34035980374341268</v>
      </c>
      <c r="K36" s="78">
        <f t="shared" si="3"/>
        <v>6.6100000055208206E-4</v>
      </c>
      <c r="L36" s="79"/>
      <c r="M36" s="80"/>
      <c r="N36" s="81">
        <f>分析係数表!H39</f>
        <v>3.825851130805366E-3</v>
      </c>
      <c r="O36" s="82">
        <f t="shared" si="4"/>
        <v>6.6042206679423399E-2</v>
      </c>
      <c r="P36" s="76">
        <f>分析係数表!C39</f>
        <v>1</v>
      </c>
      <c r="Q36" s="82">
        <f t="shared" si="5"/>
        <v>6.6042206679423399E-2</v>
      </c>
      <c r="R36" s="83">
        <v>8.4641967758987247E-2</v>
      </c>
      <c r="S36" s="84">
        <f t="shared" si="6"/>
        <v>8.6584030227240372E-2</v>
      </c>
      <c r="T36" s="85">
        <f>分析係数表!F39</f>
        <v>0.69125931310194444</v>
      </c>
      <c r="U36" s="86">
        <f t="shared" si="7"/>
        <v>5.9852017260480173E-2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投入係数表!D37</f>
        <v>0</v>
      </c>
      <c r="E37" s="77">
        <f t="shared" si="0"/>
        <v>0</v>
      </c>
      <c r="F37" s="76">
        <f>分析係数表!C40</f>
        <v>0.85193465176268268</v>
      </c>
      <c r="G37" s="77">
        <f t="shared" si="1"/>
        <v>0</v>
      </c>
      <c r="H37" s="77">
        <v>1.5125237434907564E-3</v>
      </c>
      <c r="I37" s="77">
        <f t="shared" si="2"/>
        <v>1.5125237434907564E-3</v>
      </c>
      <c r="J37" s="76">
        <f>分析係数表!G40</f>
        <v>0.54260669636442016</v>
      </c>
      <c r="K37" s="78">
        <f t="shared" si="3"/>
        <v>8.2070551162826495E-4</v>
      </c>
      <c r="L37" s="79"/>
      <c r="M37" s="80"/>
      <c r="N37" s="81">
        <f>分析係数表!H40</f>
        <v>3.0340452322146352E-2</v>
      </c>
      <c r="O37" s="82">
        <f t="shared" si="4"/>
        <v>0.52373977828681972</v>
      </c>
      <c r="P37" s="76">
        <f>分析係数表!C40</f>
        <v>0.85193465176268268</v>
      </c>
      <c r="Q37" s="82">
        <f t="shared" si="5"/>
        <v>0.4461920656290464</v>
      </c>
      <c r="R37" s="83">
        <v>0.44705900330879905</v>
      </c>
      <c r="S37" s="84">
        <f t="shared" si="6"/>
        <v>0.44857152705228981</v>
      </c>
      <c r="T37" s="85">
        <f>分析係数表!F40</f>
        <v>0.72424198879149304</v>
      </c>
      <c r="U37" s="86">
        <f t="shared" si="7"/>
        <v>0.32487433486758738</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投入係数表!D38</f>
        <v>0</v>
      </c>
      <c r="E38" s="77">
        <f t="shared" si="0"/>
        <v>0</v>
      </c>
      <c r="F38" s="76">
        <f>分析係数表!C41</f>
        <v>0.80146471371504657</v>
      </c>
      <c r="G38" s="77">
        <f t="shared" si="1"/>
        <v>0</v>
      </c>
      <c r="H38" s="77">
        <v>5.7987272215775385E-3</v>
      </c>
      <c r="I38" s="77">
        <f t="shared" si="2"/>
        <v>5.7987272215775385E-3</v>
      </c>
      <c r="J38" s="76">
        <f>分析係数表!G41</f>
        <v>0.44658927872701187</v>
      </c>
      <c r="K38" s="78">
        <f t="shared" si="3"/>
        <v>2.5896494074190025E-3</v>
      </c>
      <c r="L38" s="79"/>
      <c r="M38" s="80"/>
      <c r="N38" s="81">
        <f>分析係数表!H41</f>
        <v>5.2181703714465594E-2</v>
      </c>
      <c r="O38" s="82">
        <f t="shared" si="4"/>
        <v>0.90076554046935087</v>
      </c>
      <c r="P38" s="76">
        <f>分析係数表!C41</f>
        <v>0.80146471371504657</v>
      </c>
      <c r="Q38" s="82">
        <f t="shared" si="5"/>
        <v>0.72193179601664748</v>
      </c>
      <c r="R38" s="83">
        <v>0.73589232437157592</v>
      </c>
      <c r="S38" s="84">
        <f t="shared" si="6"/>
        <v>0.74169105159315352</v>
      </c>
      <c r="T38" s="85">
        <f>分析係数表!F41</f>
        <v>0.54349810877787919</v>
      </c>
      <c r="U38" s="86">
        <f t="shared" si="7"/>
        <v>0.40310768383835538</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投入係数表!D39</f>
        <v>0</v>
      </c>
      <c r="E39" s="77">
        <f>$C$6*D39</f>
        <v>0</v>
      </c>
      <c r="F39" s="76">
        <f>分析係数表!C42</f>
        <v>0.73057644110275688</v>
      </c>
      <c r="G39" s="77">
        <f>E39*F39</f>
        <v>0</v>
      </c>
      <c r="H39" s="77">
        <v>5.0518823942509805E-3</v>
      </c>
      <c r="I39" s="77">
        <f>C39+H39</f>
        <v>5.0518823942509805E-3</v>
      </c>
      <c r="J39" s="76">
        <f>分析係数表!G42</f>
        <v>0.48211243611584326</v>
      </c>
      <c r="K39" s="78">
        <f>I39*J39</f>
        <v>2.435575328063079E-3</v>
      </c>
      <c r="L39" s="79"/>
      <c r="M39" s="80"/>
      <c r="N39" s="81">
        <f>分析係数表!H42</f>
        <v>1.2567194537265727E-2</v>
      </c>
      <c r="O39" s="82">
        <f t="shared" si="4"/>
        <v>0.21693610928240978</v>
      </c>
      <c r="P39" s="76">
        <f>分析係数表!C42</f>
        <v>0.73057644110275688</v>
      </c>
      <c r="Q39" s="82">
        <f>O39*P39</f>
        <v>0.15848841066622169</v>
      </c>
      <c r="R39" s="83">
        <v>0.16748178240310477</v>
      </c>
      <c r="S39" s="84">
        <f>I39+R39</f>
        <v>0.17253366479735574</v>
      </c>
      <c r="T39" s="85">
        <f>分析係数表!F42</f>
        <v>0.53492333901192501</v>
      </c>
      <c r="U39" s="86">
        <f t="shared" si="7"/>
        <v>9.2292284065365757E-2</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投入係数表!D40</f>
        <v>3.9215686274509803E-2</v>
      </c>
      <c r="E40" s="77">
        <f>$C$6*D40</f>
        <v>3.9215686274509802</v>
      </c>
      <c r="F40" s="76">
        <f>分析係数表!C43</f>
        <v>0.26262335230137579</v>
      </c>
      <c r="G40" s="77">
        <f>E40*F40</f>
        <v>1.0298954992210816</v>
      </c>
      <c r="H40" s="77">
        <v>1.2625518397524433</v>
      </c>
      <c r="I40" s="77">
        <f>C40+H40</f>
        <v>1.2625518397524433</v>
      </c>
      <c r="J40" s="76">
        <f>分析係数表!G43</f>
        <v>0.38144329896907214</v>
      </c>
      <c r="K40" s="78">
        <f>I40*J40</f>
        <v>0.4815919388746433</v>
      </c>
      <c r="L40" s="79"/>
      <c r="M40" s="80"/>
      <c r="N40" s="81">
        <f>分析係数表!H43</f>
        <v>3.4626374158554893E-2</v>
      </c>
      <c r="O40" s="82">
        <f t="shared" si="4"/>
        <v>0.59772376931376869</v>
      </c>
      <c r="P40" s="76">
        <f>分析係数表!C43</f>
        <v>0.26262335230137579</v>
      </c>
      <c r="Q40" s="82">
        <f>O40*P40</f>
        <v>0.15697622004739614</v>
      </c>
      <c r="R40" s="83">
        <v>0.29533361386914336</v>
      </c>
      <c r="S40" s="84">
        <f>I40+R40</f>
        <v>1.5578854536215867</v>
      </c>
      <c r="T40" s="85">
        <f>分析係数表!F43</f>
        <v>0.61984536082474229</v>
      </c>
      <c r="U40" s="86">
        <f t="shared" si="7"/>
        <v>0.96564807112368978</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投入係数表!D41</f>
        <v>0</v>
      </c>
      <c r="E41" s="77">
        <f>$C$6*D41</f>
        <v>0</v>
      </c>
      <c r="F41" s="76">
        <f>分析係数表!C44</f>
        <v>0.55951749734888656</v>
      </c>
      <c r="G41" s="77">
        <f>E41*F41</f>
        <v>0</v>
      </c>
      <c r="H41" s="77">
        <v>1.9743677794846985E-3</v>
      </c>
      <c r="I41" s="77">
        <f>C41+H41</f>
        <v>1.9743677794846985E-3</v>
      </c>
      <c r="J41" s="76">
        <f>分析係数表!G44</f>
        <v>0.2661290322580645</v>
      </c>
      <c r="K41" s="78">
        <f>I41*J41</f>
        <v>5.254365864757665E-4</v>
      </c>
      <c r="L41" s="79"/>
      <c r="M41" s="80"/>
      <c r="N41" s="81">
        <f>分析係数表!H44</f>
        <v>0.11419439198024117</v>
      </c>
      <c r="O41" s="82">
        <f t="shared" si="4"/>
        <v>1.9712344727858275</v>
      </c>
      <c r="P41" s="76">
        <f>分析係数表!C44</f>
        <v>0.55951749734888656</v>
      </c>
      <c r="Q41" s="82">
        <f>O41*P41</f>
        <v>1.1029401789009781</v>
      </c>
      <c r="R41" s="83">
        <v>1.121742094277866</v>
      </c>
      <c r="S41" s="84">
        <f>I41+R41</f>
        <v>1.1237164620573508</v>
      </c>
      <c r="T41" s="85">
        <f>分析係数表!F44</f>
        <v>0.54608294930875578</v>
      </c>
      <c r="U41" s="86">
        <f t="shared" si="7"/>
        <v>0.61364239978707869</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投入係数表!D42</f>
        <v>0</v>
      </c>
      <c r="E42" s="77">
        <f>$C$6*D42</f>
        <v>0</v>
      </c>
      <c r="F42" s="76">
        <f>分析係数表!C45</f>
        <v>1</v>
      </c>
      <c r="G42" s="77">
        <f>E42*F42</f>
        <v>0</v>
      </c>
      <c r="H42" s="77">
        <v>4.8641235399433866E-2</v>
      </c>
      <c r="I42" s="77">
        <f>C42+H42</f>
        <v>4.8641235399433866E-2</v>
      </c>
      <c r="J42" s="76">
        <f>分析係数表!G45</f>
        <v>0</v>
      </c>
      <c r="K42" s="78">
        <f>I42*J42</f>
        <v>0</v>
      </c>
      <c r="L42" s="79"/>
      <c r="M42" s="80"/>
      <c r="N42" s="81">
        <f>分析係数表!H45</f>
        <v>0</v>
      </c>
      <c r="O42" s="82">
        <f t="shared" si="4"/>
        <v>0</v>
      </c>
      <c r="P42" s="76">
        <f>分析係数表!C45</f>
        <v>1</v>
      </c>
      <c r="Q42" s="82">
        <f>O42*P42</f>
        <v>0</v>
      </c>
      <c r="R42" s="83">
        <v>8.2264207706714276E-2</v>
      </c>
      <c r="S42" s="84">
        <f>I42+R42</f>
        <v>0.13090544310614816</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0</v>
      </c>
      <c r="E43" s="77">
        <f>$C$6*D43</f>
        <v>0</v>
      </c>
      <c r="F43" s="76">
        <f>分析係数表!C46</f>
        <v>0.22811405702851428</v>
      </c>
      <c r="G43" s="77">
        <f>E43*F43</f>
        <v>0</v>
      </c>
      <c r="H43" s="77">
        <v>1.0201408597605507E-2</v>
      </c>
      <c r="I43" s="77">
        <f>C43+H43</f>
        <v>1.0201408597605507E-2</v>
      </c>
      <c r="J43" s="76">
        <f>分析係数表!G46</f>
        <v>8.7527352297592995E-3</v>
      </c>
      <c r="K43" s="78">
        <f>I43*J43</f>
        <v>8.9290228425431125E-5</v>
      </c>
      <c r="L43" s="79"/>
      <c r="M43" s="80"/>
      <c r="N43" s="81">
        <f>分析係数表!H46</f>
        <v>2.1817037144655917E-2</v>
      </c>
      <c r="O43" s="82">
        <f t="shared" si="4"/>
        <v>0.37660777353266128</v>
      </c>
      <c r="P43" s="76">
        <f>分析係数表!C46</f>
        <v>0.22811405702851428</v>
      </c>
      <c r="Q43" s="82">
        <f>O43*P43</f>
        <v>8.5909527129011287E-2</v>
      </c>
      <c r="R43" s="83">
        <v>9.7702193257019315E-2</v>
      </c>
      <c r="S43" s="84">
        <f>I43+R43</f>
        <v>0.10790360185462482</v>
      </c>
      <c r="T43" s="85">
        <f>分析係数表!F46</f>
        <v>0.3172866520787746</v>
      </c>
      <c r="U43" s="86">
        <f t="shared" si="7"/>
        <v>3.423637257969496E-2</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投入係数表!D44</f>
        <v>0.31372549019607843</v>
      </c>
      <c r="E44" s="91">
        <f>SUM(E5:E43)</f>
        <v>31.372549019607842</v>
      </c>
      <c r="F44" s="92">
        <f>分析係数表!C47</f>
        <v>0.33433390508862204</v>
      </c>
      <c r="G44" s="91">
        <f>SUM(G5:G43)</f>
        <v>12.801761496910702</v>
      </c>
      <c r="H44" s="91">
        <f>SUM(H5:H43)</f>
        <v>14.617243098117031</v>
      </c>
      <c r="I44" s="91">
        <f>SUM(I5:I43)</f>
        <v>114.6172430981171</v>
      </c>
      <c r="J44" s="92">
        <f>分析係数表!G47</f>
        <v>0.20055399257397419</v>
      </c>
      <c r="K44" s="93">
        <f>SUM(K5:K43)</f>
        <v>27.531252411996324</v>
      </c>
      <c r="L44" s="94">
        <f>最終需要_まとめ!$L$33</f>
        <v>0.627</v>
      </c>
      <c r="M44" s="91">
        <f>K44*L44</f>
        <v>17.262095262321694</v>
      </c>
      <c r="N44" s="95">
        <f>分析係数表!H47</f>
        <v>1</v>
      </c>
      <c r="O44" s="96">
        <f>SUM(O5:O43)</f>
        <v>17.262095262321694</v>
      </c>
      <c r="P44" s="92">
        <f>分析係数表!C47</f>
        <v>0.33433390508862204</v>
      </c>
      <c r="Q44" s="96">
        <f>SUM(Q5:Q43)</f>
        <v>8.1788182358381682</v>
      </c>
      <c r="R44" s="91">
        <f>SUM(R5:R43)</f>
        <v>9.3578147964140275</v>
      </c>
      <c r="S44" s="97">
        <f>SUM(S5:S43)</f>
        <v>123.97505789453106</v>
      </c>
      <c r="T44" s="98">
        <f>分析係数表!F47</f>
        <v>0.41739236800258844</v>
      </c>
      <c r="U44" s="99">
        <f>SUM(U5:U43)</f>
        <v>84.494682729122388</v>
      </c>
      <c r="V44" s="100">
        <f>分析係数表!D47</f>
        <v>5.2767398089435869E-2</v>
      </c>
      <c r="W44" s="164">
        <f>SUM(W5:W43)</f>
        <v>40</v>
      </c>
      <c r="X44" s="92">
        <f>分析係数表!E47</f>
        <v>4.5266401770882245E-2</v>
      </c>
      <c r="Y44" s="165">
        <f>SUM(Y5:Y43)</f>
        <v>30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0.21389195148842333</v>
      </c>
      <c r="G5" s="77">
        <f t="shared" ref="G5:G38" si="1">E5*F5</f>
        <v>0</v>
      </c>
      <c r="H5" s="77">
        <f t="array" ref="H5:H43">MMULT(逆行列係数!C5:AO43,'3'!G5:G43)</f>
        <v>0</v>
      </c>
      <c r="I5" s="77">
        <f t="shared" ref="I5:I38" si="2">C5+H5</f>
        <v>0</v>
      </c>
      <c r="J5" s="76">
        <f>分析係数表!G8</f>
        <v>0.12113720642768851</v>
      </c>
      <c r="K5" s="78">
        <f t="shared" ref="K5:K38" si="3">I5*J5</f>
        <v>0</v>
      </c>
      <c r="L5" s="79" t="s">
        <v>181</v>
      </c>
      <c r="M5" s="80" t="s">
        <v>181</v>
      </c>
      <c r="N5" s="81">
        <f>分析係数表!H8</f>
        <v>1.1235410915782847E-2</v>
      </c>
      <c r="O5" s="82">
        <f t="shared" ref="O5:O44" si="4">$M$44*N5</f>
        <v>0</v>
      </c>
      <c r="P5" s="76">
        <f>分析係数表!C8</f>
        <v>0.21389195148842333</v>
      </c>
      <c r="Q5" s="82">
        <f t="shared" ref="Q5:Q38" si="5">O5*P5</f>
        <v>0</v>
      </c>
      <c r="R5" s="83">
        <f t="array" ref="R5:R43">MMULT(逆行列係数!C5:AO43,'3'!Q5:Q43)</f>
        <v>0</v>
      </c>
      <c r="S5" s="84">
        <f t="shared" ref="S5:S38" si="6">I5+R5</f>
        <v>0</v>
      </c>
      <c r="T5" s="85">
        <f>分析係数表!F8</f>
        <v>0.44993819530284301</v>
      </c>
      <c r="U5" s="86">
        <f t="shared" ref="U5:U38" si="7">S5*T5</f>
        <v>0</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76">
        <f>投入係数表!E6</f>
        <v>0</v>
      </c>
      <c r="E6" s="77">
        <f t="shared" si="0"/>
        <v>0</v>
      </c>
      <c r="F6" s="76">
        <f>分析係数表!C9</f>
        <v>0.54651162790697683</v>
      </c>
      <c r="G6" s="77">
        <f t="shared" si="1"/>
        <v>0</v>
      </c>
      <c r="H6" s="77">
        <v>0</v>
      </c>
      <c r="I6" s="77">
        <f t="shared" si="2"/>
        <v>0</v>
      </c>
      <c r="J6" s="76">
        <f>分析係数表!G9</f>
        <v>0.23529411764705882</v>
      </c>
      <c r="K6" s="78">
        <f t="shared" si="3"/>
        <v>0</v>
      </c>
      <c r="L6" s="79"/>
      <c r="M6" s="80"/>
      <c r="N6" s="81">
        <f>分析係数表!H9</f>
        <v>6.0535619158312755E-4</v>
      </c>
      <c r="O6" s="82">
        <f t="shared" si="4"/>
        <v>0</v>
      </c>
      <c r="P6" s="76">
        <f>分析係数表!C9</f>
        <v>0.54651162790697683</v>
      </c>
      <c r="Q6" s="82">
        <f t="shared" si="5"/>
        <v>0</v>
      </c>
      <c r="R6" s="83">
        <v>0</v>
      </c>
      <c r="S6" s="84">
        <f t="shared" si="6"/>
        <v>0</v>
      </c>
      <c r="T6" s="85">
        <f>分析係数表!F9</f>
        <v>0.68627450980392157</v>
      </c>
      <c r="U6" s="86">
        <f t="shared" si="7"/>
        <v>0</v>
      </c>
      <c r="V6" s="87">
        <f>分析係数表!D9</f>
        <v>0.35294117647058826</v>
      </c>
      <c r="W6" s="167">
        <f t="shared" si="8"/>
        <v>0</v>
      </c>
      <c r="X6" s="76">
        <f>分析係数表!E9</f>
        <v>0.27450980392156865</v>
      </c>
      <c r="Y6" s="166">
        <f t="shared" si="9"/>
        <v>0</v>
      </c>
    </row>
    <row r="7" spans="1:25" x14ac:dyDescent="0.2">
      <c r="A7" s="6" t="s">
        <v>220</v>
      </c>
      <c r="B7" s="5" t="s">
        <v>266</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1.1380696401762796E-3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投入係数表!E8</f>
        <v>0</v>
      </c>
      <c r="E8" s="77">
        <f t="shared" si="0"/>
        <v>0</v>
      </c>
      <c r="F8" s="76">
        <f>分析係数表!C11</f>
        <v>1.3168724279835398E-2</v>
      </c>
      <c r="G8" s="77">
        <f t="shared" si="1"/>
        <v>0</v>
      </c>
      <c r="H8" s="77">
        <v>0</v>
      </c>
      <c r="I8" s="77">
        <f t="shared" si="2"/>
        <v>0</v>
      </c>
      <c r="J8" s="76">
        <f>分析係数表!G11</f>
        <v>0.35416666666666669</v>
      </c>
      <c r="K8" s="78">
        <f t="shared" si="3"/>
        <v>0</v>
      </c>
      <c r="L8" s="79"/>
      <c r="M8" s="80"/>
      <c r="N8" s="81">
        <f>分析係数表!H11</f>
        <v>-2.4214247663325099E-5</v>
      </c>
      <c r="O8" s="82">
        <f t="shared" si="4"/>
        <v>0</v>
      </c>
      <c r="P8" s="76">
        <f>分析係数表!C11</f>
        <v>1.3168724279835398E-2</v>
      </c>
      <c r="Q8" s="82">
        <f t="shared" si="5"/>
        <v>0</v>
      </c>
      <c r="R8" s="83">
        <v>0</v>
      </c>
      <c r="S8" s="84">
        <f t="shared" si="6"/>
        <v>0</v>
      </c>
      <c r="T8" s="85">
        <f>分析係数表!F11</f>
        <v>0.60416666666666663</v>
      </c>
      <c r="U8" s="86">
        <f t="shared" si="7"/>
        <v>0</v>
      </c>
      <c r="V8" s="87">
        <f>分析係数表!D11</f>
        <v>0</v>
      </c>
      <c r="W8" s="167">
        <f t="shared" si="8"/>
        <v>0</v>
      </c>
      <c r="X8" s="76">
        <f>分析係数表!E11</f>
        <v>0</v>
      </c>
      <c r="Y8" s="166">
        <f t="shared" si="9"/>
        <v>0</v>
      </c>
    </row>
    <row r="9" spans="1:25" x14ac:dyDescent="0.2">
      <c r="A9" s="6" t="s">
        <v>222</v>
      </c>
      <c r="B9" s="5" t="s">
        <v>190</v>
      </c>
      <c r="C9" s="90"/>
      <c r="D9" s="76">
        <f>投入係数表!E9</f>
        <v>0</v>
      </c>
      <c r="E9" s="77">
        <f t="shared" si="0"/>
        <v>0</v>
      </c>
      <c r="F9" s="76">
        <f>分析係数表!C12</f>
        <v>7.2568503462812406E-2</v>
      </c>
      <c r="G9" s="77">
        <f t="shared" si="1"/>
        <v>0</v>
      </c>
      <c r="H9" s="77">
        <v>0</v>
      </c>
      <c r="I9" s="77">
        <f t="shared" si="2"/>
        <v>0</v>
      </c>
      <c r="J9" s="76">
        <f>分析係数表!G12</f>
        <v>0.12569832402234637</v>
      </c>
      <c r="K9" s="78">
        <f t="shared" si="3"/>
        <v>0</v>
      </c>
      <c r="L9" s="79"/>
      <c r="M9" s="80"/>
      <c r="N9" s="81">
        <f>分析係数表!H12</f>
        <v>9.0779214489805804E-2</v>
      </c>
      <c r="O9" s="82">
        <f t="shared" si="4"/>
        <v>0</v>
      </c>
      <c r="P9" s="76">
        <f>分析係数表!C12</f>
        <v>7.2568503462812406E-2</v>
      </c>
      <c r="Q9" s="82">
        <f t="shared" si="5"/>
        <v>0</v>
      </c>
      <c r="R9" s="83">
        <v>0</v>
      </c>
      <c r="S9" s="84">
        <f t="shared" si="6"/>
        <v>0</v>
      </c>
      <c r="T9" s="85">
        <f>分析係数表!F12</f>
        <v>0.41017347838870921</v>
      </c>
      <c r="U9" s="86">
        <f t="shared" si="7"/>
        <v>0</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投入係数表!E11</f>
        <v>0</v>
      </c>
      <c r="E11" s="77">
        <f t="shared" si="0"/>
        <v>0</v>
      </c>
      <c r="F11" s="76">
        <f>分析係数表!C14</f>
        <v>0.25830608585592241</v>
      </c>
      <c r="G11" s="77">
        <f t="shared" si="1"/>
        <v>0</v>
      </c>
      <c r="H11" s="77">
        <v>0</v>
      </c>
      <c r="I11" s="77">
        <f t="shared" si="2"/>
        <v>0</v>
      </c>
      <c r="J11" s="76">
        <f>分析係数表!G14</f>
        <v>0.15742383910085772</v>
      </c>
      <c r="K11" s="78">
        <f t="shared" si="3"/>
        <v>0</v>
      </c>
      <c r="L11" s="79"/>
      <c r="M11" s="80"/>
      <c r="N11" s="81">
        <f>分析係数表!H14</f>
        <v>1.1380696401762796E-3</v>
      </c>
      <c r="O11" s="82">
        <f t="shared" si="4"/>
        <v>0</v>
      </c>
      <c r="P11" s="76">
        <f>分析係数表!C14</f>
        <v>0.25830608585592241</v>
      </c>
      <c r="Q11" s="82">
        <f t="shared" si="5"/>
        <v>0</v>
      </c>
      <c r="R11" s="83">
        <v>0</v>
      </c>
      <c r="S11" s="84">
        <f t="shared" si="6"/>
        <v>0</v>
      </c>
      <c r="T11" s="85">
        <f>分析係数表!F14</f>
        <v>0.28778467908902694</v>
      </c>
      <c r="U11" s="86">
        <f t="shared" si="7"/>
        <v>0</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投入係数表!E13</f>
        <v>0</v>
      </c>
      <c r="E13" s="77">
        <f t="shared" si="0"/>
        <v>0</v>
      </c>
      <c r="F13" s="76">
        <f>分析係数表!C16</f>
        <v>7.6144637788473357E-2</v>
      </c>
      <c r="G13" s="77">
        <f t="shared" si="1"/>
        <v>0</v>
      </c>
      <c r="H13" s="77">
        <v>0</v>
      </c>
      <c r="I13" s="77">
        <f t="shared" si="2"/>
        <v>0</v>
      </c>
      <c r="J13" s="76">
        <f>分析係数表!G16</f>
        <v>3.3088235294117647E-2</v>
      </c>
      <c r="K13" s="78">
        <f t="shared" si="3"/>
        <v>0</v>
      </c>
      <c r="L13" s="79"/>
      <c r="M13" s="80"/>
      <c r="N13" s="81">
        <f>分析係数表!H16</f>
        <v>1.665940239236767E-2</v>
      </c>
      <c r="O13" s="82">
        <f t="shared" si="4"/>
        <v>0</v>
      </c>
      <c r="P13" s="76">
        <f>分析係数表!C16</f>
        <v>7.6144637788473357E-2</v>
      </c>
      <c r="Q13" s="82">
        <f t="shared" si="5"/>
        <v>0</v>
      </c>
      <c r="R13" s="83">
        <v>0</v>
      </c>
      <c r="S13" s="84">
        <f t="shared" si="6"/>
        <v>0</v>
      </c>
      <c r="T13" s="85">
        <f>分析係数表!F16</f>
        <v>0.28823529411764703</v>
      </c>
      <c r="U13" s="86">
        <f t="shared" si="7"/>
        <v>0</v>
      </c>
      <c r="V13" s="87">
        <f>分析係数表!D16</f>
        <v>0</v>
      </c>
      <c r="W13" s="167">
        <f t="shared" si="8"/>
        <v>0</v>
      </c>
      <c r="X13" s="76">
        <f>分析係数表!E16</f>
        <v>0</v>
      </c>
      <c r="Y13" s="166">
        <f t="shared" si="9"/>
        <v>0</v>
      </c>
    </row>
    <row r="14" spans="1:25" x14ac:dyDescent="0.2">
      <c r="A14" s="6" t="s">
        <v>2</v>
      </c>
      <c r="B14" s="5" t="s">
        <v>364</v>
      </c>
      <c r="C14" s="90"/>
      <c r="D14" s="76">
        <f>投入係数表!E14</f>
        <v>0</v>
      </c>
      <c r="E14" s="77">
        <f t="shared" si="0"/>
        <v>0</v>
      </c>
      <c r="F14" s="76">
        <f>分析係数表!C17</f>
        <v>0.18071519795657731</v>
      </c>
      <c r="G14" s="77">
        <f t="shared" si="1"/>
        <v>0</v>
      </c>
      <c r="H14" s="77">
        <v>0</v>
      </c>
      <c r="I14" s="77">
        <f t="shared" si="2"/>
        <v>0</v>
      </c>
      <c r="J14" s="76">
        <f>分析係数表!G17</f>
        <v>0.21222205415217063</v>
      </c>
      <c r="K14" s="78">
        <f t="shared" si="3"/>
        <v>0</v>
      </c>
      <c r="L14" s="79"/>
      <c r="M14" s="80"/>
      <c r="N14" s="81">
        <f>分析係数表!H17</f>
        <v>2.9299239672623371E-3</v>
      </c>
      <c r="O14" s="82">
        <f t="shared" si="4"/>
        <v>0</v>
      </c>
      <c r="P14" s="76">
        <f>分析係数表!C17</f>
        <v>0.18071519795657731</v>
      </c>
      <c r="Q14" s="82">
        <f t="shared" si="5"/>
        <v>0</v>
      </c>
      <c r="R14" s="83">
        <v>0</v>
      </c>
      <c r="S14" s="84">
        <f t="shared" si="6"/>
        <v>0</v>
      </c>
      <c r="T14" s="85">
        <f>分析係数表!F17</f>
        <v>0.32203902586598093</v>
      </c>
      <c r="U14" s="86">
        <f t="shared" si="7"/>
        <v>0</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投入係数表!E15</f>
        <v>0</v>
      </c>
      <c r="E15" s="77">
        <f t="shared" si="0"/>
        <v>0</v>
      </c>
      <c r="F15" s="76">
        <f>分析係数表!C18</f>
        <v>9.139072847682117E-2</v>
      </c>
      <c r="G15" s="77">
        <f t="shared" si="1"/>
        <v>0</v>
      </c>
      <c r="H15" s="77">
        <v>0</v>
      </c>
      <c r="I15" s="77">
        <f t="shared" si="2"/>
        <v>0</v>
      </c>
      <c r="J15" s="76">
        <f>分析係数表!G18</f>
        <v>0.21513002364066194</v>
      </c>
      <c r="K15" s="78">
        <f t="shared" si="3"/>
        <v>0</v>
      </c>
      <c r="L15" s="79"/>
      <c r="M15" s="80"/>
      <c r="N15" s="81">
        <f>分析係数表!H18</f>
        <v>4.3585645793985182E-4</v>
      </c>
      <c r="O15" s="82">
        <f t="shared" si="4"/>
        <v>0</v>
      </c>
      <c r="P15" s="76">
        <f>分析係数表!C18</f>
        <v>9.139072847682117E-2</v>
      </c>
      <c r="Q15" s="82">
        <f t="shared" si="5"/>
        <v>0</v>
      </c>
      <c r="R15" s="83">
        <v>0</v>
      </c>
      <c r="S15" s="84">
        <f t="shared" si="6"/>
        <v>0</v>
      </c>
      <c r="T15" s="85">
        <f>分析係数表!F18</f>
        <v>0.45390070921985815</v>
      </c>
      <c r="U15" s="86">
        <f t="shared" si="7"/>
        <v>0</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投入係数表!E16</f>
        <v>0</v>
      </c>
      <c r="E16" s="77">
        <f t="shared" si="0"/>
        <v>0</v>
      </c>
      <c r="F16" s="76">
        <f>分析係数表!C19</f>
        <v>0.19965169797238458</v>
      </c>
      <c r="G16" s="77">
        <f t="shared" si="1"/>
        <v>0</v>
      </c>
      <c r="H16" s="77">
        <v>0</v>
      </c>
      <c r="I16" s="77">
        <f t="shared" si="2"/>
        <v>0</v>
      </c>
      <c r="J16" s="76">
        <f>分析係数表!G19</f>
        <v>5.7581303674503731E-2</v>
      </c>
      <c r="K16" s="78">
        <f t="shared" si="3"/>
        <v>0</v>
      </c>
      <c r="L16" s="79"/>
      <c r="M16" s="80"/>
      <c r="N16" s="81">
        <f>分析係数表!H19</f>
        <v>-1.210712383166255E-4</v>
      </c>
      <c r="O16" s="82">
        <f t="shared" si="4"/>
        <v>0</v>
      </c>
      <c r="P16" s="76">
        <f>分析係数表!C19</f>
        <v>0.19965169797238458</v>
      </c>
      <c r="Q16" s="82">
        <f t="shared" si="5"/>
        <v>0</v>
      </c>
      <c r="R16" s="83">
        <v>0</v>
      </c>
      <c r="S16" s="84">
        <f t="shared" si="6"/>
        <v>0</v>
      </c>
      <c r="T16" s="85">
        <f>分析係数表!F19</f>
        <v>0.23947627762917079</v>
      </c>
      <c r="U16" s="86">
        <f t="shared" si="7"/>
        <v>0</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投入係数表!E17</f>
        <v>0</v>
      </c>
      <c r="E17" s="77">
        <f t="shared" si="0"/>
        <v>0</v>
      </c>
      <c r="F17" s="76">
        <f>分析係数表!C20</f>
        <v>7.086614173228345E-2</v>
      </c>
      <c r="G17" s="77">
        <f t="shared" si="1"/>
        <v>0</v>
      </c>
      <c r="H17" s="77">
        <v>0</v>
      </c>
      <c r="I17" s="77">
        <f t="shared" si="2"/>
        <v>0</v>
      </c>
      <c r="J17" s="76">
        <f>分析係数表!G20</f>
        <v>0.1</v>
      </c>
      <c r="K17" s="78">
        <f t="shared" si="3"/>
        <v>0</v>
      </c>
      <c r="L17" s="79"/>
      <c r="M17" s="80"/>
      <c r="N17" s="81">
        <f>分析係数表!H20</f>
        <v>5.5692769625647731E-4</v>
      </c>
      <c r="O17" s="82">
        <f t="shared" si="4"/>
        <v>0</v>
      </c>
      <c r="P17" s="76">
        <f>分析係数表!C20</f>
        <v>7.086614173228345E-2</v>
      </c>
      <c r="Q17" s="82">
        <f t="shared" si="5"/>
        <v>0</v>
      </c>
      <c r="R17" s="83">
        <v>0</v>
      </c>
      <c r="S17" s="84">
        <f t="shared" si="6"/>
        <v>0</v>
      </c>
      <c r="T17" s="85">
        <f>分析係数表!F20</f>
        <v>0.22318840579710145</v>
      </c>
      <c r="U17" s="86">
        <f t="shared" si="7"/>
        <v>0</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投入係数表!E18</f>
        <v>0</v>
      </c>
      <c r="E18" s="77">
        <f t="shared" si="0"/>
        <v>0</v>
      </c>
      <c r="F18" s="76">
        <f>分析係数表!C21</f>
        <v>0.37411764705882355</v>
      </c>
      <c r="G18" s="77">
        <f t="shared" si="1"/>
        <v>0</v>
      </c>
      <c r="H18" s="77">
        <v>0</v>
      </c>
      <c r="I18" s="77">
        <f t="shared" si="2"/>
        <v>0</v>
      </c>
      <c r="J18" s="76">
        <f>分析係数表!G21</f>
        <v>0.28505771697306542</v>
      </c>
      <c r="K18" s="78">
        <f t="shared" si="3"/>
        <v>0</v>
      </c>
      <c r="L18" s="79"/>
      <c r="M18" s="80"/>
      <c r="N18" s="81">
        <f>分析係数表!H21</f>
        <v>9.2014141120635377E-4</v>
      </c>
      <c r="O18" s="82">
        <f t="shared" si="4"/>
        <v>0</v>
      </c>
      <c r="P18" s="76">
        <f>分析係数表!C21</f>
        <v>0.37411764705882355</v>
      </c>
      <c r="Q18" s="82">
        <f t="shared" si="5"/>
        <v>0</v>
      </c>
      <c r="R18" s="83">
        <v>0</v>
      </c>
      <c r="S18" s="84">
        <f t="shared" si="6"/>
        <v>0</v>
      </c>
      <c r="T18" s="85">
        <f>分析係数表!F21</f>
        <v>0.42400598546387347</v>
      </c>
      <c r="U18" s="86">
        <f t="shared" si="7"/>
        <v>0</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投入係数表!E19</f>
        <v>0</v>
      </c>
      <c r="E19" s="77">
        <f t="shared" si="0"/>
        <v>0</v>
      </c>
      <c r="F19" s="76">
        <f>分析係数表!C22</f>
        <v>3.7067545304777627E-2</v>
      </c>
      <c r="G19" s="77">
        <f t="shared" si="1"/>
        <v>0</v>
      </c>
      <c r="H19" s="77">
        <v>0</v>
      </c>
      <c r="I19" s="77">
        <f t="shared" si="2"/>
        <v>0</v>
      </c>
      <c r="J19" s="76">
        <f>分析係数表!G22</f>
        <v>0.19478402607986961</v>
      </c>
      <c r="K19" s="78">
        <f t="shared" si="3"/>
        <v>0</v>
      </c>
      <c r="L19" s="79"/>
      <c r="M19" s="80"/>
      <c r="N19" s="81">
        <f>分析係数表!H22</f>
        <v>4.8428495326650198E-5</v>
      </c>
      <c r="O19" s="82">
        <f t="shared" si="4"/>
        <v>0</v>
      </c>
      <c r="P19" s="76">
        <f>分析係数表!C22</f>
        <v>3.7067545304777627E-2</v>
      </c>
      <c r="Q19" s="82">
        <f t="shared" si="5"/>
        <v>0</v>
      </c>
      <c r="R19" s="83">
        <v>0</v>
      </c>
      <c r="S19" s="84">
        <f t="shared" si="6"/>
        <v>0</v>
      </c>
      <c r="T19" s="85">
        <f>分析係数表!F22</f>
        <v>0.40994295028524858</v>
      </c>
      <c r="U19" s="86">
        <f t="shared" si="7"/>
        <v>0</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0</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投入係数表!E21</f>
        <v>0</v>
      </c>
      <c r="E21" s="77">
        <f t="shared" si="0"/>
        <v>0</v>
      </c>
      <c r="F21" s="76">
        <f>分析係数表!C24</f>
        <v>1</v>
      </c>
      <c r="G21" s="77">
        <f t="shared" si="1"/>
        <v>0</v>
      </c>
      <c r="H21" s="77">
        <v>0</v>
      </c>
      <c r="I21" s="77">
        <f t="shared" si="2"/>
        <v>0</v>
      </c>
      <c r="J21" s="76">
        <f>分析係数表!G24</f>
        <v>0.20825654257279763</v>
      </c>
      <c r="K21" s="78">
        <f t="shared" si="3"/>
        <v>0</v>
      </c>
      <c r="L21" s="79"/>
      <c r="M21" s="80"/>
      <c r="N21" s="81">
        <f>分析係数表!H24</f>
        <v>3.389994672865514E-4</v>
      </c>
      <c r="O21" s="82">
        <f t="shared" si="4"/>
        <v>0</v>
      </c>
      <c r="P21" s="76">
        <f>分析係数表!C24</f>
        <v>1</v>
      </c>
      <c r="Q21" s="82">
        <f t="shared" si="5"/>
        <v>0</v>
      </c>
      <c r="R21" s="83">
        <v>0</v>
      </c>
      <c r="S21" s="84">
        <f t="shared" si="6"/>
        <v>0</v>
      </c>
      <c r="T21" s="85">
        <f>分析係数表!F24</f>
        <v>0.38665683744931811</v>
      </c>
      <c r="U21" s="86">
        <f t="shared" si="7"/>
        <v>0</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投入係数表!E22</f>
        <v>0</v>
      </c>
      <c r="E22" s="77">
        <f t="shared" si="0"/>
        <v>0</v>
      </c>
      <c r="F22" s="76">
        <f>分析係数表!C25</f>
        <v>9.7637180238234755E-3</v>
      </c>
      <c r="G22" s="77">
        <f t="shared" si="1"/>
        <v>0</v>
      </c>
      <c r="H22" s="77">
        <v>0</v>
      </c>
      <c r="I22" s="77">
        <f t="shared" si="2"/>
        <v>0</v>
      </c>
      <c r="J22" s="76">
        <f>分析係数表!G25</f>
        <v>0.19639934533551553</v>
      </c>
      <c r="K22" s="78">
        <f t="shared" si="3"/>
        <v>0</v>
      </c>
      <c r="L22" s="79"/>
      <c r="M22" s="80"/>
      <c r="N22" s="81">
        <f>分析係数表!H25</f>
        <v>5.0849920092982707E-4</v>
      </c>
      <c r="O22" s="82">
        <f t="shared" si="4"/>
        <v>0</v>
      </c>
      <c r="P22" s="76">
        <f>分析係数表!C25</f>
        <v>9.7637180238234755E-3</v>
      </c>
      <c r="Q22" s="82">
        <f t="shared" si="5"/>
        <v>0</v>
      </c>
      <c r="R22" s="83">
        <v>0</v>
      </c>
      <c r="S22" s="84">
        <f t="shared" si="6"/>
        <v>0</v>
      </c>
      <c r="T22" s="85">
        <f>分析係数表!F25</f>
        <v>0.34206219312602293</v>
      </c>
      <c r="U22" s="86">
        <f t="shared" si="7"/>
        <v>0</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投入係数表!E23</f>
        <v>0</v>
      </c>
      <c r="E23" s="77">
        <f t="shared" si="0"/>
        <v>0</v>
      </c>
      <c r="F23" s="76">
        <f>分析係数表!C26</f>
        <v>0.93036400633054483</v>
      </c>
      <c r="G23" s="77">
        <f t="shared" si="1"/>
        <v>0</v>
      </c>
      <c r="H23" s="77">
        <v>0</v>
      </c>
      <c r="I23" s="77">
        <f t="shared" si="2"/>
        <v>0</v>
      </c>
      <c r="J23" s="76">
        <f>分析係数表!G26</f>
        <v>0.19645328719723185</v>
      </c>
      <c r="K23" s="78">
        <f t="shared" si="3"/>
        <v>0</v>
      </c>
      <c r="L23" s="79"/>
      <c r="M23" s="80"/>
      <c r="N23" s="81">
        <f>分析係数表!H26</f>
        <v>1.0557411981209745E-2</v>
      </c>
      <c r="O23" s="82">
        <f t="shared" si="4"/>
        <v>0</v>
      </c>
      <c r="P23" s="76">
        <f>分析係数表!C26</f>
        <v>0.93036400633054483</v>
      </c>
      <c r="Q23" s="82">
        <f t="shared" si="5"/>
        <v>0</v>
      </c>
      <c r="R23" s="83">
        <v>0</v>
      </c>
      <c r="S23" s="84">
        <f t="shared" si="6"/>
        <v>0</v>
      </c>
      <c r="T23" s="85">
        <f>分析係数表!F26</f>
        <v>0.33070934256055362</v>
      </c>
      <c r="U23" s="86">
        <f t="shared" si="7"/>
        <v>0</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投入係数表!E24</f>
        <v>0</v>
      </c>
      <c r="E24" s="77">
        <f t="shared" si="0"/>
        <v>0</v>
      </c>
      <c r="F24" s="76">
        <f>分析係数表!C27</f>
        <v>0.10562310030395139</v>
      </c>
      <c r="G24" s="77">
        <f t="shared" si="1"/>
        <v>0</v>
      </c>
      <c r="H24" s="77">
        <v>0</v>
      </c>
      <c r="I24" s="77">
        <f t="shared" si="2"/>
        <v>0</v>
      </c>
      <c r="J24" s="76">
        <f>分析係数表!G27</f>
        <v>0.17127071823204421</v>
      </c>
      <c r="K24" s="78">
        <f t="shared" si="3"/>
        <v>0</v>
      </c>
      <c r="L24" s="79"/>
      <c r="M24" s="80"/>
      <c r="N24" s="81">
        <f>分析係数表!H27</f>
        <v>1.1162768172792872E-2</v>
      </c>
      <c r="O24" s="82">
        <f t="shared" si="4"/>
        <v>0</v>
      </c>
      <c r="P24" s="76">
        <f>分析係数表!C27</f>
        <v>0.10562310030395139</v>
      </c>
      <c r="Q24" s="82">
        <f t="shared" si="5"/>
        <v>0</v>
      </c>
      <c r="R24" s="83">
        <v>0</v>
      </c>
      <c r="S24" s="84">
        <f t="shared" si="6"/>
        <v>0</v>
      </c>
      <c r="T24" s="85">
        <f>分析係数表!F27</f>
        <v>0.32320441988950277</v>
      </c>
      <c r="U24" s="86">
        <f t="shared" si="7"/>
        <v>0</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投入係数表!E25</f>
        <v>0</v>
      </c>
      <c r="E25" s="77">
        <f t="shared" si="0"/>
        <v>0</v>
      </c>
      <c r="F25" s="76">
        <f>分析係数表!C28</f>
        <v>0.18610473607344047</v>
      </c>
      <c r="G25" s="77">
        <f t="shared" si="1"/>
        <v>0</v>
      </c>
      <c r="H25" s="77">
        <v>0</v>
      </c>
      <c r="I25" s="77">
        <f t="shared" si="2"/>
        <v>0</v>
      </c>
      <c r="J25" s="76">
        <f>分析係数表!G28</f>
        <v>0.12463295269168026</v>
      </c>
      <c r="K25" s="78">
        <f t="shared" si="3"/>
        <v>0</v>
      </c>
      <c r="L25" s="79"/>
      <c r="M25" s="80"/>
      <c r="N25" s="81">
        <f>分析係数表!H28</f>
        <v>2.0436825027846384E-2</v>
      </c>
      <c r="O25" s="82">
        <f t="shared" si="4"/>
        <v>0</v>
      </c>
      <c r="P25" s="76">
        <f>分析係数表!C28</f>
        <v>0.18610473607344047</v>
      </c>
      <c r="Q25" s="82">
        <f t="shared" si="5"/>
        <v>0</v>
      </c>
      <c r="R25" s="83">
        <v>0</v>
      </c>
      <c r="S25" s="84">
        <f t="shared" si="6"/>
        <v>0</v>
      </c>
      <c r="T25" s="85">
        <f>分析係数表!F28</f>
        <v>0.20978792822185971</v>
      </c>
      <c r="U25" s="86">
        <f t="shared" si="7"/>
        <v>0</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投入係数表!E26</f>
        <v>0</v>
      </c>
      <c r="E26" s="77">
        <f t="shared" si="0"/>
        <v>0</v>
      </c>
      <c r="F26" s="76">
        <f>分析係数表!C29</f>
        <v>0.55770782889426962</v>
      </c>
      <c r="G26" s="77">
        <f t="shared" si="1"/>
        <v>0</v>
      </c>
      <c r="H26" s="77">
        <v>0</v>
      </c>
      <c r="I26" s="77">
        <f t="shared" si="2"/>
        <v>0</v>
      </c>
      <c r="J26" s="76">
        <f>分析係数表!G29</f>
        <v>0.26290655653071759</v>
      </c>
      <c r="K26" s="78">
        <f t="shared" si="3"/>
        <v>0</v>
      </c>
      <c r="L26" s="79"/>
      <c r="M26" s="80"/>
      <c r="N26" s="81">
        <f>分析係数表!H29</f>
        <v>1.0048912780279917E-2</v>
      </c>
      <c r="O26" s="82">
        <f t="shared" si="4"/>
        <v>0</v>
      </c>
      <c r="P26" s="76">
        <f>分析係数表!C29</f>
        <v>0.55770782889426962</v>
      </c>
      <c r="Q26" s="82">
        <f t="shared" si="5"/>
        <v>0</v>
      </c>
      <c r="R26" s="83">
        <v>0</v>
      </c>
      <c r="S26" s="84">
        <f t="shared" si="6"/>
        <v>0</v>
      </c>
      <c r="T26" s="85">
        <f>分析係数表!F29</f>
        <v>0.49535363964894163</v>
      </c>
      <c r="U26" s="86">
        <f t="shared" si="7"/>
        <v>0</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0.34435136970794655</v>
      </c>
      <c r="K27" s="78">
        <f t="shared" si="3"/>
        <v>0</v>
      </c>
      <c r="L27" s="79"/>
      <c r="M27" s="80"/>
      <c r="N27" s="81">
        <f>分析係数表!H30</f>
        <v>0</v>
      </c>
      <c r="O27" s="82">
        <f t="shared" si="4"/>
        <v>0</v>
      </c>
      <c r="P27" s="76">
        <f>分析係数表!C30</f>
        <v>1</v>
      </c>
      <c r="Q27" s="82">
        <f t="shared" si="5"/>
        <v>0</v>
      </c>
      <c r="R27" s="83">
        <v>0</v>
      </c>
      <c r="S27" s="84">
        <f t="shared" si="6"/>
        <v>0</v>
      </c>
      <c r="T27" s="85">
        <f>分析係数表!F30</f>
        <v>0.43672175684853975</v>
      </c>
      <c r="U27" s="86">
        <f t="shared" si="7"/>
        <v>0</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投入係数表!E28</f>
        <v>0</v>
      </c>
      <c r="E28" s="77">
        <f t="shared" si="0"/>
        <v>0</v>
      </c>
      <c r="F28" s="76">
        <f>分析係数表!C31</f>
        <v>0.21403057579654239</v>
      </c>
      <c r="G28" s="77">
        <f t="shared" si="1"/>
        <v>0</v>
      </c>
      <c r="H28" s="77">
        <v>0</v>
      </c>
      <c r="I28" s="77">
        <f t="shared" si="2"/>
        <v>0</v>
      </c>
      <c r="J28" s="76">
        <f>分析係数表!G31</f>
        <v>7.0431893687707636E-2</v>
      </c>
      <c r="K28" s="78">
        <f t="shared" si="3"/>
        <v>0</v>
      </c>
      <c r="L28" s="79"/>
      <c r="M28" s="80"/>
      <c r="N28" s="81">
        <f>分析係数表!H31</f>
        <v>2.2373964840912391E-2</v>
      </c>
      <c r="O28" s="82">
        <f t="shared" si="4"/>
        <v>0</v>
      </c>
      <c r="P28" s="76">
        <f>分析係数表!C31</f>
        <v>0.21403057579654239</v>
      </c>
      <c r="Q28" s="82">
        <f t="shared" si="5"/>
        <v>0</v>
      </c>
      <c r="R28" s="83">
        <v>0</v>
      </c>
      <c r="S28" s="84">
        <f t="shared" si="6"/>
        <v>0</v>
      </c>
      <c r="T28" s="85">
        <f>分析係数表!F31</f>
        <v>0.34418604651162793</v>
      </c>
      <c r="U28" s="86">
        <f t="shared" si="7"/>
        <v>0</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投入係数表!E29</f>
        <v>0</v>
      </c>
      <c r="E29" s="77">
        <f t="shared" si="0"/>
        <v>0</v>
      </c>
      <c r="F29" s="76">
        <f>分析係数表!C32</f>
        <v>0.43391812865497081</v>
      </c>
      <c r="G29" s="77">
        <f t="shared" si="1"/>
        <v>0</v>
      </c>
      <c r="H29" s="77">
        <v>0</v>
      </c>
      <c r="I29" s="77">
        <f t="shared" si="2"/>
        <v>0</v>
      </c>
      <c r="J29" s="76">
        <f>分析係数表!G32</f>
        <v>0.14171122994652408</v>
      </c>
      <c r="K29" s="78">
        <f t="shared" si="3"/>
        <v>0</v>
      </c>
      <c r="L29" s="79"/>
      <c r="M29" s="80"/>
      <c r="N29" s="81">
        <f>分析係数表!H32</f>
        <v>6.3683471354545017E-3</v>
      </c>
      <c r="O29" s="82">
        <f t="shared" si="4"/>
        <v>0</v>
      </c>
      <c r="P29" s="76">
        <f>分析係数表!C32</f>
        <v>0.43391812865497081</v>
      </c>
      <c r="Q29" s="82">
        <f t="shared" si="5"/>
        <v>0</v>
      </c>
      <c r="R29" s="83">
        <v>0</v>
      </c>
      <c r="S29" s="84">
        <f t="shared" si="6"/>
        <v>0</v>
      </c>
      <c r="T29" s="85">
        <f>分析係数表!F32</f>
        <v>0.48395721925133689</v>
      </c>
      <c r="U29" s="86">
        <f t="shared" si="7"/>
        <v>0</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投入係数表!E30</f>
        <v>0</v>
      </c>
      <c r="E30" s="77">
        <f t="shared" si="0"/>
        <v>0</v>
      </c>
      <c r="F30" s="76">
        <f>分析係数表!C33</f>
        <v>0.95657568238213397</v>
      </c>
      <c r="G30" s="77">
        <f t="shared" si="1"/>
        <v>0</v>
      </c>
      <c r="H30" s="77">
        <v>0</v>
      </c>
      <c r="I30" s="77">
        <f t="shared" si="2"/>
        <v>0</v>
      </c>
      <c r="J30" s="76">
        <f>分析係数表!G33</f>
        <v>0.50647668393782386</v>
      </c>
      <c r="K30" s="78">
        <f t="shared" si="3"/>
        <v>0</v>
      </c>
      <c r="L30" s="79"/>
      <c r="M30" s="80"/>
      <c r="N30" s="81">
        <f>分析係数表!H33</f>
        <v>9.6856990653300401E-4</v>
      </c>
      <c r="O30" s="82">
        <f t="shared" si="4"/>
        <v>0</v>
      </c>
      <c r="P30" s="76">
        <f>分析係数表!C33</f>
        <v>0.95657568238213397</v>
      </c>
      <c r="Q30" s="82">
        <f t="shared" si="5"/>
        <v>0</v>
      </c>
      <c r="R30" s="83">
        <v>0</v>
      </c>
      <c r="S30" s="84">
        <f t="shared" si="6"/>
        <v>0</v>
      </c>
      <c r="T30" s="85">
        <f>分析係数表!F33</f>
        <v>0.6295336787564767</v>
      </c>
      <c r="U30" s="86">
        <f t="shared" si="7"/>
        <v>0</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投入係数表!E31</f>
        <v>0</v>
      </c>
      <c r="E31" s="77">
        <f t="shared" si="0"/>
        <v>0</v>
      </c>
      <c r="F31" s="76">
        <f>分析係数表!C34</f>
        <v>0.33608845585417924</v>
      </c>
      <c r="G31" s="77">
        <f t="shared" si="1"/>
        <v>0</v>
      </c>
      <c r="H31" s="77">
        <v>0</v>
      </c>
      <c r="I31" s="77">
        <f t="shared" si="2"/>
        <v>0</v>
      </c>
      <c r="J31" s="76">
        <f>分析係数表!G34</f>
        <v>0.42501734562394688</v>
      </c>
      <c r="K31" s="78">
        <f t="shared" si="3"/>
        <v>0</v>
      </c>
      <c r="L31" s="79"/>
      <c r="M31" s="80"/>
      <c r="N31" s="81">
        <f>分析係数表!H34</f>
        <v>0.15935396387234249</v>
      </c>
      <c r="O31" s="82">
        <f t="shared" si="4"/>
        <v>0</v>
      </c>
      <c r="P31" s="76">
        <f>分析係数表!C34</f>
        <v>0.33608845585417924</v>
      </c>
      <c r="Q31" s="82">
        <f t="shared" si="5"/>
        <v>0</v>
      </c>
      <c r="R31" s="83">
        <v>0</v>
      </c>
      <c r="S31" s="84">
        <f t="shared" si="6"/>
        <v>0</v>
      </c>
      <c r="T31" s="85">
        <f>分析係数表!F34</f>
        <v>0.69035583308553872</v>
      </c>
      <c r="U31" s="86">
        <f t="shared" si="7"/>
        <v>0</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投入係数表!E32</f>
        <v>0</v>
      </c>
      <c r="E32" s="77">
        <f t="shared" si="0"/>
        <v>0</v>
      </c>
      <c r="F32" s="76">
        <f>分析係数表!C35</f>
        <v>1</v>
      </c>
      <c r="G32" s="77">
        <f t="shared" si="1"/>
        <v>0</v>
      </c>
      <c r="H32" s="77">
        <v>0</v>
      </c>
      <c r="I32" s="77">
        <f t="shared" si="2"/>
        <v>0</v>
      </c>
      <c r="J32" s="76">
        <f>分析係数表!G35</f>
        <v>0.31379772270596118</v>
      </c>
      <c r="K32" s="78">
        <f t="shared" si="3"/>
        <v>0</v>
      </c>
      <c r="L32" s="79"/>
      <c r="M32" s="80"/>
      <c r="N32" s="81">
        <f>分析係数表!H35</f>
        <v>5.9518620756453096E-2</v>
      </c>
      <c r="O32" s="82">
        <f t="shared" si="4"/>
        <v>0</v>
      </c>
      <c r="P32" s="76">
        <f>分析係数表!C35</f>
        <v>1</v>
      </c>
      <c r="Q32" s="82">
        <f t="shared" si="5"/>
        <v>0</v>
      </c>
      <c r="R32" s="83">
        <v>0</v>
      </c>
      <c r="S32" s="84">
        <f t="shared" si="6"/>
        <v>0</v>
      </c>
      <c r="T32" s="85">
        <f>分析係数表!F35</f>
        <v>0.62804197365483372</v>
      </c>
      <c r="U32" s="86">
        <f t="shared" si="7"/>
        <v>0</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投入係数表!E33</f>
        <v>0</v>
      </c>
      <c r="E33" s="77">
        <f t="shared" si="0"/>
        <v>0</v>
      </c>
      <c r="F33" s="76">
        <f>分析係数表!C36</f>
        <v>0.74699570815450644</v>
      </c>
      <c r="G33" s="77">
        <f t="shared" si="1"/>
        <v>0</v>
      </c>
      <c r="H33" s="77">
        <v>0</v>
      </c>
      <c r="I33" s="77">
        <f t="shared" si="2"/>
        <v>0</v>
      </c>
      <c r="J33" s="76">
        <f>分析係数表!G36</f>
        <v>2.1798365122615803E-2</v>
      </c>
      <c r="K33" s="78">
        <f t="shared" si="3"/>
        <v>0</v>
      </c>
      <c r="L33" s="79"/>
      <c r="M33" s="80"/>
      <c r="N33" s="81">
        <f>分析係数表!H36</f>
        <v>0.18814470434403602</v>
      </c>
      <c r="O33" s="82">
        <f t="shared" si="4"/>
        <v>0</v>
      </c>
      <c r="P33" s="76">
        <f>分析係数表!C36</f>
        <v>0.74699570815450644</v>
      </c>
      <c r="Q33" s="82">
        <f t="shared" si="5"/>
        <v>0</v>
      </c>
      <c r="R33" s="83">
        <v>0</v>
      </c>
      <c r="S33" s="84">
        <f t="shared" si="6"/>
        <v>0</v>
      </c>
      <c r="T33" s="85">
        <f>分析係数表!F36</f>
        <v>0.88068263301305039</v>
      </c>
      <c r="U33" s="86">
        <f t="shared" si="7"/>
        <v>0</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投入係数表!E34</f>
        <v>0</v>
      </c>
      <c r="E34" s="77">
        <f t="shared" si="0"/>
        <v>0</v>
      </c>
      <c r="F34" s="76">
        <f>分析係数表!C37</f>
        <v>0.40712235846595357</v>
      </c>
      <c r="G34" s="77">
        <f t="shared" si="1"/>
        <v>0</v>
      </c>
      <c r="H34" s="77">
        <v>0</v>
      </c>
      <c r="I34" s="77">
        <f t="shared" si="2"/>
        <v>0</v>
      </c>
      <c r="J34" s="76">
        <f>分析係数表!G37</f>
        <v>0.32196035893896063</v>
      </c>
      <c r="K34" s="78">
        <f t="shared" si="3"/>
        <v>0</v>
      </c>
      <c r="L34" s="79"/>
      <c r="M34" s="80"/>
      <c r="N34" s="81">
        <f>分析係数表!H37</f>
        <v>4.8815923289263402E-2</v>
      </c>
      <c r="O34" s="82">
        <f t="shared" si="4"/>
        <v>0</v>
      </c>
      <c r="P34" s="76">
        <f>分析係数表!C37</f>
        <v>0.40712235846595357</v>
      </c>
      <c r="Q34" s="82">
        <f t="shared" si="5"/>
        <v>0</v>
      </c>
      <c r="R34" s="83">
        <v>0</v>
      </c>
      <c r="S34" s="84">
        <f t="shared" si="6"/>
        <v>0</v>
      </c>
      <c r="T34" s="85">
        <f>分析係数表!F37</f>
        <v>0.65447194556749833</v>
      </c>
      <c r="U34" s="86">
        <f t="shared" si="7"/>
        <v>0</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投入係数表!E35</f>
        <v>0</v>
      </c>
      <c r="E35" s="77">
        <f t="shared" si="0"/>
        <v>0</v>
      </c>
      <c r="F35" s="76">
        <f>分析係数表!C38</f>
        <v>1.4508928571428603E-2</v>
      </c>
      <c r="G35" s="77">
        <f t="shared" si="1"/>
        <v>0</v>
      </c>
      <c r="H35" s="77">
        <v>0</v>
      </c>
      <c r="I35" s="77">
        <f t="shared" si="2"/>
        <v>0</v>
      </c>
      <c r="J35" s="76">
        <f>分析係数表!G38</f>
        <v>0.30833333333333335</v>
      </c>
      <c r="K35" s="78">
        <f t="shared" si="3"/>
        <v>0</v>
      </c>
      <c r="L35" s="79"/>
      <c r="M35" s="80"/>
      <c r="N35" s="81">
        <f>分析係数表!H38</f>
        <v>4.2859218364085426E-2</v>
      </c>
      <c r="O35" s="82">
        <f t="shared" si="4"/>
        <v>0</v>
      </c>
      <c r="P35" s="76">
        <f>分析係数表!C38</f>
        <v>1.4508928571428603E-2</v>
      </c>
      <c r="Q35" s="82">
        <f t="shared" si="5"/>
        <v>0</v>
      </c>
      <c r="R35" s="83">
        <v>0</v>
      </c>
      <c r="S35" s="84">
        <f t="shared" si="6"/>
        <v>0</v>
      </c>
      <c r="T35" s="85">
        <f>分析係数表!F38</f>
        <v>0.5083333333333333</v>
      </c>
      <c r="U35" s="86">
        <f t="shared" si="7"/>
        <v>0</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0.34035980374341268</v>
      </c>
      <c r="K36" s="78">
        <f t="shared" si="3"/>
        <v>0</v>
      </c>
      <c r="L36" s="79"/>
      <c r="M36" s="80"/>
      <c r="N36" s="81">
        <f>分析係数表!H39</f>
        <v>3.825851130805366E-3</v>
      </c>
      <c r="O36" s="82">
        <f t="shared" si="4"/>
        <v>0</v>
      </c>
      <c r="P36" s="76">
        <f>分析係数表!C39</f>
        <v>1</v>
      </c>
      <c r="Q36" s="82">
        <f t="shared" si="5"/>
        <v>0</v>
      </c>
      <c r="R36" s="83">
        <v>0</v>
      </c>
      <c r="S36" s="84">
        <f t="shared" si="6"/>
        <v>0</v>
      </c>
      <c r="T36" s="85">
        <f>分析係数表!F39</f>
        <v>0.69125931310194444</v>
      </c>
      <c r="U36" s="86">
        <f t="shared" si="7"/>
        <v>0</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投入係数表!E37</f>
        <v>0</v>
      </c>
      <c r="E37" s="77">
        <f t="shared" si="0"/>
        <v>0</v>
      </c>
      <c r="F37" s="76">
        <f>分析係数表!C40</f>
        <v>0.85193465176268268</v>
      </c>
      <c r="G37" s="77">
        <f t="shared" si="1"/>
        <v>0</v>
      </c>
      <c r="H37" s="77">
        <v>0</v>
      </c>
      <c r="I37" s="77">
        <f t="shared" si="2"/>
        <v>0</v>
      </c>
      <c r="J37" s="76">
        <f>分析係数表!G40</f>
        <v>0.54260669636442016</v>
      </c>
      <c r="K37" s="78">
        <f t="shared" si="3"/>
        <v>0</v>
      </c>
      <c r="L37" s="79"/>
      <c r="M37" s="80"/>
      <c r="N37" s="81">
        <f>分析係数表!H40</f>
        <v>3.0340452322146352E-2</v>
      </c>
      <c r="O37" s="82">
        <f t="shared" si="4"/>
        <v>0</v>
      </c>
      <c r="P37" s="76">
        <f>分析係数表!C40</f>
        <v>0.85193465176268268</v>
      </c>
      <c r="Q37" s="82">
        <f t="shared" si="5"/>
        <v>0</v>
      </c>
      <c r="R37" s="83">
        <v>0</v>
      </c>
      <c r="S37" s="84">
        <f t="shared" si="6"/>
        <v>0</v>
      </c>
      <c r="T37" s="85">
        <f>分析係数表!F40</f>
        <v>0.72424198879149304</v>
      </c>
      <c r="U37" s="86">
        <f t="shared" si="7"/>
        <v>0</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投入係数表!E38</f>
        <v>0</v>
      </c>
      <c r="E38" s="77">
        <f t="shared" si="0"/>
        <v>0</v>
      </c>
      <c r="F38" s="76">
        <f>分析係数表!C41</f>
        <v>0.80146471371504657</v>
      </c>
      <c r="G38" s="77">
        <f t="shared" si="1"/>
        <v>0</v>
      </c>
      <c r="H38" s="77">
        <v>0</v>
      </c>
      <c r="I38" s="77">
        <f t="shared" si="2"/>
        <v>0</v>
      </c>
      <c r="J38" s="76">
        <f>分析係数表!G41</f>
        <v>0.44658927872701187</v>
      </c>
      <c r="K38" s="78">
        <f t="shared" si="3"/>
        <v>0</v>
      </c>
      <c r="L38" s="79"/>
      <c r="M38" s="80"/>
      <c r="N38" s="81">
        <f>分析係数表!H41</f>
        <v>5.2181703714465594E-2</v>
      </c>
      <c r="O38" s="82">
        <f t="shared" si="4"/>
        <v>0</v>
      </c>
      <c r="P38" s="76">
        <f>分析係数表!C41</f>
        <v>0.80146471371504657</v>
      </c>
      <c r="Q38" s="82">
        <f t="shared" si="5"/>
        <v>0</v>
      </c>
      <c r="R38" s="83">
        <v>0</v>
      </c>
      <c r="S38" s="84">
        <f t="shared" si="6"/>
        <v>0</v>
      </c>
      <c r="T38" s="85">
        <f>分析係数表!F41</f>
        <v>0.54349810877787919</v>
      </c>
      <c r="U38" s="86">
        <f t="shared" si="7"/>
        <v>0</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投入係数表!E39</f>
        <v>0</v>
      </c>
      <c r="E39" s="77">
        <f>$C$7*D39</f>
        <v>0</v>
      </c>
      <c r="F39" s="76">
        <f>分析係数表!C42</f>
        <v>0.73057644110275688</v>
      </c>
      <c r="G39" s="77">
        <f>E39*F39</f>
        <v>0</v>
      </c>
      <c r="H39" s="77">
        <v>0</v>
      </c>
      <c r="I39" s="77">
        <f>C39+H39</f>
        <v>0</v>
      </c>
      <c r="J39" s="76">
        <f>分析係数表!G42</f>
        <v>0.48211243611584326</v>
      </c>
      <c r="K39" s="78">
        <f>I39*J39</f>
        <v>0</v>
      </c>
      <c r="L39" s="79"/>
      <c r="M39" s="80"/>
      <c r="N39" s="81">
        <f>分析係数表!H42</f>
        <v>1.2567194537265727E-2</v>
      </c>
      <c r="O39" s="82">
        <f t="shared" si="4"/>
        <v>0</v>
      </c>
      <c r="P39" s="76">
        <f>分析係数表!C42</f>
        <v>0.73057644110275688</v>
      </c>
      <c r="Q39" s="82">
        <f>O39*P39</f>
        <v>0</v>
      </c>
      <c r="R39" s="83">
        <v>0</v>
      </c>
      <c r="S39" s="84">
        <f>I39+R39</f>
        <v>0</v>
      </c>
      <c r="T39" s="85">
        <f>分析係数表!F42</f>
        <v>0.53492333901192501</v>
      </c>
      <c r="U39" s="86">
        <f>S39*T39</f>
        <v>0</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投入係数表!E40</f>
        <v>0</v>
      </c>
      <c r="E40" s="77">
        <f>$C$7*D40</f>
        <v>0</v>
      </c>
      <c r="F40" s="76">
        <f>分析係数表!C43</f>
        <v>0.26262335230137579</v>
      </c>
      <c r="G40" s="77">
        <f>E40*F40</f>
        <v>0</v>
      </c>
      <c r="H40" s="77">
        <v>0</v>
      </c>
      <c r="I40" s="77">
        <f>C40+H40</f>
        <v>0</v>
      </c>
      <c r="J40" s="76">
        <f>分析係数表!G43</f>
        <v>0.38144329896907214</v>
      </c>
      <c r="K40" s="78">
        <f>I40*J40</f>
        <v>0</v>
      </c>
      <c r="L40" s="79"/>
      <c r="M40" s="80"/>
      <c r="N40" s="81">
        <f>分析係数表!H43</f>
        <v>3.4626374158554893E-2</v>
      </c>
      <c r="O40" s="82">
        <f t="shared" si="4"/>
        <v>0</v>
      </c>
      <c r="P40" s="76">
        <f>分析係数表!C43</f>
        <v>0.26262335230137579</v>
      </c>
      <c r="Q40" s="82">
        <f>O40*P40</f>
        <v>0</v>
      </c>
      <c r="R40" s="83">
        <v>0</v>
      </c>
      <c r="S40" s="84">
        <f>I40+R40</f>
        <v>0</v>
      </c>
      <c r="T40" s="85">
        <f>分析係数表!F43</f>
        <v>0.61984536082474229</v>
      </c>
      <c r="U40" s="86">
        <f>S40*T40</f>
        <v>0</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投入係数表!E41</f>
        <v>0</v>
      </c>
      <c r="E41" s="77">
        <f>$C$7*D41</f>
        <v>0</v>
      </c>
      <c r="F41" s="76">
        <f>分析係数表!C44</f>
        <v>0.55951749734888656</v>
      </c>
      <c r="G41" s="77">
        <f>E41*F41</f>
        <v>0</v>
      </c>
      <c r="H41" s="77">
        <v>0</v>
      </c>
      <c r="I41" s="77">
        <f>C41+H41</f>
        <v>0</v>
      </c>
      <c r="J41" s="76">
        <f>分析係数表!G44</f>
        <v>0.2661290322580645</v>
      </c>
      <c r="K41" s="78">
        <f>I41*J41</f>
        <v>0</v>
      </c>
      <c r="L41" s="79"/>
      <c r="M41" s="80"/>
      <c r="N41" s="81">
        <f>分析係数表!H44</f>
        <v>0.11419439198024117</v>
      </c>
      <c r="O41" s="82">
        <f t="shared" si="4"/>
        <v>0</v>
      </c>
      <c r="P41" s="76">
        <f>分析係数表!C44</f>
        <v>0.55951749734888656</v>
      </c>
      <c r="Q41" s="82">
        <f>O41*P41</f>
        <v>0</v>
      </c>
      <c r="R41" s="83">
        <v>0</v>
      </c>
      <c r="S41" s="84">
        <f>I41+R41</f>
        <v>0</v>
      </c>
      <c r="T41" s="85">
        <f>分析係数表!F44</f>
        <v>0.54608294930875578</v>
      </c>
      <c r="U41" s="86">
        <f>S41*T41</f>
        <v>0</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0.22811405702851428</v>
      </c>
      <c r="G43" s="77">
        <f>E43*F43</f>
        <v>0</v>
      </c>
      <c r="H43" s="77">
        <v>0</v>
      </c>
      <c r="I43" s="77">
        <f>C43+H43</f>
        <v>0</v>
      </c>
      <c r="J43" s="76">
        <f>分析係数表!G46</f>
        <v>8.7527352297592995E-3</v>
      </c>
      <c r="K43" s="78">
        <f>I43*J43</f>
        <v>0</v>
      </c>
      <c r="L43" s="79"/>
      <c r="M43" s="80"/>
      <c r="N43" s="81">
        <f>分析係数表!H46</f>
        <v>2.1817037144655917E-2</v>
      </c>
      <c r="O43" s="82">
        <f t="shared" si="4"/>
        <v>0</v>
      </c>
      <c r="P43" s="76">
        <f>分析係数表!C46</f>
        <v>0.22811405702851428</v>
      </c>
      <c r="Q43" s="82">
        <f>O43*P43</f>
        <v>0</v>
      </c>
      <c r="R43" s="83">
        <v>0</v>
      </c>
      <c r="S43" s="84">
        <f>I43+R43</f>
        <v>0</v>
      </c>
      <c r="T43" s="85">
        <f>分析係数表!F46</f>
        <v>0.3172866520787746</v>
      </c>
      <c r="U43" s="86">
        <f>S43*T43</f>
        <v>0</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投入係数表!E44</f>
        <v>0</v>
      </c>
      <c r="E44" s="91">
        <f>SUM(E5:E43)</f>
        <v>0</v>
      </c>
      <c r="F44" s="92">
        <f>分析係数表!C47</f>
        <v>0.33433390508862204</v>
      </c>
      <c r="G44" s="91">
        <f>SUM(G5:G43)</f>
        <v>0</v>
      </c>
      <c r="H44" s="91">
        <f>SUM(H5:H43)</f>
        <v>0</v>
      </c>
      <c r="I44" s="91">
        <f>SUM(I5:I43)</f>
        <v>100</v>
      </c>
      <c r="J44" s="92">
        <f>分析係数表!G47</f>
        <v>0.20055399257397419</v>
      </c>
      <c r="K44" s="93">
        <f>SUM(K5:K43)</f>
        <v>0</v>
      </c>
      <c r="L44" s="94">
        <f>最終需要_まとめ!$L$33</f>
        <v>0.627</v>
      </c>
      <c r="M44" s="91">
        <f>K44*L44</f>
        <v>0</v>
      </c>
      <c r="N44" s="95">
        <f>分析係数表!H47</f>
        <v>1</v>
      </c>
      <c r="O44" s="109">
        <f t="shared" si="4"/>
        <v>0</v>
      </c>
      <c r="P44" s="92">
        <f>分析係数表!C47</f>
        <v>0.33433390508862204</v>
      </c>
      <c r="Q44" s="96">
        <f>SUM(Q5:Q43)</f>
        <v>0</v>
      </c>
      <c r="R44" s="91">
        <f>SUM(R5:R43)</f>
        <v>0</v>
      </c>
      <c r="S44" s="97">
        <f>SUM(S5:S43)</f>
        <v>100</v>
      </c>
      <c r="T44" s="98">
        <f>分析係数表!F47</f>
        <v>0.41739236800258844</v>
      </c>
      <c r="U44" s="99">
        <f>SUM(U5:U43)</f>
        <v>0</v>
      </c>
      <c r="V44" s="100">
        <f>分析係数表!D47</f>
        <v>5.2767398089435869E-2</v>
      </c>
      <c r="W44" s="164">
        <f>SUM(W5:W43)</f>
        <v>0</v>
      </c>
      <c r="X44" s="92">
        <f>分析係数表!E47</f>
        <v>4.5266401770882245E-2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0.21389195148842333</v>
      </c>
      <c r="G5" s="77">
        <f t="shared" ref="G5:G38" si="1">E5*F5</f>
        <v>0</v>
      </c>
      <c r="H5" s="77">
        <f t="array" ref="H5:H43">MMULT(逆行列係数!C5:AO43,'4'!G5:G43)</f>
        <v>8.871589131278895E-5</v>
      </c>
      <c r="I5" s="77">
        <f t="shared" ref="I5:I38" si="2">C5+H5</f>
        <v>8.871589131278895E-5</v>
      </c>
      <c r="J5" s="76">
        <f>分析係数表!G8</f>
        <v>0.12113720642768851</v>
      </c>
      <c r="K5" s="78">
        <f t="shared" ref="K5:K38" si="3">I5*J5</f>
        <v>1.0746795239373693E-5</v>
      </c>
      <c r="L5" s="79" t="s">
        <v>180</v>
      </c>
      <c r="M5" s="80" t="s">
        <v>180</v>
      </c>
      <c r="N5" s="81">
        <f>分析係数表!H8</f>
        <v>1.1235410915782847E-2</v>
      </c>
      <c r="O5" s="82">
        <f t="shared" ref="O5:O43" si="4">$M$44*N5</f>
        <v>0.27771614268098294</v>
      </c>
      <c r="P5" s="76">
        <f>分析係数表!C8</f>
        <v>0.21389195148842333</v>
      </c>
      <c r="Q5" s="82">
        <f t="shared" ref="Q5:Q38" si="5">O5*P5</f>
        <v>5.9401247717872856E-2</v>
      </c>
      <c r="R5" s="83">
        <f t="array" ref="R5:R43">MMULT(逆行列係数!C5:AO43,'4'!Q5:Q43)</f>
        <v>7.2941303126097756E-2</v>
      </c>
      <c r="S5" s="84">
        <f t="shared" ref="S5:S38" si="6">I5+R5</f>
        <v>7.3030019017410547E-2</v>
      </c>
      <c r="T5" s="85">
        <f>分析係数表!F8</f>
        <v>0.44993819530284301</v>
      </c>
      <c r="U5" s="86">
        <f t="shared" ref="U5:U43" si="7">S5*T5</f>
        <v>3.2858994959626006E-2</v>
      </c>
      <c r="V5" s="87">
        <f>分析係数表!D8</f>
        <v>0.3868974042027194</v>
      </c>
      <c r="W5" s="167">
        <f t="shared" ref="W5:W43" si="8">ROUND(S5*V5,0)</f>
        <v>0</v>
      </c>
      <c r="X5" s="76">
        <f>分析係数表!E8</f>
        <v>0.15574783683559951</v>
      </c>
      <c r="Y5" s="166">
        <f t="shared" ref="Y5:Y43" si="9">ROUND(S5*X5,0)</f>
        <v>0</v>
      </c>
    </row>
    <row r="6" spans="1:25" x14ac:dyDescent="0.2">
      <c r="A6" s="6" t="s">
        <v>219</v>
      </c>
      <c r="B6" s="5" t="s">
        <v>265</v>
      </c>
      <c r="C6" s="90"/>
      <c r="D6" s="76">
        <f>投入係数表!F6</f>
        <v>0</v>
      </c>
      <c r="E6" s="77">
        <f t="shared" si="0"/>
        <v>0</v>
      </c>
      <c r="F6" s="76">
        <f>分析係数表!C9</f>
        <v>0.54651162790697683</v>
      </c>
      <c r="G6" s="77">
        <f t="shared" si="1"/>
        <v>0</v>
      </c>
      <c r="H6" s="77">
        <v>4.0253086909016553E-5</v>
      </c>
      <c r="I6" s="77">
        <f t="shared" si="2"/>
        <v>4.0253086909016553E-5</v>
      </c>
      <c r="J6" s="76">
        <f>分析係数表!G9</f>
        <v>0.23529411764705882</v>
      </c>
      <c r="K6" s="78">
        <f t="shared" si="3"/>
        <v>9.4713145668274232E-6</v>
      </c>
      <c r="L6" s="79"/>
      <c r="M6" s="80"/>
      <c r="N6" s="81">
        <f>分析係数表!H9</f>
        <v>6.0535619158312755E-4</v>
      </c>
      <c r="O6" s="82">
        <f t="shared" si="4"/>
        <v>1.4963154239277099E-2</v>
      </c>
      <c r="P6" s="76">
        <f>分析係数表!C9</f>
        <v>0.54651162790697683</v>
      </c>
      <c r="Q6" s="82">
        <f t="shared" si="5"/>
        <v>8.1775377819305085E-3</v>
      </c>
      <c r="R6" s="83">
        <v>9.700386045066952E-3</v>
      </c>
      <c r="S6" s="84">
        <f t="shared" si="6"/>
        <v>9.7406391319759689E-3</v>
      </c>
      <c r="T6" s="85">
        <f>分析係数表!F9</f>
        <v>0.68627450980392157</v>
      </c>
      <c r="U6" s="86">
        <f t="shared" si="7"/>
        <v>6.6847523454737039E-3</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2.8130729969840944E-2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75">
        <f>最終需要_まとめ!C9</f>
        <v>100</v>
      </c>
      <c r="D8" s="76">
        <f>投入係数表!F8</f>
        <v>0</v>
      </c>
      <c r="E8" s="77">
        <f t="shared" si="0"/>
        <v>0</v>
      </c>
      <c r="F8" s="76">
        <f>分析係数表!C11</f>
        <v>1.3168724279835398E-2</v>
      </c>
      <c r="G8" s="77">
        <f t="shared" si="1"/>
        <v>0</v>
      </c>
      <c r="H8" s="77">
        <v>6.8287273310223282E-3</v>
      </c>
      <c r="I8" s="77">
        <f t="shared" si="2"/>
        <v>100.00682872733103</v>
      </c>
      <c r="J8" s="76">
        <f>分析係数表!G11</f>
        <v>0.35416666666666669</v>
      </c>
      <c r="K8" s="78">
        <f t="shared" si="3"/>
        <v>35.419085174263074</v>
      </c>
      <c r="L8" s="79"/>
      <c r="M8" s="80"/>
      <c r="N8" s="81">
        <f>分析係数表!H11</f>
        <v>-2.4214247663325099E-5</v>
      </c>
      <c r="O8" s="82">
        <f t="shared" si="4"/>
        <v>-5.9852616957108389E-4</v>
      </c>
      <c r="P8" s="76">
        <f>分析係数表!C11</f>
        <v>1.3168724279835398E-2</v>
      </c>
      <c r="Q8" s="82">
        <f t="shared" si="5"/>
        <v>-7.8818261013476115E-6</v>
      </c>
      <c r="R8" s="83">
        <v>9.1522284268342872E-4</v>
      </c>
      <c r="S8" s="84">
        <f t="shared" si="6"/>
        <v>100.0077439501737</v>
      </c>
      <c r="T8" s="85">
        <f>分析係数表!F11</f>
        <v>0.60416666666666663</v>
      </c>
      <c r="U8" s="86">
        <f t="shared" si="7"/>
        <v>60.421345303229941</v>
      </c>
      <c r="V8" s="87">
        <f>分析係数表!D11</f>
        <v>0</v>
      </c>
      <c r="W8" s="167">
        <f t="shared" si="8"/>
        <v>0</v>
      </c>
      <c r="X8" s="76">
        <f>分析係数表!E11</f>
        <v>0</v>
      </c>
      <c r="Y8" s="166">
        <f t="shared" si="9"/>
        <v>0</v>
      </c>
    </row>
    <row r="9" spans="1:25" x14ac:dyDescent="0.2">
      <c r="A9" s="6" t="s">
        <v>222</v>
      </c>
      <c r="B9" s="5" t="s">
        <v>190</v>
      </c>
      <c r="C9" s="90"/>
      <c r="D9" s="76">
        <f>投入係数表!F9</f>
        <v>0</v>
      </c>
      <c r="E9" s="77">
        <f t="shared" si="0"/>
        <v>0</v>
      </c>
      <c r="F9" s="76">
        <f>分析係数表!C12</f>
        <v>7.2568503462812406E-2</v>
      </c>
      <c r="G9" s="77">
        <f t="shared" si="1"/>
        <v>0</v>
      </c>
      <c r="H9" s="77">
        <v>1.6983779144663202E-4</v>
      </c>
      <c r="I9" s="77">
        <f t="shared" si="2"/>
        <v>1.6983779144663202E-4</v>
      </c>
      <c r="J9" s="76">
        <f>分析係数表!G12</f>
        <v>0.12569832402234637</v>
      </c>
      <c r="K9" s="78">
        <f t="shared" si="3"/>
        <v>2.1348325740498441E-5</v>
      </c>
      <c r="L9" s="79"/>
      <c r="M9" s="80"/>
      <c r="N9" s="81">
        <f>分析係数表!H12</f>
        <v>9.0779214489805804E-2</v>
      </c>
      <c r="O9" s="82">
        <f t="shared" si="4"/>
        <v>2.2438746097219937</v>
      </c>
      <c r="P9" s="76">
        <f>分析係数表!C12</f>
        <v>7.2568503462812406E-2</v>
      </c>
      <c r="Q9" s="82">
        <f t="shared" si="5"/>
        <v>0.16283462238572732</v>
      </c>
      <c r="R9" s="83">
        <v>0.17913575625009454</v>
      </c>
      <c r="S9" s="84">
        <f t="shared" si="6"/>
        <v>0.17930559404154117</v>
      </c>
      <c r="T9" s="85">
        <f>分析係数表!F12</f>
        <v>0.41017347838870921</v>
      </c>
      <c r="U9" s="86">
        <f t="shared" si="7"/>
        <v>7.3546399202572749E-2</v>
      </c>
      <c r="V9" s="87">
        <f>分析係数表!D12</f>
        <v>2.9697147897677155E-2</v>
      </c>
      <c r="W9" s="167">
        <f t="shared" si="8"/>
        <v>0</v>
      </c>
      <c r="X9" s="76">
        <f>分析係数表!E12</f>
        <v>2.9991179064980888E-2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0.35372896621651062</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投入係数表!F11</f>
        <v>0</v>
      </c>
      <c r="E11" s="77">
        <f t="shared" si="0"/>
        <v>0</v>
      </c>
      <c r="F11" s="76">
        <f>分析係数表!C14</f>
        <v>0.25830608585592241</v>
      </c>
      <c r="G11" s="77">
        <f t="shared" si="1"/>
        <v>0</v>
      </c>
      <c r="H11" s="77">
        <v>8.0763610996692423E-2</v>
      </c>
      <c r="I11" s="77">
        <f t="shared" si="2"/>
        <v>8.0763610996692423E-2</v>
      </c>
      <c r="J11" s="76">
        <f>分析係数表!G14</f>
        <v>0.15742383910085772</v>
      </c>
      <c r="K11" s="78">
        <f t="shared" si="3"/>
        <v>1.2714117702747571E-2</v>
      </c>
      <c r="L11" s="79"/>
      <c r="M11" s="80"/>
      <c r="N11" s="81">
        <f>分析係数表!H14</f>
        <v>1.1380696401762796E-3</v>
      </c>
      <c r="O11" s="82">
        <f t="shared" si="4"/>
        <v>2.8130729969840944E-2</v>
      </c>
      <c r="P11" s="76">
        <f>分析係数表!C14</f>
        <v>0.25830608585592241</v>
      </c>
      <c r="Q11" s="82">
        <f t="shared" si="5"/>
        <v>7.2663387507795043E-3</v>
      </c>
      <c r="R11" s="83">
        <v>6.8379214912139788E-2</v>
      </c>
      <c r="S11" s="84">
        <f t="shared" si="6"/>
        <v>0.14914282590883221</v>
      </c>
      <c r="T11" s="85">
        <f>分析係数表!F14</f>
        <v>0.28778467908902694</v>
      </c>
      <c r="U11" s="86">
        <f t="shared" si="7"/>
        <v>4.292102029260389E-2</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投入係数表!F12</f>
        <v>2.0833333333333332E-2</v>
      </c>
      <c r="E12" s="77">
        <f t="shared" si="0"/>
        <v>2.083333333333333</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0.20649152850202399</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投入係数表!F13</f>
        <v>2.0833333333333332E-2</v>
      </c>
      <c r="E13" s="77">
        <f t="shared" si="0"/>
        <v>2.083333333333333</v>
      </c>
      <c r="F13" s="76">
        <f>分析係数表!C16</f>
        <v>7.6144637788473357E-2</v>
      </c>
      <c r="G13" s="77">
        <f t="shared" si="1"/>
        <v>0.15863466205931948</v>
      </c>
      <c r="H13" s="77">
        <v>0.16864045679867917</v>
      </c>
      <c r="I13" s="77">
        <f t="shared" si="2"/>
        <v>0.16864045679867917</v>
      </c>
      <c r="J13" s="76">
        <f>分析係数表!G16</f>
        <v>3.3088235294117647E-2</v>
      </c>
      <c r="K13" s="78">
        <f t="shared" si="3"/>
        <v>5.5800151146621789E-3</v>
      </c>
      <c r="L13" s="79"/>
      <c r="M13" s="80"/>
      <c r="N13" s="81">
        <f>分析係数表!H16</f>
        <v>1.665940239236767E-2</v>
      </c>
      <c r="O13" s="82">
        <f t="shared" si="4"/>
        <v>0.41178600466490578</v>
      </c>
      <c r="P13" s="76">
        <f>分析係数表!C16</f>
        <v>7.6144637788473357E-2</v>
      </c>
      <c r="Q13" s="82">
        <f t="shared" si="5"/>
        <v>3.1355296171571852E-2</v>
      </c>
      <c r="R13" s="83">
        <v>3.5202806866022382E-2</v>
      </c>
      <c r="S13" s="84">
        <f t="shared" si="6"/>
        <v>0.20384326366470157</v>
      </c>
      <c r="T13" s="85">
        <f>分析係数表!F16</f>
        <v>0.28823529411764703</v>
      </c>
      <c r="U13" s="86">
        <f t="shared" si="7"/>
        <v>5.8754823056296326E-2</v>
      </c>
      <c r="V13" s="87">
        <f>分析係数表!D16</f>
        <v>0</v>
      </c>
      <c r="W13" s="167">
        <f t="shared" si="8"/>
        <v>0</v>
      </c>
      <c r="X13" s="76">
        <f>分析係数表!E16</f>
        <v>0</v>
      </c>
      <c r="Y13" s="166">
        <f t="shared" si="9"/>
        <v>0</v>
      </c>
    </row>
    <row r="14" spans="1:25" x14ac:dyDescent="0.2">
      <c r="A14" s="6" t="s">
        <v>2</v>
      </c>
      <c r="B14" s="5" t="s">
        <v>364</v>
      </c>
      <c r="C14" s="90"/>
      <c r="D14" s="76">
        <f>投入係数表!F14</f>
        <v>0</v>
      </c>
      <c r="E14" s="77">
        <f t="shared" si="0"/>
        <v>0</v>
      </c>
      <c r="F14" s="76">
        <f>分析係数表!C17</f>
        <v>0.18071519795657731</v>
      </c>
      <c r="G14" s="77">
        <f t="shared" si="1"/>
        <v>0</v>
      </c>
      <c r="H14" s="77">
        <v>1.4859622119225143E-2</v>
      </c>
      <c r="I14" s="77">
        <f t="shared" si="2"/>
        <v>1.4859622119225143E-2</v>
      </c>
      <c r="J14" s="76">
        <f>分析係数表!G17</f>
        <v>0.21222205415217063</v>
      </c>
      <c r="K14" s="78">
        <f t="shared" si="3"/>
        <v>3.1535395300669906E-3</v>
      </c>
      <c r="L14" s="79"/>
      <c r="M14" s="80"/>
      <c r="N14" s="81">
        <f>分析係数表!H17</f>
        <v>2.9299239672623371E-3</v>
      </c>
      <c r="O14" s="82">
        <f t="shared" si="4"/>
        <v>7.2421666518101155E-2</v>
      </c>
      <c r="P14" s="76">
        <f>分析係数表!C17</f>
        <v>0.18071519795657731</v>
      </c>
      <c r="Q14" s="82">
        <f t="shared" si="5"/>
        <v>1.3087695801163878E-2</v>
      </c>
      <c r="R14" s="83">
        <v>2.8888907697086266E-2</v>
      </c>
      <c r="S14" s="84">
        <f t="shared" si="6"/>
        <v>4.3748529816311409E-2</v>
      </c>
      <c r="T14" s="85">
        <f>分析係数表!F17</f>
        <v>0.32203902586598093</v>
      </c>
      <c r="U14" s="86">
        <f t="shared" si="7"/>
        <v>1.4088733925113749E-2</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投入係数表!F15</f>
        <v>0</v>
      </c>
      <c r="E15" s="77">
        <f t="shared" si="0"/>
        <v>0</v>
      </c>
      <c r="F15" s="76">
        <f>分析係数表!C18</f>
        <v>9.139072847682117E-2</v>
      </c>
      <c r="G15" s="77">
        <f t="shared" si="1"/>
        <v>0</v>
      </c>
      <c r="H15" s="77">
        <v>1.0658414522262802E-3</v>
      </c>
      <c r="I15" s="77">
        <f t="shared" si="2"/>
        <v>1.0658414522262802E-3</v>
      </c>
      <c r="J15" s="76">
        <f>分析係数表!G18</f>
        <v>0.21513002364066194</v>
      </c>
      <c r="K15" s="78">
        <f t="shared" si="3"/>
        <v>2.2929449681463712E-4</v>
      </c>
      <c r="L15" s="79"/>
      <c r="M15" s="80"/>
      <c r="N15" s="81">
        <f>分析係数表!H18</f>
        <v>4.3585645793985182E-4</v>
      </c>
      <c r="O15" s="82">
        <f t="shared" si="4"/>
        <v>1.077347105227951E-2</v>
      </c>
      <c r="P15" s="76">
        <f>分析係数表!C18</f>
        <v>9.139072847682117E-2</v>
      </c>
      <c r="Q15" s="82">
        <f t="shared" si="5"/>
        <v>9.8459536769176961E-4</v>
      </c>
      <c r="R15" s="83">
        <v>2.4292208830101179E-3</v>
      </c>
      <c r="S15" s="84">
        <f t="shared" si="6"/>
        <v>3.4950623352363978E-3</v>
      </c>
      <c r="T15" s="85">
        <f>分析係数表!F18</f>
        <v>0.45390070921985815</v>
      </c>
      <c r="U15" s="86">
        <f t="shared" si="7"/>
        <v>1.5864112727314145E-3</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投入係数表!F16</f>
        <v>0</v>
      </c>
      <c r="E16" s="77">
        <f t="shared" si="0"/>
        <v>0</v>
      </c>
      <c r="F16" s="76">
        <f>分析係数表!C19</f>
        <v>0.19965169797238458</v>
      </c>
      <c r="G16" s="77">
        <f t="shared" si="1"/>
        <v>0</v>
      </c>
      <c r="H16" s="77">
        <v>4.426701712037974E-2</v>
      </c>
      <c r="I16" s="77">
        <f t="shared" si="2"/>
        <v>4.426701712037974E-2</v>
      </c>
      <c r="J16" s="76">
        <f>分析係数表!G19</f>
        <v>5.7581303674503731E-2</v>
      </c>
      <c r="K16" s="78">
        <f t="shared" si="3"/>
        <v>2.5489525555730413E-3</v>
      </c>
      <c r="L16" s="79"/>
      <c r="M16" s="80"/>
      <c r="N16" s="81">
        <f>分析係数表!H19</f>
        <v>-1.210712383166255E-4</v>
      </c>
      <c r="O16" s="82">
        <f t="shared" si="4"/>
        <v>-2.9926308478554196E-3</v>
      </c>
      <c r="P16" s="76">
        <f>分析係数表!C19</f>
        <v>0.19965169797238458</v>
      </c>
      <c r="Q16" s="82">
        <f t="shared" si="5"/>
        <v>-5.9748383017887139E-4</v>
      </c>
      <c r="R16" s="83">
        <v>5.7058891210975387E-3</v>
      </c>
      <c r="S16" s="84">
        <f t="shared" si="6"/>
        <v>4.997290624147728E-2</v>
      </c>
      <c r="T16" s="85">
        <f>分析係数表!F19</f>
        <v>0.23947627762917079</v>
      </c>
      <c r="U16" s="86">
        <f t="shared" si="7"/>
        <v>1.1967325569020535E-2</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投入係数表!F17</f>
        <v>0</v>
      </c>
      <c r="E17" s="77">
        <f t="shared" si="0"/>
        <v>0</v>
      </c>
      <c r="F17" s="76">
        <f>分析係数表!C20</f>
        <v>7.086614173228345E-2</v>
      </c>
      <c r="G17" s="77">
        <f t="shared" si="1"/>
        <v>0</v>
      </c>
      <c r="H17" s="77">
        <v>4.564335765202621E-3</v>
      </c>
      <c r="I17" s="77">
        <f t="shared" si="2"/>
        <v>4.564335765202621E-3</v>
      </c>
      <c r="J17" s="76">
        <f>分析係数表!G20</f>
        <v>0.1</v>
      </c>
      <c r="K17" s="78">
        <f t="shared" si="3"/>
        <v>4.564335765202621E-4</v>
      </c>
      <c r="L17" s="79"/>
      <c r="M17" s="80"/>
      <c r="N17" s="81">
        <f>分析係数表!H20</f>
        <v>5.5692769625647731E-4</v>
      </c>
      <c r="O17" s="82">
        <f t="shared" si="4"/>
        <v>1.3766101900134931E-2</v>
      </c>
      <c r="P17" s="76">
        <f>分析係数表!C20</f>
        <v>7.086614173228345E-2</v>
      </c>
      <c r="Q17" s="82">
        <f t="shared" si="5"/>
        <v>9.7555052835601849E-4</v>
      </c>
      <c r="R17" s="83">
        <v>3.2424326994417211E-3</v>
      </c>
      <c r="S17" s="84">
        <f t="shared" si="6"/>
        <v>7.8067684646443425E-3</v>
      </c>
      <c r="T17" s="85">
        <f>分析係数表!F20</f>
        <v>0.22318840579710145</v>
      </c>
      <c r="U17" s="86">
        <f t="shared" si="7"/>
        <v>1.7423802080510562E-3</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投入係数表!F18</f>
        <v>2.0833333333333332E-2</v>
      </c>
      <c r="E18" s="77">
        <f t="shared" si="0"/>
        <v>2.083333333333333</v>
      </c>
      <c r="F18" s="76">
        <f>分析係数表!C21</f>
        <v>0.37411764705882355</v>
      </c>
      <c r="G18" s="77">
        <f t="shared" si="1"/>
        <v>0.77941176470588225</v>
      </c>
      <c r="H18" s="77">
        <v>0.8093967497825072</v>
      </c>
      <c r="I18" s="77">
        <f t="shared" si="2"/>
        <v>0.8093967497825072</v>
      </c>
      <c r="J18" s="76">
        <f>分析係数表!G21</f>
        <v>0.28505771697306542</v>
      </c>
      <c r="K18" s="78">
        <f t="shared" si="3"/>
        <v>0.23072478961842099</v>
      </c>
      <c r="L18" s="79"/>
      <c r="M18" s="80"/>
      <c r="N18" s="81">
        <f>分析係数表!H21</f>
        <v>9.2014141120635377E-4</v>
      </c>
      <c r="O18" s="82">
        <f t="shared" si="4"/>
        <v>2.2743994443701187E-2</v>
      </c>
      <c r="P18" s="76">
        <f>分析係数表!C21</f>
        <v>0.37411764705882355</v>
      </c>
      <c r="Q18" s="82">
        <f t="shared" si="5"/>
        <v>8.5089296859964438E-3</v>
      </c>
      <c r="R18" s="83">
        <v>2.2969415775758211E-2</v>
      </c>
      <c r="S18" s="84">
        <f t="shared" si="6"/>
        <v>0.83236616555826537</v>
      </c>
      <c r="T18" s="85">
        <f>分析係数表!F21</f>
        <v>0.42400598546387347</v>
      </c>
      <c r="U18" s="86">
        <f t="shared" si="7"/>
        <v>0.35292823629431797</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投入係数表!F19</f>
        <v>0</v>
      </c>
      <c r="E19" s="77">
        <f t="shared" si="0"/>
        <v>0</v>
      </c>
      <c r="F19" s="76">
        <f>分析係数表!C22</f>
        <v>3.7067545304777627E-2</v>
      </c>
      <c r="G19" s="77">
        <f t="shared" si="1"/>
        <v>0</v>
      </c>
      <c r="H19" s="77">
        <v>8.4092889197711891E-4</v>
      </c>
      <c r="I19" s="77">
        <f t="shared" si="2"/>
        <v>8.4092889197711891E-4</v>
      </c>
      <c r="J19" s="76">
        <f>分析係数表!G22</f>
        <v>0.19478402607986961</v>
      </c>
      <c r="K19" s="78">
        <f t="shared" si="3"/>
        <v>1.6379951522618697E-4</v>
      </c>
      <c r="L19" s="79"/>
      <c r="M19" s="80"/>
      <c r="N19" s="81">
        <f>分析係数表!H22</f>
        <v>4.8428495326650198E-5</v>
      </c>
      <c r="O19" s="82">
        <f t="shared" si="4"/>
        <v>1.1970523391421678E-3</v>
      </c>
      <c r="P19" s="76">
        <f>分析係数表!C22</f>
        <v>3.7067545304777627E-2</v>
      </c>
      <c r="Q19" s="82">
        <f t="shared" si="5"/>
        <v>4.4371791813342337E-5</v>
      </c>
      <c r="R19" s="83">
        <v>4.6659680425217137E-4</v>
      </c>
      <c r="S19" s="84">
        <f t="shared" si="6"/>
        <v>1.3075256962292903E-3</v>
      </c>
      <c r="T19" s="85">
        <f>分析係数表!F22</f>
        <v>0.40994295028524858</v>
      </c>
      <c r="U19" s="86">
        <f t="shared" si="7"/>
        <v>5.3601094148600901E-4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5.9852616957108389E-4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投入係数表!F21</f>
        <v>0</v>
      </c>
      <c r="E21" s="77">
        <f t="shared" si="0"/>
        <v>0</v>
      </c>
      <c r="F21" s="76">
        <f>分析係数表!C24</f>
        <v>1</v>
      </c>
      <c r="G21" s="77">
        <f t="shared" si="1"/>
        <v>0</v>
      </c>
      <c r="H21" s="77">
        <v>2.2875380495388873E-2</v>
      </c>
      <c r="I21" s="77">
        <f t="shared" si="2"/>
        <v>2.2875380495388873E-2</v>
      </c>
      <c r="J21" s="76">
        <f>分析係数表!G24</f>
        <v>0.20825654257279763</v>
      </c>
      <c r="K21" s="78">
        <f t="shared" si="3"/>
        <v>4.7639476520068974E-3</v>
      </c>
      <c r="L21" s="79"/>
      <c r="M21" s="80"/>
      <c r="N21" s="81">
        <f>分析係数表!H24</f>
        <v>3.389994672865514E-4</v>
      </c>
      <c r="O21" s="82">
        <f t="shared" si="4"/>
        <v>8.3793663739951743E-3</v>
      </c>
      <c r="P21" s="76">
        <f>分析係数表!C24</f>
        <v>1</v>
      </c>
      <c r="Q21" s="82">
        <f t="shared" si="5"/>
        <v>8.3793663739951743E-3</v>
      </c>
      <c r="R21" s="83">
        <v>3.7619859757789503E-2</v>
      </c>
      <c r="S21" s="84">
        <f t="shared" si="6"/>
        <v>6.0495240253178373E-2</v>
      </c>
      <c r="T21" s="85">
        <f>分析係数表!F24</f>
        <v>0.38665683744931811</v>
      </c>
      <c r="U21" s="86">
        <f t="shared" si="7"/>
        <v>2.3390898277030635E-2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投入係数表!F22</f>
        <v>0</v>
      </c>
      <c r="E22" s="77">
        <f t="shared" si="0"/>
        <v>0</v>
      </c>
      <c r="F22" s="76">
        <f>分析係数表!C25</f>
        <v>9.7637180238234755E-3</v>
      </c>
      <c r="G22" s="77">
        <f t="shared" si="1"/>
        <v>0</v>
      </c>
      <c r="H22" s="77">
        <v>4.3364829851073969E-4</v>
      </c>
      <c r="I22" s="77">
        <f t="shared" si="2"/>
        <v>4.3364829851073969E-4</v>
      </c>
      <c r="J22" s="76">
        <f>分析係数表!G25</f>
        <v>0.19639934533551553</v>
      </c>
      <c r="K22" s="78">
        <f t="shared" si="3"/>
        <v>8.5168241933369492E-5</v>
      </c>
      <c r="L22" s="79"/>
      <c r="M22" s="80"/>
      <c r="N22" s="81">
        <f>分析係数表!H25</f>
        <v>5.0849920092982707E-4</v>
      </c>
      <c r="O22" s="82">
        <f t="shared" si="4"/>
        <v>1.2569049560992761E-2</v>
      </c>
      <c r="P22" s="76">
        <f>分析係数表!C25</f>
        <v>9.7637180238234755E-3</v>
      </c>
      <c r="Q22" s="82">
        <f t="shared" si="5"/>
        <v>1.2272065574099556E-4</v>
      </c>
      <c r="R22" s="83">
        <v>7.8912531004211753E-4</v>
      </c>
      <c r="S22" s="84">
        <f t="shared" si="6"/>
        <v>1.2227736085528573E-3</v>
      </c>
      <c r="T22" s="85">
        <f>分析係数表!F25</f>
        <v>0.34206219312602293</v>
      </c>
      <c r="U22" s="86">
        <f t="shared" si="7"/>
        <v>4.1826462223821143E-4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投入係数表!F23</f>
        <v>0</v>
      </c>
      <c r="E23" s="77">
        <f t="shared" si="0"/>
        <v>0</v>
      </c>
      <c r="F23" s="76">
        <f>分析係数表!C26</f>
        <v>0.93036400633054483</v>
      </c>
      <c r="G23" s="77">
        <f t="shared" si="1"/>
        <v>0</v>
      </c>
      <c r="H23" s="77">
        <v>2.1873781362097874E-2</v>
      </c>
      <c r="I23" s="77">
        <f t="shared" si="2"/>
        <v>2.1873781362097874E-2</v>
      </c>
      <c r="J23" s="76">
        <f>分析係数表!G26</f>
        <v>0.19645328719723185</v>
      </c>
      <c r="K23" s="78">
        <f t="shared" si="3"/>
        <v>4.2971762520176713E-3</v>
      </c>
      <c r="L23" s="79"/>
      <c r="M23" s="80"/>
      <c r="N23" s="81">
        <f>分析係数表!H26</f>
        <v>1.0557411981209745E-2</v>
      </c>
      <c r="O23" s="82">
        <f t="shared" si="4"/>
        <v>0.2609574099329926</v>
      </c>
      <c r="P23" s="76">
        <f>分析係数表!C26</f>
        <v>0.93036400633054483</v>
      </c>
      <c r="Q23" s="82">
        <f t="shared" si="5"/>
        <v>0.24278538138690131</v>
      </c>
      <c r="R23" s="83">
        <v>0.28437692684290805</v>
      </c>
      <c r="S23" s="84">
        <f t="shared" si="6"/>
        <v>0.30625070820500594</v>
      </c>
      <c r="T23" s="85">
        <f>分析係数表!F26</f>
        <v>0.33070934256055362</v>
      </c>
      <c r="U23" s="86">
        <f t="shared" si="7"/>
        <v>0.10127997036918146</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投入係数表!F24</f>
        <v>0</v>
      </c>
      <c r="E24" s="77">
        <f t="shared" si="0"/>
        <v>0</v>
      </c>
      <c r="F24" s="76">
        <f>分析係数表!C27</f>
        <v>0.10562310030395139</v>
      </c>
      <c r="G24" s="77">
        <f t="shared" si="1"/>
        <v>0</v>
      </c>
      <c r="H24" s="77">
        <v>4.7034590896748212E-4</v>
      </c>
      <c r="I24" s="77">
        <f t="shared" si="2"/>
        <v>4.7034590896748212E-4</v>
      </c>
      <c r="J24" s="76">
        <f>分析係数表!G27</f>
        <v>0.17127071823204421</v>
      </c>
      <c r="K24" s="78">
        <f t="shared" si="3"/>
        <v>8.0556481646364345E-5</v>
      </c>
      <c r="L24" s="79"/>
      <c r="M24" s="80"/>
      <c r="N24" s="81">
        <f>分析係数表!H27</f>
        <v>1.1162768172792872E-2</v>
      </c>
      <c r="O24" s="82">
        <f t="shared" si="4"/>
        <v>0.27592056417226973</v>
      </c>
      <c r="P24" s="76">
        <f>分析係数表!C27</f>
        <v>0.10562310030395139</v>
      </c>
      <c r="Q24" s="82">
        <f t="shared" si="5"/>
        <v>2.9143585425490504E-2</v>
      </c>
      <c r="R24" s="83">
        <v>2.9499291163957969E-2</v>
      </c>
      <c r="S24" s="84">
        <f t="shared" si="6"/>
        <v>2.9969637072925451E-2</v>
      </c>
      <c r="T24" s="85">
        <f>分析係数表!F27</f>
        <v>0.32320441988950277</v>
      </c>
      <c r="U24" s="86">
        <f t="shared" si="7"/>
        <v>9.6863191644538053E-3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投入係数表!F25</f>
        <v>0</v>
      </c>
      <c r="E25" s="77">
        <f t="shared" si="0"/>
        <v>0</v>
      </c>
      <c r="F25" s="76">
        <f>分析係数表!C28</f>
        <v>0.18610473607344047</v>
      </c>
      <c r="G25" s="77">
        <f t="shared" si="1"/>
        <v>0</v>
      </c>
      <c r="H25" s="77">
        <v>1.6424377063708386E-2</v>
      </c>
      <c r="I25" s="77">
        <f t="shared" si="2"/>
        <v>1.6424377063708386E-2</v>
      </c>
      <c r="J25" s="76">
        <f>分析係数表!G28</f>
        <v>0.12463295269168026</v>
      </c>
      <c r="K25" s="78">
        <f t="shared" si="3"/>
        <v>2.0470186095714856E-3</v>
      </c>
      <c r="L25" s="79"/>
      <c r="M25" s="80"/>
      <c r="N25" s="81">
        <f>分析係数表!H28</f>
        <v>2.0436825027846384E-2</v>
      </c>
      <c r="O25" s="82">
        <f t="shared" si="4"/>
        <v>0.50515608711799487</v>
      </c>
      <c r="P25" s="76">
        <f>分析係数表!C28</f>
        <v>0.18610473607344047</v>
      </c>
      <c r="Q25" s="82">
        <f t="shared" si="5"/>
        <v>9.4011940268986335E-2</v>
      </c>
      <c r="R25" s="83">
        <v>0.10699402132942845</v>
      </c>
      <c r="S25" s="84">
        <f t="shared" si="6"/>
        <v>0.12341839839313684</v>
      </c>
      <c r="T25" s="85">
        <f>分析係数表!F28</f>
        <v>0.20978792822185971</v>
      </c>
      <c r="U25" s="86">
        <f t="shared" si="7"/>
        <v>2.5891690103356277E-2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投入係数表!F26</f>
        <v>0</v>
      </c>
      <c r="E26" s="77">
        <f t="shared" si="0"/>
        <v>0</v>
      </c>
      <c r="F26" s="76">
        <f>分析係数表!C29</f>
        <v>0.55770782889426962</v>
      </c>
      <c r="G26" s="77">
        <f t="shared" si="1"/>
        <v>0</v>
      </c>
      <c r="H26" s="77">
        <v>0.10011099700741699</v>
      </c>
      <c r="I26" s="77">
        <f t="shared" si="2"/>
        <v>0.10011099700741699</v>
      </c>
      <c r="J26" s="76">
        <f>分析係数表!G29</f>
        <v>0.26290655653071759</v>
      </c>
      <c r="K26" s="78">
        <f t="shared" si="3"/>
        <v>2.6319837494076976E-2</v>
      </c>
      <c r="L26" s="79"/>
      <c r="M26" s="80"/>
      <c r="N26" s="81">
        <f>分析係数表!H29</f>
        <v>1.0048912780279917E-2</v>
      </c>
      <c r="O26" s="82">
        <f t="shared" si="4"/>
        <v>0.24838836037199985</v>
      </c>
      <c r="P26" s="76">
        <f>分析係数表!C29</f>
        <v>0.55770782889426962</v>
      </c>
      <c r="Q26" s="82">
        <f t="shared" si="5"/>
        <v>0.13852813318567547</v>
      </c>
      <c r="R26" s="83">
        <v>0.19977989423489861</v>
      </c>
      <c r="S26" s="84">
        <f t="shared" si="6"/>
        <v>0.2998908912423156</v>
      </c>
      <c r="T26" s="85">
        <f>分析係数表!F29</f>
        <v>0.49535363964894163</v>
      </c>
      <c r="U26" s="86">
        <f t="shared" si="7"/>
        <v>0.14855204447444595</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投入係数表!F27</f>
        <v>0</v>
      </c>
      <c r="E27" s="77">
        <f t="shared" si="0"/>
        <v>0</v>
      </c>
      <c r="F27" s="76">
        <f>分析係数表!C30</f>
        <v>1</v>
      </c>
      <c r="G27" s="77">
        <f t="shared" si="1"/>
        <v>0</v>
      </c>
      <c r="H27" s="77">
        <v>5.6337459931248238E-2</v>
      </c>
      <c r="I27" s="77">
        <f t="shared" si="2"/>
        <v>5.6337459931248238E-2</v>
      </c>
      <c r="J27" s="76">
        <f>分析係数表!G30</f>
        <v>0.34435136970794655</v>
      </c>
      <c r="K27" s="78">
        <f t="shared" si="3"/>
        <v>1.9399881493191887E-2</v>
      </c>
      <c r="L27" s="79"/>
      <c r="M27" s="80"/>
      <c r="N27" s="81">
        <f>分析係数表!H30</f>
        <v>0</v>
      </c>
      <c r="O27" s="82">
        <f t="shared" si="4"/>
        <v>0</v>
      </c>
      <c r="P27" s="76">
        <f>分析係数表!C30</f>
        <v>1</v>
      </c>
      <c r="Q27" s="82">
        <f t="shared" si="5"/>
        <v>0</v>
      </c>
      <c r="R27" s="83">
        <v>6.87102066196352E-2</v>
      </c>
      <c r="S27" s="84">
        <f t="shared" si="6"/>
        <v>0.12504766655088345</v>
      </c>
      <c r="T27" s="85">
        <f>分析係数表!F30</f>
        <v>0.43672175684853975</v>
      </c>
      <c r="U27" s="86">
        <f t="shared" si="7"/>
        <v>5.4611036625912199E-2</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投入係数表!F28</f>
        <v>6.25E-2</v>
      </c>
      <c r="E28" s="77">
        <f t="shared" si="0"/>
        <v>6.25</v>
      </c>
      <c r="F28" s="76">
        <f>分析係数表!C31</f>
        <v>0.21403057579654239</v>
      </c>
      <c r="G28" s="77">
        <f t="shared" si="1"/>
        <v>1.3376910987283899</v>
      </c>
      <c r="H28" s="77">
        <v>1.3944938800975186</v>
      </c>
      <c r="I28" s="77">
        <f t="shared" si="2"/>
        <v>1.3944938800975186</v>
      </c>
      <c r="J28" s="76">
        <f>分析係数表!G31</f>
        <v>7.0431893687707636E-2</v>
      </c>
      <c r="K28" s="78">
        <f t="shared" si="3"/>
        <v>9.8216844711187357E-2</v>
      </c>
      <c r="L28" s="79"/>
      <c r="M28" s="80"/>
      <c r="N28" s="81">
        <f>分析係数表!H31</f>
        <v>2.2373964840912391E-2</v>
      </c>
      <c r="O28" s="82">
        <f t="shared" si="4"/>
        <v>0.55303818068368149</v>
      </c>
      <c r="P28" s="76">
        <f>分析係数表!C31</f>
        <v>0.21403057579654239</v>
      </c>
      <c r="Q28" s="82">
        <f t="shared" si="5"/>
        <v>0.11836708024920059</v>
      </c>
      <c r="R28" s="83">
        <v>0.15927621179503082</v>
      </c>
      <c r="S28" s="84">
        <f t="shared" si="6"/>
        <v>1.5537700918925494</v>
      </c>
      <c r="T28" s="85">
        <f>分析係数表!F31</f>
        <v>0.34418604651162793</v>
      </c>
      <c r="U28" s="86">
        <f t="shared" si="7"/>
        <v>0.53478598511650544</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投入係数表!F29</f>
        <v>0</v>
      </c>
      <c r="E29" s="77">
        <f t="shared" si="0"/>
        <v>0</v>
      </c>
      <c r="F29" s="76">
        <f>分析係数表!C32</f>
        <v>0.43391812865497081</v>
      </c>
      <c r="G29" s="77">
        <f t="shared" si="1"/>
        <v>0</v>
      </c>
      <c r="H29" s="77">
        <v>8.374297334267396E-3</v>
      </c>
      <c r="I29" s="77">
        <f t="shared" si="2"/>
        <v>8.374297334267396E-3</v>
      </c>
      <c r="J29" s="76">
        <f>分析係数表!G32</f>
        <v>0.14171122994652408</v>
      </c>
      <c r="K29" s="78">
        <f t="shared" si="3"/>
        <v>1.1867319751769306E-3</v>
      </c>
      <c r="L29" s="79"/>
      <c r="M29" s="80"/>
      <c r="N29" s="81">
        <f>分析係数表!H32</f>
        <v>6.3683471354545017E-3</v>
      </c>
      <c r="O29" s="82">
        <f t="shared" si="4"/>
        <v>0.15741238259719509</v>
      </c>
      <c r="P29" s="76">
        <f>分析係数表!C32</f>
        <v>0.43391812865497081</v>
      </c>
      <c r="Q29" s="82">
        <f t="shared" si="5"/>
        <v>6.8304086483695181E-2</v>
      </c>
      <c r="R29" s="83">
        <v>8.7198526012674471E-2</v>
      </c>
      <c r="S29" s="84">
        <f t="shared" si="6"/>
        <v>9.5572823346941865E-2</v>
      </c>
      <c r="T29" s="85">
        <f>分析係数表!F32</f>
        <v>0.48395721925133689</v>
      </c>
      <c r="U29" s="86">
        <f t="shared" si="7"/>
        <v>4.6253157822985232E-2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投入係数表!F30</f>
        <v>0</v>
      </c>
      <c r="E30" s="77">
        <f t="shared" si="0"/>
        <v>0</v>
      </c>
      <c r="F30" s="76">
        <f>分析係数表!C33</f>
        <v>0.95657568238213397</v>
      </c>
      <c r="G30" s="77">
        <f t="shared" si="1"/>
        <v>0</v>
      </c>
      <c r="H30" s="77">
        <v>5.2495967282573205E-2</v>
      </c>
      <c r="I30" s="77">
        <f t="shared" si="2"/>
        <v>5.2495967282573205E-2</v>
      </c>
      <c r="J30" s="76">
        <f>分析係数表!G33</f>
        <v>0.50647668393782386</v>
      </c>
      <c r="K30" s="78">
        <f t="shared" si="3"/>
        <v>2.6587983429386172E-2</v>
      </c>
      <c r="L30" s="79"/>
      <c r="M30" s="80"/>
      <c r="N30" s="81">
        <f>分析係数表!H33</f>
        <v>9.6856990653300401E-4</v>
      </c>
      <c r="O30" s="82">
        <f t="shared" si="4"/>
        <v>2.3941046782843357E-2</v>
      </c>
      <c r="P30" s="76">
        <f>分析係数表!C33</f>
        <v>0.95657568238213397</v>
      </c>
      <c r="Q30" s="82">
        <f t="shared" si="5"/>
        <v>2.2901423163240977E-2</v>
      </c>
      <c r="R30" s="83">
        <v>7.2562708364782166E-2</v>
      </c>
      <c r="S30" s="84">
        <f t="shared" si="6"/>
        <v>0.12505867564735537</v>
      </c>
      <c r="T30" s="85">
        <f>分析係数表!F33</f>
        <v>0.6295336787564767</v>
      </c>
      <c r="U30" s="86">
        <f t="shared" si="7"/>
        <v>7.8728648140692636E-2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投入係数表!F31</f>
        <v>2.0833333333333332E-2</v>
      </c>
      <c r="E31" s="77">
        <f t="shared" si="0"/>
        <v>2.083333333333333</v>
      </c>
      <c r="F31" s="76">
        <f>分析係数表!C34</f>
        <v>0.33608845585417924</v>
      </c>
      <c r="G31" s="77">
        <f t="shared" si="1"/>
        <v>0.70018428302953994</v>
      </c>
      <c r="H31" s="77">
        <v>0.77725365059615459</v>
      </c>
      <c r="I31" s="77">
        <f t="shared" si="2"/>
        <v>0.77725365059615459</v>
      </c>
      <c r="J31" s="76">
        <f>分析係数表!G34</f>
        <v>0.42501734562394688</v>
      </c>
      <c r="K31" s="78">
        <f t="shared" si="3"/>
        <v>0.33034628345290029</v>
      </c>
      <c r="L31" s="79"/>
      <c r="M31" s="80"/>
      <c r="N31" s="81">
        <f>分析係数表!H34</f>
        <v>0.15935396387234249</v>
      </c>
      <c r="O31" s="82">
        <f t="shared" si="4"/>
        <v>3.9389007219473036</v>
      </c>
      <c r="P31" s="76">
        <f>分析係数表!C34</f>
        <v>0.33608845585417924</v>
      </c>
      <c r="Q31" s="82">
        <f t="shared" si="5"/>
        <v>1.323819061402181</v>
      </c>
      <c r="R31" s="83">
        <v>1.4350803479050451</v>
      </c>
      <c r="S31" s="84">
        <f t="shared" si="6"/>
        <v>2.2123339985011996</v>
      </c>
      <c r="T31" s="85">
        <f>分析係数表!F34</f>
        <v>0.69035583308553872</v>
      </c>
      <c r="U31" s="86">
        <f t="shared" si="7"/>
        <v>1.5272976805987566</v>
      </c>
      <c r="V31" s="87">
        <f>分析係数表!D34</f>
        <v>0.20794925166022402</v>
      </c>
      <c r="W31" s="167">
        <f t="shared" si="8"/>
        <v>0</v>
      </c>
      <c r="X31" s="76">
        <f>分析係数表!E34</f>
        <v>0.15720091188423035</v>
      </c>
      <c r="Y31" s="166">
        <f t="shared" si="9"/>
        <v>0</v>
      </c>
    </row>
    <row r="32" spans="1:25" x14ac:dyDescent="0.2">
      <c r="A32" s="6" t="s">
        <v>20</v>
      </c>
      <c r="B32" s="5" t="s">
        <v>37</v>
      </c>
      <c r="C32" s="90"/>
      <c r="D32" s="76">
        <f>投入係数表!F32</f>
        <v>6.25E-2</v>
      </c>
      <c r="E32" s="77">
        <f t="shared" si="0"/>
        <v>6.25</v>
      </c>
      <c r="F32" s="76">
        <f>分析係数表!C35</f>
        <v>1</v>
      </c>
      <c r="G32" s="77">
        <f t="shared" si="1"/>
        <v>6.25</v>
      </c>
      <c r="H32" s="77">
        <v>6.6654341094145302</v>
      </c>
      <c r="I32" s="77">
        <f t="shared" si="2"/>
        <v>6.6654341094145302</v>
      </c>
      <c r="J32" s="76">
        <f>分析係数表!G35</f>
        <v>0.31379772270596118</v>
      </c>
      <c r="K32" s="78">
        <f t="shared" si="3"/>
        <v>2.0915980443809161</v>
      </c>
      <c r="L32" s="79"/>
      <c r="M32" s="80"/>
      <c r="N32" s="81">
        <f>分析係数表!H35</f>
        <v>5.9518620756453096E-2</v>
      </c>
      <c r="O32" s="82">
        <f t="shared" si="4"/>
        <v>1.4711773248057243</v>
      </c>
      <c r="P32" s="76">
        <f>分析係数表!C35</f>
        <v>1</v>
      </c>
      <c r="Q32" s="82">
        <f t="shared" si="5"/>
        <v>1.4711773248057243</v>
      </c>
      <c r="R32" s="83">
        <v>1.9190933907870322</v>
      </c>
      <c r="S32" s="84">
        <f t="shared" si="6"/>
        <v>8.5845275002015633</v>
      </c>
      <c r="T32" s="85">
        <f>分析係数表!F35</f>
        <v>0.62804197365483372</v>
      </c>
      <c r="U32" s="86">
        <f t="shared" si="7"/>
        <v>5.3914435941207861</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投入係数表!F33</f>
        <v>0</v>
      </c>
      <c r="E33" s="77">
        <f t="shared" si="0"/>
        <v>0</v>
      </c>
      <c r="F33" s="76">
        <f>分析係数表!C36</f>
        <v>0.74699570815450644</v>
      </c>
      <c r="G33" s="77">
        <f t="shared" si="1"/>
        <v>0</v>
      </c>
      <c r="H33" s="77">
        <v>0.12997286389861837</v>
      </c>
      <c r="I33" s="77">
        <f t="shared" si="2"/>
        <v>0.12997286389861837</v>
      </c>
      <c r="J33" s="76">
        <f>分析係数表!G36</f>
        <v>2.1798365122615803E-2</v>
      </c>
      <c r="K33" s="78">
        <f t="shared" si="3"/>
        <v>2.8331959432941331E-3</v>
      </c>
      <c r="L33" s="79"/>
      <c r="M33" s="80"/>
      <c r="N33" s="81">
        <f>分析係数表!H36</f>
        <v>0.18814470434403602</v>
      </c>
      <c r="O33" s="82">
        <f t="shared" si="4"/>
        <v>4.6505483375673222</v>
      </c>
      <c r="P33" s="76">
        <f>分析係数表!C36</f>
        <v>0.74699570815450644</v>
      </c>
      <c r="Q33" s="82">
        <f t="shared" si="5"/>
        <v>3.4739396487278644</v>
      </c>
      <c r="R33" s="83">
        <v>3.6255217568489981</v>
      </c>
      <c r="S33" s="84">
        <f t="shared" si="6"/>
        <v>3.7554946207476165</v>
      </c>
      <c r="T33" s="85">
        <f>分析係数表!F36</f>
        <v>0.88068263301305039</v>
      </c>
      <c r="U33" s="86">
        <f t="shared" si="7"/>
        <v>3.3073988908663581</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投入係数表!F34</f>
        <v>2.0833333333333332E-2</v>
      </c>
      <c r="E34" s="77">
        <f t="shared" si="0"/>
        <v>2.083333333333333</v>
      </c>
      <c r="F34" s="76">
        <f>分析係数表!C37</f>
        <v>0.40712235846595357</v>
      </c>
      <c r="G34" s="77">
        <f t="shared" si="1"/>
        <v>0.84817158013740312</v>
      </c>
      <c r="H34" s="77">
        <v>1.0018158351896018</v>
      </c>
      <c r="I34" s="77">
        <f t="shared" si="2"/>
        <v>1.0018158351896018</v>
      </c>
      <c r="J34" s="76">
        <f>分析係数表!G37</f>
        <v>0.32196035893896063</v>
      </c>
      <c r="K34" s="78">
        <f t="shared" si="3"/>
        <v>0.32254498588837882</v>
      </c>
      <c r="L34" s="79"/>
      <c r="M34" s="80"/>
      <c r="N34" s="81">
        <f>分析係数表!H37</f>
        <v>4.8815923289263402E-2</v>
      </c>
      <c r="O34" s="82">
        <f t="shared" si="4"/>
        <v>1.2066287578553052</v>
      </c>
      <c r="P34" s="76">
        <f>分析係数表!C37</f>
        <v>0.40712235846595357</v>
      </c>
      <c r="Q34" s="82">
        <f t="shared" si="5"/>
        <v>0.49124554569089585</v>
      </c>
      <c r="R34" s="83">
        <v>0.58167859358350271</v>
      </c>
      <c r="S34" s="84">
        <f t="shared" si="6"/>
        <v>1.5834944287731045</v>
      </c>
      <c r="T34" s="85">
        <f>分析係数表!F37</f>
        <v>0.65447194556749833</v>
      </c>
      <c r="U34" s="86">
        <f t="shared" si="7"/>
        <v>1.0363526795944282</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投入係数表!F35</f>
        <v>0</v>
      </c>
      <c r="E35" s="77">
        <f t="shared" si="0"/>
        <v>0</v>
      </c>
      <c r="F35" s="76">
        <f>分析係数表!C38</f>
        <v>1.4508928571428603E-2</v>
      </c>
      <c r="G35" s="77">
        <f t="shared" si="1"/>
        <v>0</v>
      </c>
      <c r="H35" s="77">
        <v>8.0146829143274891E-3</v>
      </c>
      <c r="I35" s="77">
        <f t="shared" si="2"/>
        <v>8.0146829143274891E-3</v>
      </c>
      <c r="J35" s="76">
        <f>分析係数表!G38</f>
        <v>0.30833333333333335</v>
      </c>
      <c r="K35" s="78">
        <f t="shared" si="3"/>
        <v>2.4711938985843094E-3</v>
      </c>
      <c r="L35" s="79"/>
      <c r="M35" s="80"/>
      <c r="N35" s="81">
        <f>分析係数表!H38</f>
        <v>4.2859218364085426E-2</v>
      </c>
      <c r="O35" s="82">
        <f t="shared" si="4"/>
        <v>1.0593913201408185</v>
      </c>
      <c r="P35" s="76">
        <f>分析係数表!C38</f>
        <v>1.4508928571428603E-2</v>
      </c>
      <c r="Q35" s="82">
        <f t="shared" si="5"/>
        <v>1.5370632993114587E-2</v>
      </c>
      <c r="R35" s="83">
        <v>1.9732819665847653E-2</v>
      </c>
      <c r="S35" s="84">
        <f t="shared" si="6"/>
        <v>2.7747502580175144E-2</v>
      </c>
      <c r="T35" s="85">
        <f>分析係数表!F38</f>
        <v>0.5083333333333333</v>
      </c>
      <c r="U35" s="86">
        <f t="shared" si="7"/>
        <v>1.4104980478255697E-2</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投入係数表!F36</f>
        <v>0</v>
      </c>
      <c r="E36" s="77">
        <f t="shared" si="0"/>
        <v>0</v>
      </c>
      <c r="F36" s="76">
        <f>分析係数表!C39</f>
        <v>1</v>
      </c>
      <c r="G36" s="77">
        <f t="shared" si="1"/>
        <v>0</v>
      </c>
      <c r="H36" s="77">
        <v>9.4680974821449965E-2</v>
      </c>
      <c r="I36" s="77">
        <f t="shared" si="2"/>
        <v>9.4680974821449965E-2</v>
      </c>
      <c r="J36" s="76">
        <f>分析係数表!G39</f>
        <v>0.34035980374341268</v>
      </c>
      <c r="K36" s="78">
        <f t="shared" si="3"/>
        <v>3.222559800846371E-2</v>
      </c>
      <c r="L36" s="79"/>
      <c r="M36" s="80"/>
      <c r="N36" s="81">
        <f>分析係数表!H39</f>
        <v>3.825851130805366E-3</v>
      </c>
      <c r="O36" s="82">
        <f t="shared" si="4"/>
        <v>9.4567134792231264E-2</v>
      </c>
      <c r="P36" s="76">
        <f>分析係数表!C39</f>
        <v>1</v>
      </c>
      <c r="Q36" s="82">
        <f t="shared" si="5"/>
        <v>9.4567134792231264E-2</v>
      </c>
      <c r="R36" s="83">
        <v>0.12120049853872816</v>
      </c>
      <c r="S36" s="84">
        <f t="shared" si="6"/>
        <v>0.21588147336017813</v>
      </c>
      <c r="T36" s="85">
        <f>分析係数表!F39</f>
        <v>0.69125931310194444</v>
      </c>
      <c r="U36" s="86">
        <f t="shared" si="7"/>
        <v>0.14923007898639246</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投入係数表!F37</f>
        <v>0</v>
      </c>
      <c r="E37" s="77">
        <f t="shared" si="0"/>
        <v>0</v>
      </c>
      <c r="F37" s="76">
        <f>分析係数表!C40</f>
        <v>0.85193465176268268</v>
      </c>
      <c r="G37" s="77">
        <f t="shared" si="1"/>
        <v>0</v>
      </c>
      <c r="H37" s="77">
        <v>2.0212717090559735E-3</v>
      </c>
      <c r="I37" s="77">
        <f t="shared" si="2"/>
        <v>2.0212717090559735E-3</v>
      </c>
      <c r="J37" s="76">
        <f>分析係数表!G40</f>
        <v>0.54260669636442016</v>
      </c>
      <c r="K37" s="78">
        <f t="shared" si="3"/>
        <v>1.0967555645057271E-3</v>
      </c>
      <c r="L37" s="79"/>
      <c r="M37" s="80"/>
      <c r="N37" s="81">
        <f>分析係数表!H40</f>
        <v>3.0340452322146352E-2</v>
      </c>
      <c r="O37" s="82">
        <f t="shared" si="4"/>
        <v>0.7499532904725682</v>
      </c>
      <c r="P37" s="76">
        <f>分析係数表!C40</f>
        <v>0.85193465176268268</v>
      </c>
      <c r="Q37" s="82">
        <f t="shared" si="5"/>
        <v>0.63891119535702545</v>
      </c>
      <c r="R37" s="83">
        <v>0.64015258047329782</v>
      </c>
      <c r="S37" s="84">
        <f t="shared" si="6"/>
        <v>0.64217385218235379</v>
      </c>
      <c r="T37" s="85">
        <f>分析係数表!F40</f>
        <v>0.72424198879149304</v>
      </c>
      <c r="U37" s="86">
        <f t="shared" si="7"/>
        <v>0.46508926785444216</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投入係数表!F38</f>
        <v>0</v>
      </c>
      <c r="E38" s="77">
        <f t="shared" si="0"/>
        <v>0</v>
      </c>
      <c r="F38" s="76">
        <f>分析係数表!C41</f>
        <v>0.80146471371504657</v>
      </c>
      <c r="G38" s="77">
        <f t="shared" si="1"/>
        <v>0</v>
      </c>
      <c r="H38" s="77">
        <v>4.7149523458352204E-3</v>
      </c>
      <c r="I38" s="77">
        <f t="shared" si="2"/>
        <v>4.7149523458352204E-3</v>
      </c>
      <c r="J38" s="76">
        <f>分析係数表!G41</f>
        <v>0.44658927872701187</v>
      </c>
      <c r="K38" s="78">
        <f t="shared" si="3"/>
        <v>2.1056471673587835E-3</v>
      </c>
      <c r="L38" s="79"/>
      <c r="M38" s="80"/>
      <c r="N38" s="81">
        <f>分析係数表!H41</f>
        <v>5.2181703714465594E-2</v>
      </c>
      <c r="O38" s="82">
        <f t="shared" si="4"/>
        <v>1.289823895425686</v>
      </c>
      <c r="P38" s="76">
        <f>分析係数表!C41</f>
        <v>0.80146471371504657</v>
      </c>
      <c r="Q38" s="82">
        <f t="shared" si="5"/>
        <v>1.0337483390901736</v>
      </c>
      <c r="R38" s="83">
        <v>1.0537386942447147</v>
      </c>
      <c r="S38" s="84">
        <f t="shared" si="6"/>
        <v>1.0584536465905499</v>
      </c>
      <c r="T38" s="85">
        <f>分析係数表!F41</f>
        <v>0.54349810877787919</v>
      </c>
      <c r="U38" s="86">
        <f t="shared" si="7"/>
        <v>0.57526755515101358</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投入係数表!F39</f>
        <v>0</v>
      </c>
      <c r="E39" s="77">
        <f>$C$8*D39</f>
        <v>0</v>
      </c>
      <c r="F39" s="76">
        <f>分析係数表!C42</f>
        <v>0.73057644110275688</v>
      </c>
      <c r="G39" s="77">
        <f>E39*F39</f>
        <v>0</v>
      </c>
      <c r="H39" s="77">
        <v>1.9492622388221977E-2</v>
      </c>
      <c r="I39" s="77">
        <f>C39+H39</f>
        <v>1.9492622388221977E-2</v>
      </c>
      <c r="J39" s="76">
        <f>分析係数表!G42</f>
        <v>0.48211243611584326</v>
      </c>
      <c r="K39" s="78">
        <f>I39*J39</f>
        <v>9.3976356658719232E-3</v>
      </c>
      <c r="L39" s="79"/>
      <c r="M39" s="80"/>
      <c r="N39" s="81">
        <f>分析係数表!H42</f>
        <v>1.2567194537265727E-2</v>
      </c>
      <c r="O39" s="82">
        <f t="shared" si="4"/>
        <v>0.31063508200739254</v>
      </c>
      <c r="P39" s="76">
        <f>分析係数表!C42</f>
        <v>0.73057644110275688</v>
      </c>
      <c r="Q39" s="82">
        <f>O39*P39</f>
        <v>0.22694267269462387</v>
      </c>
      <c r="R39" s="83">
        <v>0.23982045858398374</v>
      </c>
      <c r="S39" s="84">
        <f>I39+R39</f>
        <v>0.25931308097220573</v>
      </c>
      <c r="T39" s="85">
        <f>分析係数表!F42</f>
        <v>0.53492333901192501</v>
      </c>
      <c r="U39" s="86">
        <f t="shared" si="7"/>
        <v>0.13871261912312197</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投入係数表!F40</f>
        <v>6.25E-2</v>
      </c>
      <c r="E40" s="77">
        <f>$C$8*D40</f>
        <v>6.25</v>
      </c>
      <c r="F40" s="76">
        <f>分析係数表!C43</f>
        <v>0.26262335230137579</v>
      </c>
      <c r="G40" s="77">
        <f>E40*F40</f>
        <v>1.6413959518835988</v>
      </c>
      <c r="H40" s="77">
        <v>2.0063145784657879</v>
      </c>
      <c r="I40" s="77">
        <f>C40+H40</f>
        <v>2.0063145784657879</v>
      </c>
      <c r="J40" s="76">
        <f>分析係数表!G43</f>
        <v>0.38144329896907214</v>
      </c>
      <c r="K40" s="78">
        <f>I40*J40</f>
        <v>0.76529525157973344</v>
      </c>
      <c r="L40" s="79"/>
      <c r="M40" s="80"/>
      <c r="N40" s="81">
        <f>分析係数表!H43</f>
        <v>3.4626374158554893E-2</v>
      </c>
      <c r="O40" s="82">
        <f t="shared" si="4"/>
        <v>0.85589242248664998</v>
      </c>
      <c r="P40" s="76">
        <f>分析係数表!C43</f>
        <v>0.26262335230137579</v>
      </c>
      <c r="Q40" s="82">
        <f>O40*P40</f>
        <v>0.22477733720278945</v>
      </c>
      <c r="R40" s="83">
        <v>0.42289401090139189</v>
      </c>
      <c r="S40" s="84">
        <f>I40+R40</f>
        <v>2.42920858936718</v>
      </c>
      <c r="T40" s="85">
        <f>分析係数表!F43</f>
        <v>0.61984536082474229</v>
      </c>
      <c r="U40" s="86">
        <f t="shared" si="7"/>
        <v>1.5057336745948628</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投入係数表!F41</f>
        <v>0</v>
      </c>
      <c r="E41" s="77">
        <f>$C$8*D41</f>
        <v>0</v>
      </c>
      <c r="F41" s="76">
        <f>分析係数表!C44</f>
        <v>0.55951749734888656</v>
      </c>
      <c r="G41" s="77">
        <f>E41*F41</f>
        <v>0</v>
      </c>
      <c r="H41" s="77">
        <v>2.2218491794934927E-3</v>
      </c>
      <c r="I41" s="77">
        <f>C41+H41</f>
        <v>2.2218491794934927E-3</v>
      </c>
      <c r="J41" s="76">
        <f>分析係数表!G44</f>
        <v>0.2661290322580645</v>
      </c>
      <c r="K41" s="78">
        <f>I41*J41</f>
        <v>5.9129857196197786E-4</v>
      </c>
      <c r="L41" s="79"/>
      <c r="M41" s="80"/>
      <c r="N41" s="81">
        <f>分析係数表!H44</f>
        <v>0.11419439198024117</v>
      </c>
      <c r="O41" s="82">
        <f t="shared" si="4"/>
        <v>2.8226494156972319</v>
      </c>
      <c r="P41" s="76">
        <f>分析係数表!C44</f>
        <v>0.55951749734888656</v>
      </c>
      <c r="Q41" s="82">
        <f>O41*P41</f>
        <v>1.5793217369642121</v>
      </c>
      <c r="R41" s="83">
        <v>1.6062445694254155</v>
      </c>
      <c r="S41" s="84">
        <f>I41+R41</f>
        <v>1.6084664186049089</v>
      </c>
      <c r="T41" s="85">
        <f>分析係数表!F44</f>
        <v>0.54608294930875578</v>
      </c>
      <c r="U41" s="86">
        <f t="shared" si="7"/>
        <v>0.87835608573586044</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投入係数表!F42</f>
        <v>0</v>
      </c>
      <c r="E42" s="77">
        <f>$C$8*D42</f>
        <v>0</v>
      </c>
      <c r="F42" s="76">
        <f>分析係数表!C45</f>
        <v>1</v>
      </c>
      <c r="G42" s="77">
        <f>E42*F42</f>
        <v>0</v>
      </c>
      <c r="H42" s="77">
        <v>0.17063695697610951</v>
      </c>
      <c r="I42" s="77">
        <f>C42+H42</f>
        <v>0.17063695697610951</v>
      </c>
      <c r="J42" s="76">
        <f>分析係数表!G45</f>
        <v>0</v>
      </c>
      <c r="K42" s="78">
        <f>I42*J42</f>
        <v>0</v>
      </c>
      <c r="L42" s="79"/>
      <c r="M42" s="80"/>
      <c r="N42" s="81">
        <f>分析係数表!H45</f>
        <v>0</v>
      </c>
      <c r="O42" s="82">
        <f t="shared" si="4"/>
        <v>0</v>
      </c>
      <c r="P42" s="76">
        <f>分析係数表!C45</f>
        <v>1</v>
      </c>
      <c r="Q42" s="82">
        <f>O42*P42</f>
        <v>0</v>
      </c>
      <c r="R42" s="83">
        <v>0.11779573714941895</v>
      </c>
      <c r="S42" s="84">
        <f>I42+R42</f>
        <v>0.28843269412552847</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2.0833333333333332E-2</v>
      </c>
      <c r="E43" s="77">
        <f>$C$8*D43</f>
        <v>2.083333333333333</v>
      </c>
      <c r="F43" s="76">
        <f>分析係数表!C46</f>
        <v>0.22811405702851428</v>
      </c>
      <c r="G43" s="77">
        <f>E43*F43</f>
        <v>0.47523761880940468</v>
      </c>
      <c r="H43" s="77">
        <v>0.4973471895793406</v>
      </c>
      <c r="I43" s="77">
        <f>C43+H43</f>
        <v>0.4973471895793406</v>
      </c>
      <c r="J43" s="76">
        <f>分析係数表!G46</f>
        <v>8.7527352297592995E-3</v>
      </c>
      <c r="K43" s="78">
        <f>I43*J43</f>
        <v>4.3531482676528715E-3</v>
      </c>
      <c r="L43" s="79"/>
      <c r="M43" s="80"/>
      <c r="N43" s="81">
        <f>分析係数表!H46</f>
        <v>2.1817037144655917E-2</v>
      </c>
      <c r="O43" s="82">
        <f t="shared" si="4"/>
        <v>0.53927207878354666</v>
      </c>
      <c r="P43" s="76">
        <f>分析係数表!C46</f>
        <v>0.22811405702851428</v>
      </c>
      <c r="Q43" s="82">
        <f>O43*P43</f>
        <v>0.12301554173351541</v>
      </c>
      <c r="R43" s="83">
        <v>0.13990169232355276</v>
      </c>
      <c r="S43" s="84">
        <f>I43+R43</f>
        <v>0.63724888190289342</v>
      </c>
      <c r="T43" s="85">
        <f>分析係数表!F46</f>
        <v>0.3172866520787746</v>
      </c>
      <c r="U43" s="86">
        <f t="shared" si="7"/>
        <v>0.20219056427991147</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投入係数表!F44</f>
        <v>0.3125</v>
      </c>
      <c r="E44" s="91">
        <f>SUM(E5:E43)</f>
        <v>31.249999999999996</v>
      </c>
      <c r="F44" s="92">
        <f>分析係数表!C47</f>
        <v>0.33433390508862204</v>
      </c>
      <c r="G44" s="91">
        <f>SUM(G5:G43)</f>
        <v>12.19072695935354</v>
      </c>
      <c r="H44" s="91">
        <f>SUM(H5:H43)</f>
        <v>14.185337769287806</v>
      </c>
      <c r="I44" s="91">
        <f>SUM(I5:I43)</f>
        <v>114.18533776928783</v>
      </c>
      <c r="J44" s="92">
        <f>分析係数表!G47</f>
        <v>0.20055399257397419</v>
      </c>
      <c r="K44" s="93">
        <f>SUM(K5:K43)</f>
        <v>39.422541867538477</v>
      </c>
      <c r="L44" s="94">
        <f>最終需要_まとめ!$L$33</f>
        <v>0.627</v>
      </c>
      <c r="M44" s="91">
        <f>K44*L44</f>
        <v>24.717933750946624</v>
      </c>
      <c r="N44" s="95">
        <f>分析係数表!H47</f>
        <v>1</v>
      </c>
      <c r="O44" s="96">
        <f>SUM(O5:O43)</f>
        <v>24.717933750946628</v>
      </c>
      <c r="P44" s="92">
        <f>分析係数表!C47</f>
        <v>0.33433390508862204</v>
      </c>
      <c r="Q44" s="96">
        <f>SUM(Q5:Q43)</f>
        <v>11.711410708973904</v>
      </c>
      <c r="R44" s="91">
        <f>SUM(R5:R43)</f>
        <v>13.399639074884828</v>
      </c>
      <c r="S44" s="97">
        <f>SUM(S5:S43)</f>
        <v>127.58497684417259</v>
      </c>
      <c r="T44" s="98">
        <f>分析係数表!F47</f>
        <v>0.41739236800258844</v>
      </c>
      <c r="U44" s="99">
        <f>SUM(U5:U43)</f>
        <v>77.233736077398234</v>
      </c>
      <c r="V44" s="100">
        <f>分析係数表!D47</f>
        <v>5.2767398089435869E-2</v>
      </c>
      <c r="W44" s="164">
        <f>SUM(W5:W43)</f>
        <v>0</v>
      </c>
      <c r="X44" s="92">
        <f>分析係数表!E47</f>
        <v>4.5266401770882245E-2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2015年福崎町産業連関表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0.14054689797118494</v>
      </c>
      <c r="E5" s="77">
        <f t="shared" ref="E5:E38" si="0">$C$9*D5</f>
        <v>14.054689797118494</v>
      </c>
      <c r="F5" s="76">
        <f>分析係数表!C8</f>
        <v>0.21389195148842333</v>
      </c>
      <c r="G5" s="77">
        <f t="shared" ref="G5:G38" si="1">E5*F5</f>
        <v>3.006185028270107</v>
      </c>
      <c r="H5" s="77">
        <f t="array" ref="H5:H43">MMULT(逆行列係数!C5:AO43,'5'!G5:G43)</f>
        <v>3.1392647924117534</v>
      </c>
      <c r="I5" s="77">
        <f t="shared" ref="I5:I38" si="2">C5+H5</f>
        <v>3.1392647924117534</v>
      </c>
      <c r="J5" s="76">
        <f>分析係数表!G8</f>
        <v>0.12113720642768851</v>
      </c>
      <c r="K5" s="78">
        <f t="shared" ref="K5:K38" si="3">I5*J5</f>
        <v>0.38028176718955725</v>
      </c>
      <c r="L5" s="79" t="s">
        <v>180</v>
      </c>
      <c r="M5" s="80" t="s">
        <v>180</v>
      </c>
      <c r="N5" s="81">
        <f>分析係数表!H8</f>
        <v>1.1235410915782847E-2</v>
      </c>
      <c r="O5" s="82">
        <f t="shared" ref="O5:O43" si="4">$M$44*N5</f>
        <v>0.11220106971865913</v>
      </c>
      <c r="P5" s="76">
        <f>分析係数表!C8</f>
        <v>0.21389195148842333</v>
      </c>
      <c r="Q5" s="82">
        <f t="shared" ref="Q5:Q38" si="5">O5*P5</f>
        <v>2.3998905761212642E-2</v>
      </c>
      <c r="R5" s="83">
        <f t="array" ref="R5:R43">MMULT(逆行列係数!C5:AO43,'5'!Q5:Q43)</f>
        <v>2.9469270883624322E-2</v>
      </c>
      <c r="S5" s="84">
        <f t="shared" ref="S5:S38" si="6">I5+R5</f>
        <v>3.1687340632953775</v>
      </c>
      <c r="T5" s="85">
        <f>分析係数表!F8</f>
        <v>0.44993819530284301</v>
      </c>
      <c r="U5" s="86">
        <f t="shared" ref="U5:U43" si="7">S5*T5</f>
        <v>1.4257344858337668</v>
      </c>
      <c r="V5" s="87">
        <f>分析係数表!D8</f>
        <v>0.3868974042027194</v>
      </c>
      <c r="W5" s="167">
        <f t="shared" ref="W5:W43" si="8">ROUND(S5*V5,0)</f>
        <v>1</v>
      </c>
      <c r="X5" s="76">
        <f>分析係数表!E8</f>
        <v>0.15574783683559951</v>
      </c>
      <c r="Y5" s="166">
        <f t="shared" ref="Y5:Y43" si="9">ROUND(S5*X5,0)</f>
        <v>0</v>
      </c>
    </row>
    <row r="6" spans="1:25" x14ac:dyDescent="0.2">
      <c r="A6" s="6" t="s">
        <v>219</v>
      </c>
      <c r="B6" s="5" t="s">
        <v>265</v>
      </c>
      <c r="C6" s="90"/>
      <c r="D6" s="76">
        <f>投入係数表!G6</f>
        <v>2.9403116730373417E-4</v>
      </c>
      <c r="E6" s="77">
        <f t="shared" si="0"/>
        <v>2.9403116730373418E-2</v>
      </c>
      <c r="F6" s="76">
        <f>分析係数表!C9</f>
        <v>0.54651162790697683</v>
      </c>
      <c r="G6" s="77">
        <f t="shared" si="1"/>
        <v>1.6069145189855243E-2</v>
      </c>
      <c r="H6" s="77">
        <v>1.8157919549330968E-2</v>
      </c>
      <c r="I6" s="77">
        <f t="shared" si="2"/>
        <v>1.8157919549330968E-2</v>
      </c>
      <c r="J6" s="76">
        <f>分析係数表!G9</f>
        <v>0.23529411764705882</v>
      </c>
      <c r="K6" s="78">
        <f t="shared" si="3"/>
        <v>4.2724516586661104E-3</v>
      </c>
      <c r="L6" s="79"/>
      <c r="M6" s="80"/>
      <c r="N6" s="81">
        <f>分析係数表!H9</f>
        <v>6.0535619158312755E-4</v>
      </c>
      <c r="O6" s="82">
        <f t="shared" si="4"/>
        <v>6.0453162563932723E-3</v>
      </c>
      <c r="P6" s="76">
        <f>分析係数表!C9</f>
        <v>0.54651162790697683</v>
      </c>
      <c r="Q6" s="82">
        <f t="shared" si="5"/>
        <v>3.3038356284939984E-3</v>
      </c>
      <c r="R6" s="83">
        <v>3.9190868792626172E-3</v>
      </c>
      <c r="S6" s="84">
        <f t="shared" si="6"/>
        <v>2.2077006428593584E-2</v>
      </c>
      <c r="T6" s="85">
        <f>分析係数表!F9</f>
        <v>0.68627450980392157</v>
      </c>
      <c r="U6" s="86">
        <f t="shared" si="7"/>
        <v>1.5150886764721087E-2</v>
      </c>
      <c r="V6" s="87">
        <f>分析係数表!D9</f>
        <v>0.35294117647058826</v>
      </c>
      <c r="W6" s="167">
        <f t="shared" si="8"/>
        <v>0</v>
      </c>
      <c r="X6" s="76">
        <f>分析係数表!E9</f>
        <v>0.27450980392156865</v>
      </c>
      <c r="Y6" s="166">
        <f t="shared" si="9"/>
        <v>0</v>
      </c>
    </row>
    <row r="7" spans="1:25" x14ac:dyDescent="0.2">
      <c r="A7" s="6" t="s">
        <v>220</v>
      </c>
      <c r="B7" s="5" t="s">
        <v>266</v>
      </c>
      <c r="C7" s="90"/>
      <c r="D7" s="76">
        <f>投入係数表!G7</f>
        <v>1.8817994707438987E-2</v>
      </c>
      <c r="E7" s="77">
        <f t="shared" si="0"/>
        <v>1.8817994707438988</v>
      </c>
      <c r="F7" s="76">
        <f>分析係数表!C10</f>
        <v>0</v>
      </c>
      <c r="G7" s="77">
        <f t="shared" si="1"/>
        <v>0</v>
      </c>
      <c r="H7" s="77">
        <v>0</v>
      </c>
      <c r="I7" s="77">
        <f t="shared" si="2"/>
        <v>0</v>
      </c>
      <c r="J7" s="76">
        <f>分析係数表!G10</f>
        <v>0</v>
      </c>
      <c r="K7" s="78">
        <f t="shared" si="3"/>
        <v>0</v>
      </c>
      <c r="L7" s="79"/>
      <c r="M7" s="80"/>
      <c r="N7" s="81">
        <f>分析係数表!H10</f>
        <v>1.1380696401762796E-3</v>
      </c>
      <c r="O7" s="82">
        <f t="shared" si="4"/>
        <v>1.136519456201935E-2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投入係数表!G8</f>
        <v>2.9403116730373417E-4</v>
      </c>
      <c r="E8" s="77">
        <f t="shared" si="0"/>
        <v>2.9403116730373418E-2</v>
      </c>
      <c r="F8" s="76">
        <f>分析係数表!C11</f>
        <v>1.3168724279835398E-2</v>
      </c>
      <c r="G8" s="77">
        <f t="shared" si="1"/>
        <v>3.8720153719010283E-4</v>
      </c>
      <c r="H8" s="77">
        <v>2.1389919691142695E-3</v>
      </c>
      <c r="I8" s="77">
        <f t="shared" si="2"/>
        <v>2.1389919691142695E-3</v>
      </c>
      <c r="J8" s="76">
        <f>分析係数表!G11</f>
        <v>0.35416666666666669</v>
      </c>
      <c r="K8" s="78">
        <f t="shared" si="3"/>
        <v>7.575596557279705E-4</v>
      </c>
      <c r="L8" s="79"/>
      <c r="M8" s="80"/>
      <c r="N8" s="81">
        <f>分析係数表!H11</f>
        <v>-2.4214247663325099E-5</v>
      </c>
      <c r="O8" s="82">
        <f t="shared" si="4"/>
        <v>-2.4181265025573087E-4</v>
      </c>
      <c r="P8" s="76">
        <f>分析係数表!C11</f>
        <v>1.3168724279835398E-2</v>
      </c>
      <c r="Q8" s="82">
        <f t="shared" si="5"/>
        <v>-3.1843641185939882E-6</v>
      </c>
      <c r="R8" s="83">
        <v>3.6976238035249276E-4</v>
      </c>
      <c r="S8" s="84">
        <f t="shared" si="6"/>
        <v>2.5087543494667621E-3</v>
      </c>
      <c r="T8" s="85">
        <f>分析係数表!F11</f>
        <v>0.60416666666666663</v>
      </c>
      <c r="U8" s="86">
        <f t="shared" si="7"/>
        <v>1.5157057528028353E-3</v>
      </c>
      <c r="V8" s="87">
        <f>分析係数表!D11</f>
        <v>0</v>
      </c>
      <c r="W8" s="167">
        <f t="shared" si="8"/>
        <v>0</v>
      </c>
      <c r="X8" s="76">
        <f>分析係数表!E11</f>
        <v>0</v>
      </c>
      <c r="Y8" s="166">
        <f t="shared" si="9"/>
        <v>0</v>
      </c>
    </row>
    <row r="9" spans="1:25" x14ac:dyDescent="0.2">
      <c r="A9" s="6" t="s">
        <v>222</v>
      </c>
      <c r="B9" s="5" t="s">
        <v>190</v>
      </c>
      <c r="C9" s="75">
        <f>最終需要_まとめ!C10</f>
        <v>100</v>
      </c>
      <c r="D9" s="76">
        <f>投入係数表!G9</f>
        <v>0.16862687444869157</v>
      </c>
      <c r="E9" s="77">
        <f t="shared" si="0"/>
        <v>16.862687444869156</v>
      </c>
      <c r="F9" s="76">
        <f>分析係数表!C12</f>
        <v>7.2568503462812406E-2</v>
      </c>
      <c r="G9" s="77">
        <f t="shared" si="1"/>
        <v>1.2236999922353107</v>
      </c>
      <c r="H9" s="77">
        <v>1.2696701033264717</v>
      </c>
      <c r="I9" s="77">
        <f t="shared" si="2"/>
        <v>101.26967010332648</v>
      </c>
      <c r="J9" s="76">
        <f>分析係数表!G12</f>
        <v>0.12569832402234637</v>
      </c>
      <c r="K9" s="78">
        <f t="shared" si="3"/>
        <v>12.729427806284054</v>
      </c>
      <c r="L9" s="79"/>
      <c r="M9" s="80"/>
      <c r="N9" s="81">
        <f>分析係数表!H12</f>
        <v>9.0779214489805804E-2</v>
      </c>
      <c r="O9" s="82">
        <f t="shared" si="4"/>
        <v>0.90655562580873505</v>
      </c>
      <c r="P9" s="76">
        <f>分析係数表!C12</f>
        <v>7.2568503462812406E-2</v>
      </c>
      <c r="Q9" s="82">
        <f t="shared" si="5"/>
        <v>6.5787385070733256E-2</v>
      </c>
      <c r="R9" s="83">
        <v>7.2373263153124978E-2</v>
      </c>
      <c r="S9" s="84">
        <f t="shared" si="6"/>
        <v>101.3420433664796</v>
      </c>
      <c r="T9" s="85">
        <f>分析係数表!F12</f>
        <v>0.41017347838870921</v>
      </c>
      <c r="U9" s="86">
        <f t="shared" si="7"/>
        <v>41.567818434648352</v>
      </c>
      <c r="V9" s="87">
        <f>分析係数表!D12</f>
        <v>2.9697147897677155E-2</v>
      </c>
      <c r="W9" s="167">
        <f t="shared" si="8"/>
        <v>3</v>
      </c>
      <c r="X9" s="76">
        <f>分析係数表!E12</f>
        <v>2.9991179064980888E-2</v>
      </c>
      <c r="Y9" s="166">
        <f t="shared" si="9"/>
        <v>3</v>
      </c>
    </row>
    <row r="10" spans="1:25" x14ac:dyDescent="0.2">
      <c r="A10" s="6" t="s">
        <v>223</v>
      </c>
      <c r="B10" s="5" t="s">
        <v>28</v>
      </c>
      <c r="C10" s="90"/>
      <c r="D10" s="76">
        <f>投入係数表!G10</f>
        <v>8.8209350191120262E-4</v>
      </c>
      <c r="E10" s="77">
        <f t="shared" si="0"/>
        <v>8.8209350191120264E-2</v>
      </c>
      <c r="F10" s="76">
        <f>分析係数表!C13</f>
        <v>0</v>
      </c>
      <c r="G10" s="77">
        <f t="shared" si="1"/>
        <v>0</v>
      </c>
      <c r="H10" s="77">
        <v>0</v>
      </c>
      <c r="I10" s="77">
        <f t="shared" si="2"/>
        <v>0</v>
      </c>
      <c r="J10" s="76">
        <f>分析係数表!G13</f>
        <v>0.24343675417661098</v>
      </c>
      <c r="K10" s="78">
        <f t="shared" si="3"/>
        <v>0</v>
      </c>
      <c r="L10" s="79"/>
      <c r="M10" s="80"/>
      <c r="N10" s="81">
        <f>分析係数表!H13</f>
        <v>1.4310620369025135E-2</v>
      </c>
      <c r="O10" s="82">
        <f t="shared" si="4"/>
        <v>0.14291127630113695</v>
      </c>
      <c r="P10" s="76">
        <f>分析係数表!C13</f>
        <v>0</v>
      </c>
      <c r="Q10" s="82">
        <f t="shared" si="5"/>
        <v>0</v>
      </c>
      <c r="R10" s="83">
        <v>0</v>
      </c>
      <c r="S10" s="84">
        <f t="shared" si="6"/>
        <v>0</v>
      </c>
      <c r="T10" s="85">
        <f>分析係数表!F13</f>
        <v>0.37231503579952269</v>
      </c>
      <c r="U10" s="86">
        <f t="shared" si="7"/>
        <v>0</v>
      </c>
      <c r="V10" s="87">
        <f>分析係数表!D13</f>
        <v>0.13842482100238662</v>
      </c>
      <c r="W10" s="167">
        <f t="shared" si="8"/>
        <v>0</v>
      </c>
      <c r="X10" s="76">
        <f>分析係数表!E13</f>
        <v>0.11455847255369929</v>
      </c>
      <c r="Y10" s="166">
        <f t="shared" si="9"/>
        <v>0</v>
      </c>
    </row>
    <row r="11" spans="1:25" x14ac:dyDescent="0.2">
      <c r="A11" s="6" t="s">
        <v>224</v>
      </c>
      <c r="B11" s="5" t="s">
        <v>267</v>
      </c>
      <c r="C11" s="90"/>
      <c r="D11" s="76">
        <f>投入係数表!G11</f>
        <v>1.9259041458394591E-2</v>
      </c>
      <c r="E11" s="77">
        <f t="shared" si="0"/>
        <v>1.925904145839459</v>
      </c>
      <c r="F11" s="76">
        <f>分析係数表!C14</f>
        <v>0.25830608585592241</v>
      </c>
      <c r="G11" s="77">
        <f t="shared" si="1"/>
        <v>0.49747276164548421</v>
      </c>
      <c r="H11" s="77">
        <v>0.73597172898286167</v>
      </c>
      <c r="I11" s="77">
        <f t="shared" si="2"/>
        <v>0.73597172898286167</v>
      </c>
      <c r="J11" s="76">
        <f>分析係数表!G14</f>
        <v>0.15742383910085772</v>
      </c>
      <c r="K11" s="78">
        <f t="shared" si="3"/>
        <v>0.11585949504617808</v>
      </c>
      <c r="L11" s="79"/>
      <c r="M11" s="80"/>
      <c r="N11" s="81">
        <f>分析係数表!H14</f>
        <v>1.1380696401762796E-3</v>
      </c>
      <c r="O11" s="82">
        <f t="shared" si="4"/>
        <v>1.136519456201935E-2</v>
      </c>
      <c r="P11" s="76">
        <f>分析係数表!C14</f>
        <v>0.25830608585592241</v>
      </c>
      <c r="Q11" s="82">
        <f t="shared" si="5"/>
        <v>2.9356989223062327E-3</v>
      </c>
      <c r="R11" s="83">
        <v>2.7626125674939165E-2</v>
      </c>
      <c r="S11" s="84">
        <f t="shared" si="6"/>
        <v>0.76359785465780083</v>
      </c>
      <c r="T11" s="85">
        <f>分析係数表!F14</f>
        <v>0.28778467908902694</v>
      </c>
      <c r="U11" s="86">
        <f t="shared" si="7"/>
        <v>0.21975176355576465</v>
      </c>
      <c r="V11" s="87">
        <f>分析係数表!D14</f>
        <v>1.7450458444247263E-2</v>
      </c>
      <c r="W11" s="167">
        <f t="shared" si="8"/>
        <v>0</v>
      </c>
      <c r="X11" s="76">
        <f>分析係数表!E14</f>
        <v>1.8041999408459037E-2</v>
      </c>
      <c r="Y11" s="166">
        <f t="shared" si="9"/>
        <v>0</v>
      </c>
    </row>
    <row r="12" spans="1:25" x14ac:dyDescent="0.2">
      <c r="A12" s="6" t="s">
        <v>225</v>
      </c>
      <c r="B12" s="5" t="s">
        <v>29</v>
      </c>
      <c r="C12" s="90"/>
      <c r="D12" s="76">
        <f>投入係数表!G12</f>
        <v>1.1320199941193767E-2</v>
      </c>
      <c r="E12" s="77">
        <f t="shared" si="0"/>
        <v>1.1320199941193767</v>
      </c>
      <c r="F12" s="76">
        <f>分析係数表!C15</f>
        <v>0</v>
      </c>
      <c r="G12" s="77">
        <f t="shared" si="1"/>
        <v>0</v>
      </c>
      <c r="H12" s="77">
        <v>0</v>
      </c>
      <c r="I12" s="77">
        <f t="shared" si="2"/>
        <v>0</v>
      </c>
      <c r="J12" s="76">
        <f>分析係数表!G15</f>
        <v>9.5600644612788208E-2</v>
      </c>
      <c r="K12" s="78">
        <f t="shared" si="3"/>
        <v>0</v>
      </c>
      <c r="L12" s="79"/>
      <c r="M12" s="80"/>
      <c r="N12" s="81">
        <f>分析係数表!H15</f>
        <v>8.3539154438471604E-3</v>
      </c>
      <c r="O12" s="82">
        <f t="shared" si="4"/>
        <v>8.3425364338227156E-2</v>
      </c>
      <c r="P12" s="76">
        <f>分析係数表!C15</f>
        <v>0</v>
      </c>
      <c r="Q12" s="82">
        <f t="shared" si="5"/>
        <v>0</v>
      </c>
      <c r="R12" s="83">
        <v>0</v>
      </c>
      <c r="S12" s="84">
        <f t="shared" si="6"/>
        <v>0</v>
      </c>
      <c r="T12" s="85">
        <f>分析係数表!F15</f>
        <v>0.30117882929181417</v>
      </c>
      <c r="U12" s="86">
        <f t="shared" si="7"/>
        <v>0</v>
      </c>
      <c r="V12" s="87">
        <f>分析係数表!D15</f>
        <v>8.5398505208928149E-3</v>
      </c>
      <c r="W12" s="167">
        <f t="shared" si="8"/>
        <v>0</v>
      </c>
      <c r="X12" s="76">
        <f>分析係数表!E15</f>
        <v>7.9180783432943776E-3</v>
      </c>
      <c r="Y12" s="166">
        <f t="shared" si="9"/>
        <v>0</v>
      </c>
    </row>
    <row r="13" spans="1:25" x14ac:dyDescent="0.2">
      <c r="A13" s="6" t="s">
        <v>226</v>
      </c>
      <c r="B13" s="5" t="s">
        <v>30</v>
      </c>
      <c r="C13" s="90"/>
      <c r="D13" s="76">
        <f>投入係数表!G13</f>
        <v>3.8224051749485444E-3</v>
      </c>
      <c r="E13" s="77">
        <f t="shared" si="0"/>
        <v>0.38224051749485444</v>
      </c>
      <c r="F13" s="76">
        <f>分析係数表!C16</f>
        <v>7.6144637788473357E-2</v>
      </c>
      <c r="G13" s="77">
        <f t="shared" si="1"/>
        <v>2.9105565752724303E-2</v>
      </c>
      <c r="H13" s="77">
        <v>3.6289205590022154E-2</v>
      </c>
      <c r="I13" s="77">
        <f t="shared" si="2"/>
        <v>3.6289205590022154E-2</v>
      </c>
      <c r="J13" s="76">
        <f>分析係数表!G16</f>
        <v>3.3088235294117647E-2</v>
      </c>
      <c r="K13" s="78">
        <f t="shared" si="3"/>
        <v>1.2007457731992625E-3</v>
      </c>
      <c r="L13" s="79"/>
      <c r="M13" s="80"/>
      <c r="N13" s="81">
        <f>分析係数表!H16</f>
        <v>1.665940239236767E-2</v>
      </c>
      <c r="O13" s="82">
        <f t="shared" si="4"/>
        <v>0.16636710337594285</v>
      </c>
      <c r="P13" s="76">
        <f>分析係数表!C16</f>
        <v>7.6144637788473357E-2</v>
      </c>
      <c r="Q13" s="82">
        <f t="shared" si="5"/>
        <v>1.2667962826478672E-2</v>
      </c>
      <c r="R13" s="83">
        <v>1.4222409073297047E-2</v>
      </c>
      <c r="S13" s="84">
        <f t="shared" si="6"/>
        <v>5.0511614663319201E-2</v>
      </c>
      <c r="T13" s="85">
        <f>分析係数表!F16</f>
        <v>0.28823529411764703</v>
      </c>
      <c r="U13" s="86">
        <f t="shared" si="7"/>
        <v>1.4559230108839062E-2</v>
      </c>
      <c r="V13" s="87">
        <f>分析係数表!D16</f>
        <v>0</v>
      </c>
      <c r="W13" s="167">
        <f t="shared" si="8"/>
        <v>0</v>
      </c>
      <c r="X13" s="76">
        <f>分析係数表!E16</f>
        <v>0</v>
      </c>
      <c r="Y13" s="166">
        <f t="shared" si="9"/>
        <v>0</v>
      </c>
    </row>
    <row r="14" spans="1:25" x14ac:dyDescent="0.2">
      <c r="A14" s="6" t="s">
        <v>2</v>
      </c>
      <c r="B14" s="5" t="s">
        <v>364</v>
      </c>
      <c r="C14" s="90"/>
      <c r="D14" s="76">
        <f>投入係数表!G14</f>
        <v>2.1611290796824462E-2</v>
      </c>
      <c r="E14" s="77">
        <f t="shared" si="0"/>
        <v>2.1611290796824463</v>
      </c>
      <c r="F14" s="76">
        <f>分析係数表!C17</f>
        <v>0.18071519795657731</v>
      </c>
      <c r="G14" s="77">
        <f t="shared" si="1"/>
        <v>0.39054886944452905</v>
      </c>
      <c r="H14" s="77">
        <v>0.43893762028878364</v>
      </c>
      <c r="I14" s="77">
        <f t="shared" si="2"/>
        <v>0.43893762028878364</v>
      </c>
      <c r="J14" s="76">
        <f>分析係数表!G17</f>
        <v>0.21222205415217063</v>
      </c>
      <c r="K14" s="78">
        <f t="shared" si="3"/>
        <v>9.315224342235115E-2</v>
      </c>
      <c r="L14" s="79"/>
      <c r="M14" s="80"/>
      <c r="N14" s="81">
        <f>分析係数表!H17</f>
        <v>2.9299239672623371E-3</v>
      </c>
      <c r="O14" s="82">
        <f t="shared" si="4"/>
        <v>2.9259330680943437E-2</v>
      </c>
      <c r="P14" s="76">
        <f>分析係数表!C17</f>
        <v>0.18071519795657731</v>
      </c>
      <c r="Q14" s="82">
        <f t="shared" si="5"/>
        <v>5.2876057360836497E-3</v>
      </c>
      <c r="R14" s="83">
        <v>1.1671508596243515E-2</v>
      </c>
      <c r="S14" s="84">
        <f t="shared" si="6"/>
        <v>0.45060912888502713</v>
      </c>
      <c r="T14" s="85">
        <f>分析係数表!F17</f>
        <v>0.32203902586598093</v>
      </c>
      <c r="U14" s="86">
        <f t="shared" si="7"/>
        <v>0.14511372491245239</v>
      </c>
      <c r="V14" s="87">
        <f>分析係数表!D17</f>
        <v>6.156405990016639E-2</v>
      </c>
      <c r="W14" s="167">
        <f t="shared" si="8"/>
        <v>0</v>
      </c>
      <c r="X14" s="76">
        <f>分析係数表!E17</f>
        <v>6.18665859930419E-2</v>
      </c>
      <c r="Y14" s="166">
        <f t="shared" si="9"/>
        <v>0</v>
      </c>
    </row>
    <row r="15" spans="1:25" x14ac:dyDescent="0.2">
      <c r="A15" s="6" t="s">
        <v>3</v>
      </c>
      <c r="B15" s="5" t="s">
        <v>31</v>
      </c>
      <c r="C15" s="90"/>
      <c r="D15" s="76">
        <f>投入係数表!G15</f>
        <v>4.7044986768597467E-3</v>
      </c>
      <c r="E15" s="77">
        <f t="shared" si="0"/>
        <v>0.47044986768597469</v>
      </c>
      <c r="F15" s="76">
        <f>分析係数表!C18</f>
        <v>9.139072847682117E-2</v>
      </c>
      <c r="G15" s="77">
        <f t="shared" si="1"/>
        <v>4.2994756119645358E-2</v>
      </c>
      <c r="H15" s="77">
        <v>4.6044513559724054E-2</v>
      </c>
      <c r="I15" s="77">
        <f t="shared" si="2"/>
        <v>4.6044513559724054E-2</v>
      </c>
      <c r="J15" s="76">
        <f>分析係数表!G18</f>
        <v>0.21513002364066194</v>
      </c>
      <c r="K15" s="78">
        <f t="shared" si="3"/>
        <v>9.9055572906262147E-3</v>
      </c>
      <c r="L15" s="79"/>
      <c r="M15" s="80"/>
      <c r="N15" s="81">
        <f>分析係数表!H18</f>
        <v>4.3585645793985182E-4</v>
      </c>
      <c r="O15" s="82">
        <f t="shared" si="4"/>
        <v>4.3526277046031557E-3</v>
      </c>
      <c r="P15" s="76">
        <f>分析係数表!C18</f>
        <v>9.139072847682117E-2</v>
      </c>
      <c r="Q15" s="82">
        <f t="shared" si="5"/>
        <v>3.977898167120764E-4</v>
      </c>
      <c r="R15" s="83">
        <v>9.8143802166277515E-4</v>
      </c>
      <c r="S15" s="84">
        <f t="shared" si="6"/>
        <v>4.7025951581386831E-2</v>
      </c>
      <c r="T15" s="85">
        <f>分析係数表!F18</f>
        <v>0.45390070921985815</v>
      </c>
      <c r="U15" s="86">
        <f t="shared" si="7"/>
        <v>2.1345112774530193E-2</v>
      </c>
      <c r="V15" s="87">
        <f>分析係数表!D18</f>
        <v>6.1465721040189124E-2</v>
      </c>
      <c r="W15" s="167">
        <f t="shared" si="8"/>
        <v>0</v>
      </c>
      <c r="X15" s="76">
        <f>分析係数表!E18</f>
        <v>6.2647754137115833E-2</v>
      </c>
      <c r="Y15" s="166">
        <f t="shared" si="9"/>
        <v>0</v>
      </c>
    </row>
    <row r="16" spans="1:25" x14ac:dyDescent="0.2">
      <c r="A16" s="6" t="s">
        <v>4</v>
      </c>
      <c r="B16" s="5" t="s">
        <v>32</v>
      </c>
      <c r="C16" s="90"/>
      <c r="D16" s="76">
        <f>投入係数表!G16</f>
        <v>0</v>
      </c>
      <c r="E16" s="77">
        <f t="shared" si="0"/>
        <v>0</v>
      </c>
      <c r="F16" s="76">
        <f>分析係数表!C19</f>
        <v>0.19965169797238458</v>
      </c>
      <c r="G16" s="77">
        <f t="shared" si="1"/>
        <v>0</v>
      </c>
      <c r="H16" s="77">
        <v>4.529916947014502E-2</v>
      </c>
      <c r="I16" s="77">
        <f t="shared" si="2"/>
        <v>4.529916947014502E-2</v>
      </c>
      <c r="J16" s="76">
        <f>分析係数表!G19</f>
        <v>5.7581303674503731E-2</v>
      </c>
      <c r="K16" s="78">
        <f t="shared" si="3"/>
        <v>2.6083852334632287E-3</v>
      </c>
      <c r="L16" s="79"/>
      <c r="M16" s="80"/>
      <c r="N16" s="81">
        <f>分析係数表!H19</f>
        <v>-1.210712383166255E-4</v>
      </c>
      <c r="O16" s="82">
        <f t="shared" si="4"/>
        <v>-1.2090632512786544E-3</v>
      </c>
      <c r="P16" s="76">
        <f>分析係数表!C19</f>
        <v>0.19965169797238458</v>
      </c>
      <c r="Q16" s="82">
        <f t="shared" si="5"/>
        <v>-2.4139153107379522E-4</v>
      </c>
      <c r="R16" s="83">
        <v>2.3052562119826778E-3</v>
      </c>
      <c r="S16" s="84">
        <f t="shared" si="6"/>
        <v>4.76044256821277E-2</v>
      </c>
      <c r="T16" s="85">
        <f>分析係数表!F19</f>
        <v>0.23947627762917079</v>
      </c>
      <c r="U16" s="86">
        <f t="shared" si="7"/>
        <v>1.1400130661030442E-2</v>
      </c>
      <c r="V16" s="87">
        <f>分析係数表!D19</f>
        <v>5.6314233422497537E-3</v>
      </c>
      <c r="W16" s="167">
        <f t="shared" si="8"/>
        <v>0</v>
      </c>
      <c r="X16" s="76">
        <f>分析係数表!E19</f>
        <v>6.0537800929184853E-3</v>
      </c>
      <c r="Y16" s="166">
        <f t="shared" si="9"/>
        <v>0</v>
      </c>
    </row>
    <row r="17" spans="1:25" x14ac:dyDescent="0.2">
      <c r="A17" s="6" t="s">
        <v>5</v>
      </c>
      <c r="B17" s="5" t="s">
        <v>33</v>
      </c>
      <c r="C17" s="90"/>
      <c r="D17" s="76">
        <f>投入係数表!G17</f>
        <v>1.4701558365186711E-3</v>
      </c>
      <c r="E17" s="77">
        <f t="shared" si="0"/>
        <v>0.14701558365186712</v>
      </c>
      <c r="F17" s="76">
        <f>分析係数表!C20</f>
        <v>7.086614173228345E-2</v>
      </c>
      <c r="G17" s="77">
        <f t="shared" si="1"/>
        <v>1.0418427187927589E-2</v>
      </c>
      <c r="H17" s="77">
        <v>1.5581251737333879E-2</v>
      </c>
      <c r="I17" s="77">
        <f t="shared" si="2"/>
        <v>1.5581251737333879E-2</v>
      </c>
      <c r="J17" s="76">
        <f>分析係数表!G20</f>
        <v>0.1</v>
      </c>
      <c r="K17" s="78">
        <f t="shared" si="3"/>
        <v>1.558125173733388E-3</v>
      </c>
      <c r="L17" s="79"/>
      <c r="M17" s="80"/>
      <c r="N17" s="81">
        <f>分析係数表!H20</f>
        <v>5.5692769625647731E-4</v>
      </c>
      <c r="O17" s="82">
        <f t="shared" si="4"/>
        <v>5.5616909558818105E-3</v>
      </c>
      <c r="P17" s="76">
        <f>分析係数表!C20</f>
        <v>7.086614173228345E-2</v>
      </c>
      <c r="Q17" s="82">
        <f t="shared" si="5"/>
        <v>3.9413557955067941E-4</v>
      </c>
      <c r="R17" s="83">
        <v>1.3099865706619324E-3</v>
      </c>
      <c r="S17" s="84">
        <f t="shared" si="6"/>
        <v>1.6891238307995812E-2</v>
      </c>
      <c r="T17" s="85">
        <f>分析係数表!F20</f>
        <v>0.22318840579710145</v>
      </c>
      <c r="U17" s="86">
        <f t="shared" si="7"/>
        <v>3.7699285499005145E-3</v>
      </c>
      <c r="V17" s="87">
        <f>分析係数表!D20</f>
        <v>2.9710144927536233E-2</v>
      </c>
      <c r="W17" s="167">
        <f t="shared" si="8"/>
        <v>0</v>
      </c>
      <c r="X17" s="76">
        <f>分析係数表!E20</f>
        <v>3.1884057971014491E-2</v>
      </c>
      <c r="Y17" s="166">
        <f t="shared" si="9"/>
        <v>0</v>
      </c>
    </row>
    <row r="18" spans="1:25" x14ac:dyDescent="0.2">
      <c r="A18" s="6" t="s">
        <v>6</v>
      </c>
      <c r="B18" s="5" t="s">
        <v>34</v>
      </c>
      <c r="C18" s="90"/>
      <c r="D18" s="76">
        <f>投入係数表!G18</f>
        <v>2.0876212878565129E-2</v>
      </c>
      <c r="E18" s="77">
        <f t="shared" si="0"/>
        <v>2.0876212878565128</v>
      </c>
      <c r="F18" s="76">
        <f>分析係数表!C21</f>
        <v>0.37411764705882355</v>
      </c>
      <c r="G18" s="77">
        <f t="shared" si="1"/>
        <v>0.78101596416278951</v>
      </c>
      <c r="H18" s="77">
        <v>0.82635111929194704</v>
      </c>
      <c r="I18" s="77">
        <f t="shared" si="2"/>
        <v>0.82635111929194704</v>
      </c>
      <c r="J18" s="76">
        <f>分析係数表!G21</f>
        <v>0.28505771697306542</v>
      </c>
      <c r="K18" s="78">
        <f t="shared" si="3"/>
        <v>0.23555776348349966</v>
      </c>
      <c r="L18" s="79"/>
      <c r="M18" s="80"/>
      <c r="N18" s="81">
        <f>分析係数表!H21</f>
        <v>9.2014141120635377E-4</v>
      </c>
      <c r="O18" s="82">
        <f t="shared" si="4"/>
        <v>9.1888807097177724E-3</v>
      </c>
      <c r="P18" s="76">
        <f>分析係数表!C21</f>
        <v>0.37411764705882355</v>
      </c>
      <c r="Q18" s="82">
        <f t="shared" si="5"/>
        <v>3.4377224302238256E-3</v>
      </c>
      <c r="R18" s="83">
        <v>9.279953970170108E-3</v>
      </c>
      <c r="S18" s="84">
        <f t="shared" si="6"/>
        <v>0.83563107326211716</v>
      </c>
      <c r="T18" s="85">
        <f>分析係数表!F21</f>
        <v>0.42400598546387347</v>
      </c>
      <c r="U18" s="86">
        <f t="shared" si="7"/>
        <v>0.35431257670273825</v>
      </c>
      <c r="V18" s="87">
        <f>分析係数表!D21</f>
        <v>5.8251389482684907E-2</v>
      </c>
      <c r="W18" s="167">
        <f t="shared" si="8"/>
        <v>0</v>
      </c>
      <c r="X18" s="76">
        <f>分析係数表!E21</f>
        <v>5.2159042325780246E-2</v>
      </c>
      <c r="Y18" s="166">
        <f t="shared" si="9"/>
        <v>0</v>
      </c>
    </row>
    <row r="19" spans="1:25" x14ac:dyDescent="0.2">
      <c r="A19" s="6" t="s">
        <v>7</v>
      </c>
      <c r="B19" s="5" t="s">
        <v>268</v>
      </c>
      <c r="C19" s="90"/>
      <c r="D19" s="76">
        <f>投入係数表!G19</f>
        <v>0</v>
      </c>
      <c r="E19" s="77">
        <f t="shared" si="0"/>
        <v>0</v>
      </c>
      <c r="F19" s="76">
        <f>分析係数表!C22</f>
        <v>3.7067545304777627E-2</v>
      </c>
      <c r="G19" s="77">
        <f t="shared" si="1"/>
        <v>0</v>
      </c>
      <c r="H19" s="77">
        <v>5.0269003934560509E-4</v>
      </c>
      <c r="I19" s="77">
        <f t="shared" si="2"/>
        <v>5.0269003934560509E-4</v>
      </c>
      <c r="J19" s="76">
        <f>分析係数表!G22</f>
        <v>0.19478402607986961</v>
      </c>
      <c r="K19" s="78">
        <f t="shared" si="3"/>
        <v>9.7915989733985022E-5</v>
      </c>
      <c r="L19" s="79"/>
      <c r="M19" s="80"/>
      <c r="N19" s="81">
        <f>分析係数表!H22</f>
        <v>4.8428495326650198E-5</v>
      </c>
      <c r="O19" s="82">
        <f t="shared" si="4"/>
        <v>4.8362530051146175E-4</v>
      </c>
      <c r="P19" s="76">
        <f>分析係数表!C22</f>
        <v>3.7067545304777627E-2</v>
      </c>
      <c r="Q19" s="82">
        <f t="shared" si="5"/>
        <v>1.7926802737245302E-5</v>
      </c>
      <c r="R19" s="83">
        <v>1.8851140613939673E-4</v>
      </c>
      <c r="S19" s="84">
        <f t="shared" si="6"/>
        <v>6.9120144548500176E-4</v>
      </c>
      <c r="T19" s="85">
        <f>分析係数表!F22</f>
        <v>0.40994295028524858</v>
      </c>
      <c r="U19" s="86">
        <f t="shared" si="7"/>
        <v>2.8335315980355003E-4</v>
      </c>
      <c r="V19" s="87">
        <f>分析係数表!D22</f>
        <v>4.2379788101059496E-2</v>
      </c>
      <c r="W19" s="167">
        <f t="shared" si="8"/>
        <v>0</v>
      </c>
      <c r="X19" s="76">
        <f>分析係数表!E22</f>
        <v>3.5859820700896494E-2</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0.21557719054242003</v>
      </c>
      <c r="K20" s="78">
        <f t="shared" si="3"/>
        <v>0</v>
      </c>
      <c r="L20" s="79"/>
      <c r="M20" s="80"/>
      <c r="N20" s="81">
        <f>分析係数表!H23</f>
        <v>2.4214247663325099E-5</v>
      </c>
      <c r="O20" s="82">
        <f t="shared" si="4"/>
        <v>2.4181265025573087E-4</v>
      </c>
      <c r="P20" s="76">
        <f>分析係数表!C23</f>
        <v>0</v>
      </c>
      <c r="Q20" s="82">
        <f t="shared" si="5"/>
        <v>0</v>
      </c>
      <c r="R20" s="83">
        <v>0</v>
      </c>
      <c r="S20" s="84">
        <f t="shared" si="6"/>
        <v>0</v>
      </c>
      <c r="T20" s="85">
        <f>分析係数表!F23</f>
        <v>0.43671766342141866</v>
      </c>
      <c r="U20" s="86">
        <f t="shared" si="7"/>
        <v>0</v>
      </c>
      <c r="V20" s="87">
        <f>分析係数表!D23</f>
        <v>6.8613815484469168E-2</v>
      </c>
      <c r="W20" s="167">
        <f t="shared" si="8"/>
        <v>0</v>
      </c>
      <c r="X20" s="76">
        <f>分析係数表!E23</f>
        <v>6.1659712563745944E-2</v>
      </c>
      <c r="Y20" s="166">
        <f t="shared" si="9"/>
        <v>0</v>
      </c>
    </row>
    <row r="21" spans="1:25" x14ac:dyDescent="0.2">
      <c r="A21" s="6" t="s">
        <v>9</v>
      </c>
      <c r="B21" s="5" t="s">
        <v>270</v>
      </c>
      <c r="C21" s="90"/>
      <c r="D21" s="76">
        <f>投入係数表!G21</f>
        <v>0</v>
      </c>
      <c r="E21" s="77">
        <f t="shared" si="0"/>
        <v>0</v>
      </c>
      <c r="F21" s="76">
        <f>分析係数表!C24</f>
        <v>1</v>
      </c>
      <c r="G21" s="77">
        <f t="shared" si="1"/>
        <v>0</v>
      </c>
      <c r="H21" s="77">
        <v>2.7800737467712069E-2</v>
      </c>
      <c r="I21" s="77">
        <f t="shared" si="2"/>
        <v>2.7800737467712069E-2</v>
      </c>
      <c r="J21" s="76">
        <f>分析係数表!G24</f>
        <v>0.20825654257279763</v>
      </c>
      <c r="K21" s="78">
        <f t="shared" si="3"/>
        <v>5.7896854659997485E-3</v>
      </c>
      <c r="L21" s="79"/>
      <c r="M21" s="80"/>
      <c r="N21" s="81">
        <f>分析係数表!H24</f>
        <v>3.389994672865514E-4</v>
      </c>
      <c r="O21" s="82">
        <f t="shared" si="4"/>
        <v>3.3853771035802322E-3</v>
      </c>
      <c r="P21" s="76">
        <f>分析係数表!C24</f>
        <v>1</v>
      </c>
      <c r="Q21" s="82">
        <f t="shared" si="5"/>
        <v>3.3853771035802322E-3</v>
      </c>
      <c r="R21" s="83">
        <v>1.5198931062277637E-2</v>
      </c>
      <c r="S21" s="84">
        <f t="shared" si="6"/>
        <v>4.299966852998971E-2</v>
      </c>
      <c r="T21" s="85">
        <f>分析係数表!F24</f>
        <v>0.38665683744931811</v>
      </c>
      <c r="U21" s="86">
        <f t="shared" si="7"/>
        <v>1.6626115845174792E-2</v>
      </c>
      <c r="V21" s="87">
        <f>分析係数表!D24</f>
        <v>6.4995699717409997E-2</v>
      </c>
      <c r="W21" s="167">
        <f t="shared" si="8"/>
        <v>0</v>
      </c>
      <c r="X21" s="76">
        <f>分析係数表!E24</f>
        <v>6.733013883769505E-2</v>
      </c>
      <c r="Y21" s="166">
        <f t="shared" si="9"/>
        <v>0</v>
      </c>
    </row>
    <row r="22" spans="1:25" x14ac:dyDescent="0.2">
      <c r="A22" s="6" t="s">
        <v>10</v>
      </c>
      <c r="B22" s="5" t="s">
        <v>271</v>
      </c>
      <c r="C22" s="90"/>
      <c r="D22" s="76">
        <f>投入係数表!G22</f>
        <v>0</v>
      </c>
      <c r="E22" s="77">
        <f t="shared" si="0"/>
        <v>0</v>
      </c>
      <c r="F22" s="76">
        <f>分析係数表!C25</f>
        <v>9.7637180238234755E-3</v>
      </c>
      <c r="G22" s="77">
        <f t="shared" si="1"/>
        <v>0</v>
      </c>
      <c r="H22" s="77">
        <v>2.584860589598987E-4</v>
      </c>
      <c r="I22" s="77">
        <f t="shared" si="2"/>
        <v>2.584860589598987E-4</v>
      </c>
      <c r="J22" s="76">
        <f>分析係数表!G25</f>
        <v>0.19639934533551553</v>
      </c>
      <c r="K22" s="78">
        <f t="shared" si="3"/>
        <v>5.0766492758081573E-5</v>
      </c>
      <c r="L22" s="79"/>
      <c r="M22" s="80"/>
      <c r="N22" s="81">
        <f>分析係数表!H25</f>
        <v>5.0849920092982707E-4</v>
      </c>
      <c r="O22" s="82">
        <f t="shared" si="4"/>
        <v>5.0780656553703479E-3</v>
      </c>
      <c r="P22" s="76">
        <f>分析係数表!C25</f>
        <v>9.7637180238234755E-3</v>
      </c>
      <c r="Q22" s="82">
        <f t="shared" si="5"/>
        <v>4.9580801165498434E-5</v>
      </c>
      <c r="R22" s="83">
        <v>3.1881727534471154E-4</v>
      </c>
      <c r="S22" s="84">
        <f t="shared" si="6"/>
        <v>5.7730333430461018E-4</v>
      </c>
      <c r="T22" s="85">
        <f>分析係数表!F25</f>
        <v>0.34206219312602293</v>
      </c>
      <c r="U22" s="86">
        <f t="shared" si="7"/>
        <v>1.9747364463120054E-4</v>
      </c>
      <c r="V22" s="87">
        <f>分析係数表!D25</f>
        <v>3.2733224222585926E-3</v>
      </c>
      <c r="W22" s="167">
        <f t="shared" si="8"/>
        <v>0</v>
      </c>
      <c r="X22" s="76">
        <f>分析係数表!E25</f>
        <v>1.6366612111292963E-3</v>
      </c>
      <c r="Y22" s="166">
        <f t="shared" si="9"/>
        <v>0</v>
      </c>
    </row>
    <row r="23" spans="1:25" x14ac:dyDescent="0.2">
      <c r="A23" s="6" t="s">
        <v>11</v>
      </c>
      <c r="B23" s="5" t="s">
        <v>35</v>
      </c>
      <c r="C23" s="90"/>
      <c r="D23" s="76">
        <f>投入係数表!G23</f>
        <v>0</v>
      </c>
      <c r="E23" s="77">
        <f t="shared" si="0"/>
        <v>0</v>
      </c>
      <c r="F23" s="76">
        <f>分析係数表!C26</f>
        <v>0.93036400633054483</v>
      </c>
      <c r="G23" s="77">
        <f t="shared" si="1"/>
        <v>0</v>
      </c>
      <c r="H23" s="77">
        <v>1.2453873400484514E-2</v>
      </c>
      <c r="I23" s="77">
        <f t="shared" si="2"/>
        <v>1.2453873400484514E-2</v>
      </c>
      <c r="J23" s="76">
        <f>分析係数表!G26</f>
        <v>0.19645328719723185</v>
      </c>
      <c r="K23" s="78">
        <f t="shared" si="3"/>
        <v>2.4466043678633507E-3</v>
      </c>
      <c r="L23" s="79"/>
      <c r="M23" s="80"/>
      <c r="N23" s="81">
        <f>分析係数表!H26</f>
        <v>1.0557411981209745E-2</v>
      </c>
      <c r="O23" s="82">
        <f t="shared" si="4"/>
        <v>0.10543031551149867</v>
      </c>
      <c r="P23" s="76">
        <f>分析係数表!C26</f>
        <v>0.93036400633054483</v>
      </c>
      <c r="Q23" s="82">
        <f t="shared" si="5"/>
        <v>9.8088570727971294E-2</v>
      </c>
      <c r="R23" s="83">
        <v>0.11489211641446319</v>
      </c>
      <c r="S23" s="84">
        <f t="shared" si="6"/>
        <v>0.12734598981494771</v>
      </c>
      <c r="T23" s="85">
        <f>分析係数表!F26</f>
        <v>0.33070934256055362</v>
      </c>
      <c r="U23" s="86">
        <f t="shared" si="7"/>
        <v>4.2114508569424315E-2</v>
      </c>
      <c r="V23" s="87">
        <f>分析係数表!D26</f>
        <v>3.9619377162629761E-2</v>
      </c>
      <c r="W23" s="167">
        <f t="shared" si="8"/>
        <v>0</v>
      </c>
      <c r="X23" s="76">
        <f>分析係数表!E26</f>
        <v>4.3685121107266439E-2</v>
      </c>
      <c r="Y23" s="166">
        <f t="shared" si="9"/>
        <v>0</v>
      </c>
    </row>
    <row r="24" spans="1:25" x14ac:dyDescent="0.2">
      <c r="A24" s="6" t="s">
        <v>12</v>
      </c>
      <c r="B24" s="5" t="s">
        <v>365</v>
      </c>
      <c r="C24" s="90"/>
      <c r="D24" s="76">
        <f>投入係数表!G24</f>
        <v>0</v>
      </c>
      <c r="E24" s="77">
        <f t="shared" si="0"/>
        <v>0</v>
      </c>
      <c r="F24" s="76">
        <f>分析係数表!C27</f>
        <v>0.10562310030395139</v>
      </c>
      <c r="G24" s="77">
        <f t="shared" si="1"/>
        <v>0</v>
      </c>
      <c r="H24" s="77">
        <v>2.7735689861449258E-4</v>
      </c>
      <c r="I24" s="77">
        <f t="shared" si="2"/>
        <v>2.7735689861449258E-4</v>
      </c>
      <c r="J24" s="76">
        <f>分析係数表!G27</f>
        <v>0.17127071823204421</v>
      </c>
      <c r="K24" s="78">
        <f t="shared" si="3"/>
        <v>4.7503115232316408E-5</v>
      </c>
      <c r="L24" s="79"/>
      <c r="M24" s="80"/>
      <c r="N24" s="81">
        <f>分析係数表!H27</f>
        <v>1.1162768172792872E-2</v>
      </c>
      <c r="O24" s="82">
        <f t="shared" si="4"/>
        <v>0.11147563176789194</v>
      </c>
      <c r="P24" s="76">
        <f>分析係数表!C27</f>
        <v>0.10562310030395139</v>
      </c>
      <c r="Q24" s="82">
        <f t="shared" si="5"/>
        <v>1.1774401835666399E-2</v>
      </c>
      <c r="R24" s="83">
        <v>1.1918111754635564E-2</v>
      </c>
      <c r="S24" s="84">
        <f t="shared" si="6"/>
        <v>1.2195468653250057E-2</v>
      </c>
      <c r="T24" s="85">
        <f>分析係数表!F27</f>
        <v>0.32320441988950277</v>
      </c>
      <c r="U24" s="86">
        <f t="shared" si="7"/>
        <v>3.9416293713543001E-3</v>
      </c>
      <c r="V24" s="87">
        <f>分析係数表!D27</f>
        <v>0.29005524861878451</v>
      </c>
      <c r="W24" s="167">
        <f t="shared" si="8"/>
        <v>0</v>
      </c>
      <c r="X24" s="76">
        <f>分析係数表!E27</f>
        <v>0.34530386740331492</v>
      </c>
      <c r="Y24" s="166">
        <f t="shared" si="9"/>
        <v>0</v>
      </c>
    </row>
    <row r="25" spans="1:25" x14ac:dyDescent="0.2">
      <c r="A25" s="6" t="s">
        <v>13</v>
      </c>
      <c r="B25" s="5" t="s">
        <v>191</v>
      </c>
      <c r="C25" s="90"/>
      <c r="D25" s="76">
        <f>投入係数表!G25</f>
        <v>0</v>
      </c>
      <c r="E25" s="77">
        <f t="shared" si="0"/>
        <v>0</v>
      </c>
      <c r="F25" s="76">
        <f>分析係数表!C28</f>
        <v>0.18610473607344047</v>
      </c>
      <c r="G25" s="77">
        <f t="shared" si="1"/>
        <v>0</v>
      </c>
      <c r="H25" s="77">
        <v>8.6683343263128237E-3</v>
      </c>
      <c r="I25" s="77">
        <f t="shared" si="2"/>
        <v>8.6683343263128237E-3</v>
      </c>
      <c r="J25" s="76">
        <f>分析係数表!G28</f>
        <v>0.12463295269168026</v>
      </c>
      <c r="K25" s="78">
        <f t="shared" si="3"/>
        <v>1.0803601020070142E-3</v>
      </c>
      <c r="L25" s="79"/>
      <c r="M25" s="80"/>
      <c r="N25" s="81">
        <f>分析係数表!H28</f>
        <v>2.0436825027846384E-2</v>
      </c>
      <c r="O25" s="82">
        <f t="shared" si="4"/>
        <v>0.20408987681583685</v>
      </c>
      <c r="P25" s="76">
        <f>分析係数表!C28</f>
        <v>0.18610473607344047</v>
      </c>
      <c r="Q25" s="82">
        <f t="shared" si="5"/>
        <v>3.7982092660072291E-2</v>
      </c>
      <c r="R25" s="83">
        <v>4.3227028615520795E-2</v>
      </c>
      <c r="S25" s="84">
        <f t="shared" si="6"/>
        <v>5.1895362941833618E-2</v>
      </c>
      <c r="T25" s="85">
        <f>分析係数表!F28</f>
        <v>0.20978792822185971</v>
      </c>
      <c r="U25" s="86">
        <f t="shared" si="7"/>
        <v>1.088702067588875E-2</v>
      </c>
      <c r="V25" s="87">
        <f>分析係数表!D28</f>
        <v>0.10619902120717781</v>
      </c>
      <c r="W25" s="167">
        <f t="shared" si="8"/>
        <v>0</v>
      </c>
      <c r="X25" s="76">
        <f>分析係数表!E28</f>
        <v>0.11125611745513866</v>
      </c>
      <c r="Y25" s="166">
        <f t="shared" si="9"/>
        <v>0</v>
      </c>
    </row>
    <row r="26" spans="1:25" x14ac:dyDescent="0.2">
      <c r="A26" s="6" t="s">
        <v>14</v>
      </c>
      <c r="B26" s="5" t="s">
        <v>50</v>
      </c>
      <c r="C26" s="90"/>
      <c r="D26" s="76">
        <f>投入係数表!G26</f>
        <v>7.2037635989414877E-3</v>
      </c>
      <c r="E26" s="77">
        <f t="shared" si="0"/>
        <v>0.72037635989414872</v>
      </c>
      <c r="F26" s="76">
        <f>分析係数表!C29</f>
        <v>0.55770782889426962</v>
      </c>
      <c r="G26" s="77">
        <f t="shared" si="1"/>
        <v>0.40175953566332268</v>
      </c>
      <c r="H26" s="77">
        <v>0.46495392756042464</v>
      </c>
      <c r="I26" s="77">
        <f t="shared" si="2"/>
        <v>0.46495392756042464</v>
      </c>
      <c r="J26" s="76">
        <f>分析係数表!G29</f>
        <v>0.26290655653071759</v>
      </c>
      <c r="K26" s="78">
        <f t="shared" si="3"/>
        <v>0.12223943604034396</v>
      </c>
      <c r="L26" s="79"/>
      <c r="M26" s="80"/>
      <c r="N26" s="81">
        <f>分析係数表!H29</f>
        <v>1.0048912780279917E-2</v>
      </c>
      <c r="O26" s="82">
        <f t="shared" si="4"/>
        <v>0.10035224985612833</v>
      </c>
      <c r="P26" s="76">
        <f>分析係数表!C29</f>
        <v>0.55770782889426962</v>
      </c>
      <c r="Q26" s="82">
        <f t="shared" si="5"/>
        <v>5.5967235391916607E-2</v>
      </c>
      <c r="R26" s="83">
        <v>8.0713773513645809E-2</v>
      </c>
      <c r="S26" s="84">
        <f t="shared" si="6"/>
        <v>0.54566770107407048</v>
      </c>
      <c r="T26" s="85">
        <f>分析係数表!F29</f>
        <v>0.49535363964894163</v>
      </c>
      <c r="U26" s="86">
        <f t="shared" si="7"/>
        <v>0.27029848176591154</v>
      </c>
      <c r="V26" s="87">
        <f>分析係数表!D29</f>
        <v>7.7826535880227157E-2</v>
      </c>
      <c r="W26" s="167">
        <f t="shared" si="8"/>
        <v>0</v>
      </c>
      <c r="X26" s="76">
        <f>分析係数表!E29</f>
        <v>6.6726897263810009E-2</v>
      </c>
      <c r="Y26" s="166">
        <f t="shared" si="9"/>
        <v>0</v>
      </c>
    </row>
    <row r="27" spans="1:25" x14ac:dyDescent="0.2">
      <c r="A27" s="6" t="s">
        <v>15</v>
      </c>
      <c r="B27" s="5" t="s">
        <v>36</v>
      </c>
      <c r="C27" s="90"/>
      <c r="D27" s="76">
        <f>投入係数表!G27</f>
        <v>5.8806233460746834E-4</v>
      </c>
      <c r="E27" s="77">
        <f t="shared" si="0"/>
        <v>5.8806233460746836E-2</v>
      </c>
      <c r="F27" s="76">
        <f>分析係数表!C30</f>
        <v>1</v>
      </c>
      <c r="G27" s="77">
        <f t="shared" si="1"/>
        <v>5.8806233460746836E-2</v>
      </c>
      <c r="H27" s="77">
        <v>0.10751534451127497</v>
      </c>
      <c r="I27" s="77">
        <f t="shared" si="2"/>
        <v>0.10751534451127497</v>
      </c>
      <c r="J27" s="76">
        <f>分析係数表!G30</f>
        <v>0.34435136970794655</v>
      </c>
      <c r="K27" s="78">
        <f t="shared" si="3"/>
        <v>3.7023056147079285E-2</v>
      </c>
      <c r="L27" s="79"/>
      <c r="M27" s="80"/>
      <c r="N27" s="81">
        <f>分析係数表!H30</f>
        <v>0</v>
      </c>
      <c r="O27" s="82">
        <f t="shared" si="4"/>
        <v>0</v>
      </c>
      <c r="P27" s="76">
        <f>分析係数表!C30</f>
        <v>1</v>
      </c>
      <c r="Q27" s="82">
        <f t="shared" si="5"/>
        <v>0</v>
      </c>
      <c r="R27" s="83">
        <v>2.7759850791853426E-2</v>
      </c>
      <c r="S27" s="84">
        <f t="shared" si="6"/>
        <v>0.1352751953031284</v>
      </c>
      <c r="T27" s="85">
        <f>分析係数表!F30</f>
        <v>0.43672175684853975</v>
      </c>
      <c r="U27" s="86">
        <f t="shared" si="7"/>
        <v>5.9077620950811566E-2</v>
      </c>
      <c r="V27" s="87">
        <f>分析係数表!D30</f>
        <v>0.13244283450305638</v>
      </c>
      <c r="W27" s="167">
        <f t="shared" si="8"/>
        <v>0</v>
      </c>
      <c r="X27" s="76">
        <f>分析係数表!E30</f>
        <v>7.6296128594068369E-2</v>
      </c>
      <c r="Y27" s="166">
        <f t="shared" si="9"/>
        <v>0</v>
      </c>
    </row>
    <row r="28" spans="1:25" x14ac:dyDescent="0.2">
      <c r="A28" s="6" t="s">
        <v>16</v>
      </c>
      <c r="B28" s="5" t="s">
        <v>192</v>
      </c>
      <c r="C28" s="90"/>
      <c r="D28" s="76">
        <f>投入係数表!G28</f>
        <v>1.2496324610408704E-2</v>
      </c>
      <c r="E28" s="77">
        <f t="shared" si="0"/>
        <v>1.2496324610408704</v>
      </c>
      <c r="F28" s="76">
        <f>分析係数表!C31</f>
        <v>0.21403057579654239</v>
      </c>
      <c r="G28" s="77">
        <f t="shared" si="1"/>
        <v>0.26745955517062781</v>
      </c>
      <c r="H28" s="77">
        <v>0.32662224384239696</v>
      </c>
      <c r="I28" s="77">
        <f t="shared" si="2"/>
        <v>0.32662224384239696</v>
      </c>
      <c r="J28" s="76">
        <f>分析係数表!G31</f>
        <v>7.0431893687707636E-2</v>
      </c>
      <c r="K28" s="78">
        <f t="shared" si="3"/>
        <v>2.3004623154348224E-2</v>
      </c>
      <c r="L28" s="79"/>
      <c r="M28" s="80"/>
      <c r="N28" s="81">
        <f>分析係数表!H31</f>
        <v>2.2373964840912391E-2</v>
      </c>
      <c r="O28" s="82">
        <f t="shared" si="4"/>
        <v>0.22343488883629531</v>
      </c>
      <c r="P28" s="76">
        <f>分析係数表!C31</f>
        <v>0.21403057579654239</v>
      </c>
      <c r="Q28" s="82">
        <f t="shared" si="5"/>
        <v>4.7821897910668723E-2</v>
      </c>
      <c r="R28" s="83">
        <v>6.4349739167545744E-2</v>
      </c>
      <c r="S28" s="84">
        <f t="shared" si="6"/>
        <v>0.39097198300994274</v>
      </c>
      <c r="T28" s="85">
        <f>分析係数表!F31</f>
        <v>0.34418604651162793</v>
      </c>
      <c r="U28" s="86">
        <f t="shared" si="7"/>
        <v>0.13456710112900355</v>
      </c>
      <c r="V28" s="87">
        <f>分析係数表!D31</f>
        <v>8.6378737541528243E-3</v>
      </c>
      <c r="W28" s="167">
        <f t="shared" si="8"/>
        <v>0</v>
      </c>
      <c r="X28" s="76">
        <f>分析係数表!E31</f>
        <v>7.3089700996677737E-3</v>
      </c>
      <c r="Y28" s="166">
        <f t="shared" si="9"/>
        <v>0</v>
      </c>
    </row>
    <row r="29" spans="1:25" x14ac:dyDescent="0.2">
      <c r="A29" s="6" t="s">
        <v>17</v>
      </c>
      <c r="B29" s="5" t="s">
        <v>272</v>
      </c>
      <c r="C29" s="90"/>
      <c r="D29" s="76">
        <f>投入係数表!G29</f>
        <v>1.7641870038224052E-3</v>
      </c>
      <c r="E29" s="77">
        <f t="shared" si="0"/>
        <v>0.17641870038224053</v>
      </c>
      <c r="F29" s="76">
        <f>分析係数表!C32</f>
        <v>0.43391812865497081</v>
      </c>
      <c r="G29" s="77">
        <f t="shared" si="1"/>
        <v>7.6551272329603792E-2</v>
      </c>
      <c r="H29" s="77">
        <v>8.7891251855010233E-2</v>
      </c>
      <c r="I29" s="77">
        <f t="shared" si="2"/>
        <v>8.7891251855010233E-2</v>
      </c>
      <c r="J29" s="76">
        <f>分析係数表!G32</f>
        <v>0.14171122994652408</v>
      </c>
      <c r="K29" s="78">
        <f t="shared" si="3"/>
        <v>1.2455177401913216E-2</v>
      </c>
      <c r="L29" s="79"/>
      <c r="M29" s="80"/>
      <c r="N29" s="81">
        <f>分析係数表!H32</f>
        <v>6.3683471354545017E-3</v>
      </c>
      <c r="O29" s="82">
        <f t="shared" si="4"/>
        <v>6.3596727017257229E-2</v>
      </c>
      <c r="P29" s="76">
        <f>分析係数表!C32</f>
        <v>0.43391812865497081</v>
      </c>
      <c r="Q29" s="82">
        <f t="shared" si="5"/>
        <v>2.7595772775909282E-2</v>
      </c>
      <c r="R29" s="83">
        <v>3.5229381346230118E-2</v>
      </c>
      <c r="S29" s="84">
        <f t="shared" si="6"/>
        <v>0.12312063320124035</v>
      </c>
      <c r="T29" s="85">
        <f>分析係数表!F32</f>
        <v>0.48395721925133689</v>
      </c>
      <c r="U29" s="86">
        <f t="shared" si="7"/>
        <v>5.9585119276536105E-2</v>
      </c>
      <c r="V29" s="87">
        <f>分析係数表!D32</f>
        <v>1.871657754010695E-2</v>
      </c>
      <c r="W29" s="167">
        <f t="shared" si="8"/>
        <v>0</v>
      </c>
      <c r="X29" s="76">
        <f>分析係数表!E32</f>
        <v>2.4064171122994651E-2</v>
      </c>
      <c r="Y29" s="166">
        <f t="shared" si="9"/>
        <v>0</v>
      </c>
    </row>
    <row r="30" spans="1:25" x14ac:dyDescent="0.2">
      <c r="A30" s="6" t="s">
        <v>18</v>
      </c>
      <c r="B30" s="5" t="s">
        <v>273</v>
      </c>
      <c r="C30" s="90"/>
      <c r="D30" s="76">
        <f>投入係数表!G30</f>
        <v>5.8806233460746834E-4</v>
      </c>
      <c r="E30" s="77">
        <f t="shared" si="0"/>
        <v>5.8806233460746836E-2</v>
      </c>
      <c r="F30" s="76">
        <f>分析係数表!C33</f>
        <v>0.95657568238213397</v>
      </c>
      <c r="G30" s="77">
        <f t="shared" si="1"/>
        <v>5.6252612901036982E-2</v>
      </c>
      <c r="H30" s="77">
        <v>7.8127063648651088E-2</v>
      </c>
      <c r="I30" s="77">
        <f t="shared" si="2"/>
        <v>7.8127063648651088E-2</v>
      </c>
      <c r="J30" s="76">
        <f>分析係数表!G33</f>
        <v>0.50647668393782386</v>
      </c>
      <c r="K30" s="78">
        <f t="shared" si="3"/>
        <v>3.9569536122568104E-2</v>
      </c>
      <c r="L30" s="79"/>
      <c r="M30" s="80"/>
      <c r="N30" s="81">
        <f>分析係数表!H33</f>
        <v>9.6856990653300401E-4</v>
      </c>
      <c r="O30" s="82">
        <f t="shared" si="4"/>
        <v>9.672506010229235E-3</v>
      </c>
      <c r="P30" s="76">
        <f>分析係数表!C33</f>
        <v>0.95657568238213397</v>
      </c>
      <c r="Q30" s="82">
        <f t="shared" si="5"/>
        <v>9.2524840370803232E-3</v>
      </c>
      <c r="R30" s="83">
        <v>2.9316313490512707E-2</v>
      </c>
      <c r="S30" s="84">
        <f t="shared" si="6"/>
        <v>0.1074433771391638</v>
      </c>
      <c r="T30" s="85">
        <f>分析係数表!F33</f>
        <v>0.6295336787564767</v>
      </c>
      <c r="U30" s="86">
        <f t="shared" si="7"/>
        <v>6.7639224468437315E-2</v>
      </c>
      <c r="V30" s="87">
        <f>分析係数表!D33</f>
        <v>5.181347150259067E-2</v>
      </c>
      <c r="W30" s="167">
        <f t="shared" si="8"/>
        <v>0</v>
      </c>
      <c r="X30" s="76">
        <f>分析係数表!E33</f>
        <v>4.145077720207254E-2</v>
      </c>
      <c r="Y30" s="166">
        <f t="shared" si="9"/>
        <v>0</v>
      </c>
    </row>
    <row r="31" spans="1:25" x14ac:dyDescent="0.2">
      <c r="A31" s="6" t="s">
        <v>19</v>
      </c>
      <c r="B31" s="5" t="s">
        <v>274</v>
      </c>
      <c r="C31" s="90"/>
      <c r="D31" s="76">
        <f>投入係数表!G31</f>
        <v>6.6745074977947669E-2</v>
      </c>
      <c r="E31" s="77">
        <f t="shared" si="0"/>
        <v>6.6745074977947665</v>
      </c>
      <c r="F31" s="76">
        <f>分析係数表!C34</f>
        <v>0.33608845585417924</v>
      </c>
      <c r="G31" s="77">
        <f t="shared" si="1"/>
        <v>2.2432249185209847</v>
      </c>
      <c r="H31" s="77">
        <v>2.4429586148783766</v>
      </c>
      <c r="I31" s="77">
        <f t="shared" si="2"/>
        <v>2.4429586148783766</v>
      </c>
      <c r="J31" s="76">
        <f>分析係数表!G34</f>
        <v>0.42501734562394688</v>
      </c>
      <c r="K31" s="78">
        <f t="shared" si="3"/>
        <v>1.0382997859647616</v>
      </c>
      <c r="L31" s="79"/>
      <c r="M31" s="80"/>
      <c r="N31" s="81">
        <f>分析係数表!H34</f>
        <v>0.15935396387234249</v>
      </c>
      <c r="O31" s="82">
        <f t="shared" si="4"/>
        <v>1.591369051332965</v>
      </c>
      <c r="P31" s="76">
        <f>分析係数表!C34</f>
        <v>0.33608845585417924</v>
      </c>
      <c r="Q31" s="82">
        <f t="shared" si="5"/>
        <v>0.53484076715662632</v>
      </c>
      <c r="R31" s="83">
        <v>0.5797918284935103</v>
      </c>
      <c r="S31" s="84">
        <f t="shared" si="6"/>
        <v>3.022750443371887</v>
      </c>
      <c r="T31" s="85">
        <f>分析係数表!F34</f>
        <v>0.69035583308553872</v>
      </c>
      <c r="U31" s="86">
        <f t="shared" si="7"/>
        <v>2.0867734005436804</v>
      </c>
      <c r="V31" s="87">
        <f>分析係数表!D34</f>
        <v>0.20794925166022402</v>
      </c>
      <c r="W31" s="167">
        <f t="shared" si="8"/>
        <v>1</v>
      </c>
      <c r="X31" s="76">
        <f>分析係数表!E34</f>
        <v>0.15720091188423035</v>
      </c>
      <c r="Y31" s="166">
        <f t="shared" si="9"/>
        <v>0</v>
      </c>
    </row>
    <row r="32" spans="1:25" x14ac:dyDescent="0.2">
      <c r="A32" s="6" t="s">
        <v>20</v>
      </c>
      <c r="B32" s="5" t="s">
        <v>37</v>
      </c>
      <c r="C32" s="90"/>
      <c r="D32" s="76">
        <f>投入係数表!G32</f>
        <v>7.056748015289621E-3</v>
      </c>
      <c r="E32" s="77">
        <f t="shared" si="0"/>
        <v>0.70567480152896211</v>
      </c>
      <c r="F32" s="76">
        <f>分析係数表!C35</f>
        <v>1</v>
      </c>
      <c r="G32" s="77">
        <f t="shared" si="1"/>
        <v>0.70567480152896211</v>
      </c>
      <c r="H32" s="77">
        <v>0.88815705110335996</v>
      </c>
      <c r="I32" s="77">
        <f t="shared" si="2"/>
        <v>0.88815705110335996</v>
      </c>
      <c r="J32" s="76">
        <f>分析係数表!G35</f>
        <v>0.31379772270596118</v>
      </c>
      <c r="K32" s="78">
        <f t="shared" si="3"/>
        <v>0.27870166004147634</v>
      </c>
      <c r="L32" s="79"/>
      <c r="M32" s="80"/>
      <c r="N32" s="81">
        <f>分析係数表!H35</f>
        <v>5.9518620756453096E-2</v>
      </c>
      <c r="O32" s="82">
        <f t="shared" si="4"/>
        <v>0.5943754943285865</v>
      </c>
      <c r="P32" s="76">
        <f>分析係数表!C35</f>
        <v>1</v>
      </c>
      <c r="Q32" s="82">
        <f t="shared" si="5"/>
        <v>0.5943754943285865</v>
      </c>
      <c r="R32" s="83">
        <v>0.77533963009006768</v>
      </c>
      <c r="S32" s="84">
        <f t="shared" si="6"/>
        <v>1.6634966811934278</v>
      </c>
      <c r="T32" s="85">
        <f>分析係数表!F35</f>
        <v>0.62804197365483372</v>
      </c>
      <c r="U32" s="86">
        <f t="shared" si="7"/>
        <v>1.0447457388249861</v>
      </c>
      <c r="V32" s="87">
        <f>分析係数表!D35</f>
        <v>2.3219468631390936E-2</v>
      </c>
      <c r="W32" s="167">
        <f t="shared" si="8"/>
        <v>0</v>
      </c>
      <c r="X32" s="76">
        <f>分析係数表!E35</f>
        <v>2.0763563295378432E-2</v>
      </c>
      <c r="Y32" s="166">
        <f t="shared" si="9"/>
        <v>0</v>
      </c>
    </row>
    <row r="33" spans="1:25" x14ac:dyDescent="0.2">
      <c r="A33" s="6" t="s">
        <v>21</v>
      </c>
      <c r="B33" s="5" t="s">
        <v>38</v>
      </c>
      <c r="C33" s="90"/>
      <c r="D33" s="76">
        <f>投入係数表!G33</f>
        <v>1.0291090855630697E-3</v>
      </c>
      <c r="E33" s="77">
        <f t="shared" si="0"/>
        <v>0.10291090855630697</v>
      </c>
      <c r="F33" s="76">
        <f>分析係数表!C36</f>
        <v>0.74699570815450644</v>
      </c>
      <c r="G33" s="77">
        <f t="shared" si="1"/>
        <v>7.6874007013842185E-2</v>
      </c>
      <c r="H33" s="77">
        <v>0.17967762817522029</v>
      </c>
      <c r="I33" s="77">
        <f t="shared" si="2"/>
        <v>0.17967762817522029</v>
      </c>
      <c r="J33" s="76">
        <f>分析係数表!G36</f>
        <v>2.1798365122615803E-2</v>
      </c>
      <c r="K33" s="78">
        <f t="shared" si="3"/>
        <v>3.9166785433290526E-3</v>
      </c>
      <c r="L33" s="79"/>
      <c r="M33" s="80"/>
      <c r="N33" s="81">
        <f>分析係数表!H36</f>
        <v>0.18814470434403602</v>
      </c>
      <c r="O33" s="82">
        <f t="shared" si="4"/>
        <v>1.8788842924870288</v>
      </c>
      <c r="P33" s="76">
        <f>分析係数表!C36</f>
        <v>0.74699570815450644</v>
      </c>
      <c r="Q33" s="82">
        <f t="shared" si="5"/>
        <v>1.4035185026067269</v>
      </c>
      <c r="R33" s="83">
        <v>1.464759720049883</v>
      </c>
      <c r="S33" s="84">
        <f t="shared" si="6"/>
        <v>1.6444373482251033</v>
      </c>
      <c r="T33" s="85">
        <f>分析係数表!F36</f>
        <v>0.88068263301305039</v>
      </c>
      <c r="U33" s="86">
        <f t="shared" si="7"/>
        <v>1.4482274136598825</v>
      </c>
      <c r="V33" s="87">
        <f>分析係数表!D36</f>
        <v>1.2046464936182418E-2</v>
      </c>
      <c r="W33" s="167">
        <f t="shared" si="8"/>
        <v>0</v>
      </c>
      <c r="X33" s="76">
        <f>分析係数表!E36</f>
        <v>2.5813853434676608E-3</v>
      </c>
      <c r="Y33" s="166">
        <f t="shared" si="9"/>
        <v>0</v>
      </c>
    </row>
    <row r="34" spans="1:25" x14ac:dyDescent="0.2">
      <c r="A34" s="6" t="s">
        <v>22</v>
      </c>
      <c r="B34" s="5" t="s">
        <v>377</v>
      </c>
      <c r="C34" s="90"/>
      <c r="D34" s="76">
        <f>投入係数表!G34</f>
        <v>2.4404586886209938E-2</v>
      </c>
      <c r="E34" s="77">
        <f t="shared" si="0"/>
        <v>2.4404586886209936</v>
      </c>
      <c r="F34" s="76">
        <f>分析係数表!C37</f>
        <v>0.40712235846595357</v>
      </c>
      <c r="G34" s="77">
        <f t="shared" si="1"/>
        <v>0.9935652970501071</v>
      </c>
      <c r="H34" s="77">
        <v>1.1401911506536713</v>
      </c>
      <c r="I34" s="77">
        <f t="shared" si="2"/>
        <v>1.1401911506536713</v>
      </c>
      <c r="J34" s="76">
        <f>分析係数表!G37</f>
        <v>0.32196035893896063</v>
      </c>
      <c r="K34" s="78">
        <f t="shared" si="3"/>
        <v>0.36709635212348252</v>
      </c>
      <c r="L34" s="79"/>
      <c r="M34" s="80"/>
      <c r="N34" s="81">
        <f>分析係数表!H37</f>
        <v>4.8815923289263402E-2</v>
      </c>
      <c r="O34" s="82">
        <f t="shared" si="4"/>
        <v>0.48749430291555346</v>
      </c>
      <c r="P34" s="76">
        <f>分析係数表!C37</f>
        <v>0.40712235846595357</v>
      </c>
      <c r="Q34" s="82">
        <f t="shared" si="5"/>
        <v>0.1984698303416961</v>
      </c>
      <c r="R34" s="83">
        <v>0.23500600218074141</v>
      </c>
      <c r="S34" s="84">
        <f t="shared" si="6"/>
        <v>1.3751971528344127</v>
      </c>
      <c r="T34" s="85">
        <f>分析係数表!F37</f>
        <v>0.65447194556749833</v>
      </c>
      <c r="U34" s="86">
        <f t="shared" si="7"/>
        <v>0.90002795615442244</v>
      </c>
      <c r="V34" s="87">
        <f>分析係数表!D37</f>
        <v>9.4369391578739775E-2</v>
      </c>
      <c r="W34" s="167">
        <f t="shared" si="8"/>
        <v>0</v>
      </c>
      <c r="X34" s="76">
        <f>分析係数表!E37</f>
        <v>8.924169214081451E-2</v>
      </c>
      <c r="Y34" s="166">
        <f t="shared" si="9"/>
        <v>0</v>
      </c>
    </row>
    <row r="35" spans="1:25" x14ac:dyDescent="0.2">
      <c r="A35" s="6" t="s">
        <v>23</v>
      </c>
      <c r="B35" s="5" t="s">
        <v>193</v>
      </c>
      <c r="C35" s="90"/>
      <c r="D35" s="76">
        <f>投入係数表!G35</f>
        <v>3.6753895912966772E-3</v>
      </c>
      <c r="E35" s="77">
        <f t="shared" si="0"/>
        <v>0.36753895912966772</v>
      </c>
      <c r="F35" s="76">
        <f>分析係数表!C38</f>
        <v>1.4508928571428603E-2</v>
      </c>
      <c r="G35" s="77">
        <f t="shared" si="1"/>
        <v>5.3325965052295659E-3</v>
      </c>
      <c r="H35" s="77">
        <v>8.9209722177706445E-3</v>
      </c>
      <c r="I35" s="77">
        <f t="shared" si="2"/>
        <v>8.9209722177706445E-3</v>
      </c>
      <c r="J35" s="76">
        <f>分析係数表!G38</f>
        <v>0.30833333333333335</v>
      </c>
      <c r="K35" s="78">
        <f t="shared" si="3"/>
        <v>2.7506331004792822E-3</v>
      </c>
      <c r="L35" s="79"/>
      <c r="M35" s="80"/>
      <c r="N35" s="81">
        <f>分析係数表!H38</f>
        <v>4.2859218364085426E-2</v>
      </c>
      <c r="O35" s="82">
        <f t="shared" si="4"/>
        <v>0.42800839095264365</v>
      </c>
      <c r="P35" s="76">
        <f>分析係数表!C38</f>
        <v>1.4508928571428603E-2</v>
      </c>
      <c r="Q35" s="82">
        <f t="shared" si="5"/>
        <v>6.2099431723039947E-3</v>
      </c>
      <c r="R35" s="83">
        <v>7.9723254604497692E-3</v>
      </c>
      <c r="S35" s="84">
        <f t="shared" si="6"/>
        <v>1.6893297678220412E-2</v>
      </c>
      <c r="T35" s="85">
        <f>分析係数表!F38</f>
        <v>0.5083333333333333</v>
      </c>
      <c r="U35" s="86">
        <f t="shared" si="7"/>
        <v>8.5874263197620419E-3</v>
      </c>
      <c r="V35" s="87">
        <f>分析係数表!D38</f>
        <v>0.11666666666666667</v>
      </c>
      <c r="W35" s="167">
        <f t="shared" si="8"/>
        <v>0</v>
      </c>
      <c r="X35" s="76">
        <f>分析係数表!E38</f>
        <v>0.14166666666666666</v>
      </c>
      <c r="Y35" s="166">
        <f t="shared" si="9"/>
        <v>0</v>
      </c>
    </row>
    <row r="36" spans="1:25" x14ac:dyDescent="0.2">
      <c r="A36" s="6" t="s">
        <v>24</v>
      </c>
      <c r="B36" s="5" t="s">
        <v>39</v>
      </c>
      <c r="C36" s="90"/>
      <c r="D36" s="76">
        <f>投入係数表!G36</f>
        <v>0</v>
      </c>
      <c r="E36" s="77">
        <f t="shared" si="0"/>
        <v>0</v>
      </c>
      <c r="F36" s="76">
        <f>分析係数表!C39</f>
        <v>1</v>
      </c>
      <c r="G36" s="77">
        <f t="shared" si="1"/>
        <v>0</v>
      </c>
      <c r="H36" s="77">
        <v>3.5573744037605458E-2</v>
      </c>
      <c r="I36" s="77">
        <f t="shared" si="2"/>
        <v>3.5573744037605458E-2</v>
      </c>
      <c r="J36" s="76">
        <f>分析係数表!G39</f>
        <v>0.34035980374341268</v>
      </c>
      <c r="K36" s="78">
        <f t="shared" si="3"/>
        <v>1.210787253905779E-2</v>
      </c>
      <c r="L36" s="79"/>
      <c r="M36" s="80"/>
      <c r="N36" s="81">
        <f>分析係数表!H39</f>
        <v>3.825851130805366E-3</v>
      </c>
      <c r="O36" s="82">
        <f t="shared" si="4"/>
        <v>3.8206398740405483E-2</v>
      </c>
      <c r="P36" s="76">
        <f>分析係数表!C39</f>
        <v>1</v>
      </c>
      <c r="Q36" s="82">
        <f t="shared" si="5"/>
        <v>3.8206398740405483E-2</v>
      </c>
      <c r="R36" s="83">
        <v>4.8966637139639654E-2</v>
      </c>
      <c r="S36" s="84">
        <f t="shared" si="6"/>
        <v>8.4540381177245105E-2</v>
      </c>
      <c r="T36" s="85">
        <f>分析係数表!F39</f>
        <v>0.69125931310194444</v>
      </c>
      <c r="U36" s="86">
        <f t="shared" si="7"/>
        <v>5.8439325821959001E-2</v>
      </c>
      <c r="V36" s="87">
        <f>分析係数表!D39</f>
        <v>5.1063056514628384E-2</v>
      </c>
      <c r="W36" s="167">
        <f t="shared" si="8"/>
        <v>0</v>
      </c>
      <c r="X36" s="76">
        <f>分析係数表!E39</f>
        <v>5.9967290568780668E-2</v>
      </c>
      <c r="Y36" s="166">
        <f t="shared" si="9"/>
        <v>0</v>
      </c>
    </row>
    <row r="37" spans="1:25" x14ac:dyDescent="0.2">
      <c r="A37" s="6" t="s">
        <v>25</v>
      </c>
      <c r="B37" s="5" t="s">
        <v>40</v>
      </c>
      <c r="C37" s="90"/>
      <c r="D37" s="76">
        <f>投入係数表!G37</f>
        <v>0</v>
      </c>
      <c r="E37" s="77">
        <f t="shared" si="0"/>
        <v>0</v>
      </c>
      <c r="F37" s="76">
        <f>分析係数表!C40</f>
        <v>0.85193465176268268</v>
      </c>
      <c r="G37" s="77">
        <f t="shared" si="1"/>
        <v>0</v>
      </c>
      <c r="H37" s="77">
        <v>1.4295624227764368E-3</v>
      </c>
      <c r="I37" s="77">
        <f t="shared" si="2"/>
        <v>1.4295624227764368E-3</v>
      </c>
      <c r="J37" s="76">
        <f>分析係数表!G40</f>
        <v>0.54260669636442016</v>
      </c>
      <c r="K37" s="78">
        <f t="shared" si="3"/>
        <v>7.7569014346943891E-4</v>
      </c>
      <c r="L37" s="79"/>
      <c r="M37" s="80"/>
      <c r="N37" s="81">
        <f>分析係数表!H40</f>
        <v>3.0340452322146352E-2</v>
      </c>
      <c r="O37" s="82">
        <f t="shared" si="4"/>
        <v>0.30299125077043082</v>
      </c>
      <c r="P37" s="76">
        <f>分析係数表!C40</f>
        <v>0.85193465176268268</v>
      </c>
      <c r="Q37" s="82">
        <f t="shared" si="5"/>
        <v>0.25812874571224664</v>
      </c>
      <c r="R37" s="83">
        <v>0.25863028205303684</v>
      </c>
      <c r="S37" s="84">
        <f t="shared" si="6"/>
        <v>0.26005984447581326</v>
      </c>
      <c r="T37" s="85">
        <f>分析係数表!F40</f>
        <v>0.72424198879149304</v>
      </c>
      <c r="U37" s="86">
        <f t="shared" si="7"/>
        <v>0.18834625896796936</v>
      </c>
      <c r="V37" s="87">
        <f>分析係数表!D40</f>
        <v>8.0615030895243564E-2</v>
      </c>
      <c r="W37" s="167">
        <f t="shared" si="8"/>
        <v>0</v>
      </c>
      <c r="X37" s="76">
        <f>分析係数表!E40</f>
        <v>5.0725678976864495E-2</v>
      </c>
      <c r="Y37" s="166">
        <f t="shared" si="9"/>
        <v>0</v>
      </c>
    </row>
    <row r="38" spans="1:25" x14ac:dyDescent="0.2">
      <c r="A38" s="6" t="s">
        <v>26</v>
      </c>
      <c r="B38" s="5" t="s">
        <v>276</v>
      </c>
      <c r="C38" s="90"/>
      <c r="D38" s="76">
        <f>投入係数表!G38</f>
        <v>0</v>
      </c>
      <c r="E38" s="77">
        <f t="shared" si="0"/>
        <v>0</v>
      </c>
      <c r="F38" s="76">
        <f>分析係数表!C41</f>
        <v>0.80146471371504657</v>
      </c>
      <c r="G38" s="77">
        <f t="shared" si="1"/>
        <v>0</v>
      </c>
      <c r="H38" s="77">
        <v>4.0803171978452688E-3</v>
      </c>
      <c r="I38" s="77">
        <f t="shared" si="2"/>
        <v>4.0803171978452688E-3</v>
      </c>
      <c r="J38" s="76">
        <f>分析係数表!G41</f>
        <v>0.44658927872701187</v>
      </c>
      <c r="K38" s="78">
        <f t="shared" si="3"/>
        <v>1.8222259143631408E-3</v>
      </c>
      <c r="L38" s="79"/>
      <c r="M38" s="80"/>
      <c r="N38" s="81">
        <f>分析係数表!H41</f>
        <v>5.2181703714465594E-2</v>
      </c>
      <c r="O38" s="82">
        <f t="shared" si="4"/>
        <v>0.52110626130110005</v>
      </c>
      <c r="P38" s="76">
        <f>分析係数表!C41</f>
        <v>0.80146471371504657</v>
      </c>
      <c r="Q38" s="82">
        <f t="shared" si="5"/>
        <v>0.41764828052880443</v>
      </c>
      <c r="R38" s="83">
        <v>0.42572465380240249</v>
      </c>
      <c r="S38" s="84">
        <f t="shared" si="6"/>
        <v>0.42980497100024778</v>
      </c>
      <c r="T38" s="85">
        <f>分析係数表!F41</f>
        <v>0.54349810877787919</v>
      </c>
      <c r="U38" s="86">
        <f t="shared" si="7"/>
        <v>0.23359818888196587</v>
      </c>
      <c r="V38" s="87">
        <f>分析係数表!D41</f>
        <v>0.13747228381374724</v>
      </c>
      <c r="W38" s="167">
        <f t="shared" si="8"/>
        <v>0</v>
      </c>
      <c r="X38" s="76">
        <f>分析係数表!E41</f>
        <v>0.12938567888352681</v>
      </c>
      <c r="Y38" s="166">
        <f t="shared" si="9"/>
        <v>0</v>
      </c>
    </row>
    <row r="39" spans="1:25" x14ac:dyDescent="0.2">
      <c r="A39" s="6" t="s">
        <v>51</v>
      </c>
      <c r="B39" s="5" t="s">
        <v>367</v>
      </c>
      <c r="C39" s="90"/>
      <c r="D39" s="76">
        <f>投入係数表!G39</f>
        <v>8.8209350191120262E-4</v>
      </c>
      <c r="E39" s="77">
        <f>$C$9*D39</f>
        <v>8.8209350191120264E-2</v>
      </c>
      <c r="F39" s="76">
        <f>分析係数表!C42</f>
        <v>0.73057644110275688</v>
      </c>
      <c r="G39" s="77">
        <f>E39*F39</f>
        <v>6.4443673134615437E-2</v>
      </c>
      <c r="H39" s="77">
        <v>7.2736790114417818E-2</v>
      </c>
      <c r="I39" s="77">
        <f>C39+H39</f>
        <v>7.2736790114417818E-2</v>
      </c>
      <c r="J39" s="76">
        <f>分析係数表!G42</f>
        <v>0.48211243611584326</v>
      </c>
      <c r="K39" s="78">
        <f>I39*J39</f>
        <v>3.506731107730876E-2</v>
      </c>
      <c r="L39" s="79"/>
      <c r="M39" s="80"/>
      <c r="N39" s="81">
        <f>分析係数表!H42</f>
        <v>1.2567194537265727E-2</v>
      </c>
      <c r="O39" s="82">
        <f t="shared" si="4"/>
        <v>0.12550076548272432</v>
      </c>
      <c r="P39" s="76">
        <f>分析係数表!C42</f>
        <v>0.73057644110275688</v>
      </c>
      <c r="Q39" s="82">
        <f>O39*P39</f>
        <v>9.1687902602040447E-2</v>
      </c>
      <c r="R39" s="83">
        <v>9.6890701900797127E-2</v>
      </c>
      <c r="S39" s="84">
        <f>I39+R39</f>
        <v>0.16962749201521493</v>
      </c>
      <c r="T39" s="85">
        <f>分析係数表!F42</f>
        <v>0.53492333901192501</v>
      </c>
      <c r="U39" s="86">
        <f t="shared" si="7"/>
        <v>9.0737704416997425E-2</v>
      </c>
      <c r="V39" s="87">
        <f>分析係数表!D42</f>
        <v>0.19591141396933562</v>
      </c>
      <c r="W39" s="167">
        <f t="shared" si="8"/>
        <v>0</v>
      </c>
      <c r="X39" s="76">
        <f>分析係数表!E42</f>
        <v>0.16183986371379896</v>
      </c>
      <c r="Y39" s="166">
        <f t="shared" si="9"/>
        <v>0</v>
      </c>
    </row>
    <row r="40" spans="1:25" x14ac:dyDescent="0.2">
      <c r="A40" s="6" t="s">
        <v>194</v>
      </c>
      <c r="B40" s="5" t="s">
        <v>41</v>
      </c>
      <c r="C40" s="90"/>
      <c r="D40" s="76">
        <f>投入係数表!G40</f>
        <v>2.8521023228462217E-2</v>
      </c>
      <c r="E40" s="77">
        <f>$C$9*D40</f>
        <v>2.8521023228462217</v>
      </c>
      <c r="F40" s="76">
        <f>分析係数表!C43</f>
        <v>0.26262335230137579</v>
      </c>
      <c r="G40" s="77">
        <f>E40*F40</f>
        <v>0.7490286731324155</v>
      </c>
      <c r="H40" s="77">
        <v>0.95957511148480101</v>
      </c>
      <c r="I40" s="77">
        <f>C40+H40</f>
        <v>0.95957511148480101</v>
      </c>
      <c r="J40" s="76">
        <f>分析係数表!G43</f>
        <v>0.38144329896907214</v>
      </c>
      <c r="K40" s="78">
        <f>I40*J40</f>
        <v>0.3660234961333777</v>
      </c>
      <c r="L40" s="79"/>
      <c r="M40" s="80"/>
      <c r="N40" s="81">
        <f>分析係数表!H43</f>
        <v>3.4626374158554893E-2</v>
      </c>
      <c r="O40" s="82">
        <f t="shared" si="4"/>
        <v>0.34579208986569515</v>
      </c>
      <c r="P40" s="76">
        <f>分析係数表!C43</f>
        <v>0.26262335230137579</v>
      </c>
      <c r="Q40" s="82">
        <f>O40*P40</f>
        <v>9.081307783982745E-2</v>
      </c>
      <c r="R40" s="83">
        <v>0.17085488780987462</v>
      </c>
      <c r="S40" s="84">
        <f>I40+R40</f>
        <v>1.1304299992946756</v>
      </c>
      <c r="T40" s="85">
        <f>分析係数表!F43</f>
        <v>0.61984536082474229</v>
      </c>
      <c r="U40" s="86">
        <f t="shared" si="7"/>
        <v>0.70069179079992139</v>
      </c>
      <c r="V40" s="87">
        <f>分析係数表!D43</f>
        <v>0.12345360824742269</v>
      </c>
      <c r="W40" s="167">
        <f t="shared" si="8"/>
        <v>0</v>
      </c>
      <c r="X40" s="76">
        <f>分析係数表!E43</f>
        <v>9.510309278350515E-2</v>
      </c>
      <c r="Y40" s="166">
        <f t="shared" si="9"/>
        <v>0</v>
      </c>
    </row>
    <row r="41" spans="1:25" x14ac:dyDescent="0.2">
      <c r="A41" s="6" t="s">
        <v>340</v>
      </c>
      <c r="B41" s="5" t="s">
        <v>42</v>
      </c>
      <c r="C41" s="90"/>
      <c r="D41" s="76">
        <f>投入係数表!G41</f>
        <v>0</v>
      </c>
      <c r="E41" s="77">
        <f>$C$9*D41</f>
        <v>0</v>
      </c>
      <c r="F41" s="76">
        <f>分析係数表!C44</f>
        <v>0.55951749734888656</v>
      </c>
      <c r="G41" s="77">
        <f>E41*F41</f>
        <v>0</v>
      </c>
      <c r="H41" s="77">
        <v>2.4616596612922394E-3</v>
      </c>
      <c r="I41" s="77">
        <f>C41+H41</f>
        <v>2.4616596612922394E-3</v>
      </c>
      <c r="J41" s="76">
        <f>分析係数表!G44</f>
        <v>0.2661290322580645</v>
      </c>
      <c r="K41" s="78">
        <f>I41*J41</f>
        <v>6.5511910340841856E-4</v>
      </c>
      <c r="L41" s="79"/>
      <c r="M41" s="80"/>
      <c r="N41" s="81">
        <f>分析係数表!H44</f>
        <v>0.11419439198024117</v>
      </c>
      <c r="O41" s="82">
        <f t="shared" si="4"/>
        <v>1.1403884586060269</v>
      </c>
      <c r="P41" s="76">
        <f>分析係数表!C44</f>
        <v>0.55951749734888656</v>
      </c>
      <c r="Q41" s="82">
        <f>O41*P41</f>
        <v>0.63806729636479853</v>
      </c>
      <c r="R41" s="83">
        <v>0.6489444840314631</v>
      </c>
      <c r="S41" s="84">
        <f>I41+R41</f>
        <v>0.65140614369275529</v>
      </c>
      <c r="T41" s="85">
        <f>分析係数表!F44</f>
        <v>0.54608294930875578</v>
      </c>
      <c r="U41" s="86">
        <f t="shared" si="7"/>
        <v>0.35572178814558297</v>
      </c>
      <c r="V41" s="87">
        <f>分析係数表!D44</f>
        <v>0.18490783410138248</v>
      </c>
      <c r="W41" s="167">
        <f t="shared" si="8"/>
        <v>0</v>
      </c>
      <c r="X41" s="76">
        <f>分析係数表!E44</f>
        <v>0.125</v>
      </c>
      <c r="Y41" s="166">
        <f t="shared" si="9"/>
        <v>0</v>
      </c>
    </row>
    <row r="42" spans="1:25" x14ac:dyDescent="0.2">
      <c r="A42" s="6" t="s">
        <v>341</v>
      </c>
      <c r="B42" s="5" t="s">
        <v>278</v>
      </c>
      <c r="C42" s="90"/>
      <c r="D42" s="76">
        <f>投入係数表!G42</f>
        <v>3.6753895912966772E-3</v>
      </c>
      <c r="E42" s="77">
        <f>$C$9*D42</f>
        <v>0.36753895912966772</v>
      </c>
      <c r="F42" s="76">
        <f>分析係数表!C45</f>
        <v>1</v>
      </c>
      <c r="G42" s="77">
        <f>E42*F42</f>
        <v>0.36753895912966772</v>
      </c>
      <c r="H42" s="77">
        <v>0.46847691228012722</v>
      </c>
      <c r="I42" s="77">
        <f>C42+H42</f>
        <v>0.46847691228012722</v>
      </c>
      <c r="J42" s="76">
        <f>分析係数表!G45</f>
        <v>0</v>
      </c>
      <c r="K42" s="78">
        <f>I42*J42</f>
        <v>0</v>
      </c>
      <c r="L42" s="79"/>
      <c r="M42" s="80"/>
      <c r="N42" s="81">
        <f>分析係数表!H45</f>
        <v>0</v>
      </c>
      <c r="O42" s="82">
        <f t="shared" si="4"/>
        <v>0</v>
      </c>
      <c r="P42" s="76">
        <f>分析係数表!C45</f>
        <v>1</v>
      </c>
      <c r="Q42" s="82">
        <f>O42*P42</f>
        <v>0</v>
      </c>
      <c r="R42" s="83">
        <v>4.7591067587472453E-2</v>
      </c>
      <c r="S42" s="84">
        <f>I42+R42</f>
        <v>0.51606797986759967</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7.3507791825933545E-3</v>
      </c>
      <c r="E43" s="77">
        <f>$C$9*D43</f>
        <v>0.73507791825933544</v>
      </c>
      <c r="F43" s="76">
        <f>分析係数表!C46</f>
        <v>0.22811405702851428</v>
      </c>
      <c r="G43" s="77">
        <f>E43*F43</f>
        <v>0.16768160616621161</v>
      </c>
      <c r="H43" s="77">
        <v>0.18686437959983554</v>
      </c>
      <c r="I43" s="77">
        <f>C43+H43</f>
        <v>0.18686437959983554</v>
      </c>
      <c r="J43" s="76">
        <f>分析係数表!G46</f>
        <v>8.7527352297592995E-3</v>
      </c>
      <c r="K43" s="78">
        <f>I43*J43</f>
        <v>1.6355744385105956E-3</v>
      </c>
      <c r="L43" s="79"/>
      <c r="M43" s="80"/>
      <c r="N43" s="81">
        <f>分析係数表!H46</f>
        <v>2.1817037144655917E-2</v>
      </c>
      <c r="O43" s="82">
        <f t="shared" si="4"/>
        <v>0.21787319788041354</v>
      </c>
      <c r="P43" s="76">
        <f>分析係数表!C46</f>
        <v>0.22811405702851428</v>
      </c>
      <c r="Q43" s="82">
        <f>O43*P43</f>
        <v>4.9699939086277428E-2</v>
      </c>
      <c r="R43" s="83">
        <v>5.6522171821264566E-2</v>
      </c>
      <c r="S43" s="84">
        <f>I43+R43</f>
        <v>0.24338655142110011</v>
      </c>
      <c r="T43" s="85">
        <f>分析係数表!F46</f>
        <v>0.3172866520787746</v>
      </c>
      <c r="U43" s="86">
        <f t="shared" si="7"/>
        <v>7.7223304061399378E-2</v>
      </c>
      <c r="V43" s="87">
        <f>分析係数表!D46</f>
        <v>4.3763676148796497E-3</v>
      </c>
      <c r="W43" s="167">
        <f t="shared" si="8"/>
        <v>0</v>
      </c>
      <c r="X43" s="76">
        <f>分析係数表!E46</f>
        <v>1.5317286652078774E-2</v>
      </c>
      <c r="Y43" s="166">
        <f t="shared" si="9"/>
        <v>0</v>
      </c>
    </row>
    <row r="44" spans="1:25" x14ac:dyDescent="0.2">
      <c r="A44" s="192">
        <v>40</v>
      </c>
      <c r="B44" s="14" t="s">
        <v>150</v>
      </c>
      <c r="C44" s="197">
        <f>SUM(C5:C43)</f>
        <v>100</v>
      </c>
      <c r="D44" s="92">
        <f>投入係数表!G44</f>
        <v>0.57850632167009708</v>
      </c>
      <c r="E44" s="91">
        <f>SUM(E5:E43)</f>
        <v>57.850632167009699</v>
      </c>
      <c r="F44" s="92">
        <f>分析係数表!C47</f>
        <v>0.33433390508862204</v>
      </c>
      <c r="G44" s="91">
        <f>SUM(G5:G43)</f>
        <v>12.232091453252936</v>
      </c>
      <c r="H44" s="91">
        <f>SUM(H5:H43)</f>
        <v>14.079881619613776</v>
      </c>
      <c r="I44" s="91">
        <f>SUM(I5:I43)</f>
        <v>114.07988161961377</v>
      </c>
      <c r="J44" s="92">
        <f>分析係数表!G47</f>
        <v>0.20055399257397419</v>
      </c>
      <c r="K44" s="93">
        <f>SUM(K5:K43)</f>
        <v>15.927238963733929</v>
      </c>
      <c r="L44" s="94">
        <f>最終需要_まとめ!$L$33</f>
        <v>0.627</v>
      </c>
      <c r="M44" s="91">
        <f>K44*L44</f>
        <v>9.9863788302611738</v>
      </c>
      <c r="N44" s="95">
        <f>分析係数表!H47</f>
        <v>1</v>
      </c>
      <c r="O44" s="96">
        <f>SUM(O5:O43)</f>
        <v>9.9863788302611756</v>
      </c>
      <c r="P44" s="92">
        <f>分析係数表!C47</f>
        <v>0.33433390508862204</v>
      </c>
      <c r="Q44" s="96">
        <f>SUM(Q5:Q43)</f>
        <v>4.7315679844037115</v>
      </c>
      <c r="R44" s="91">
        <f>SUM(R5:R43)</f>
        <v>5.4136350286740935</v>
      </c>
      <c r="S44" s="97">
        <f>SUM(S5:S43)</f>
        <v>119.49351664828788</v>
      </c>
      <c r="T44" s="98">
        <f>分析係数表!F47</f>
        <v>0.41739236800258844</v>
      </c>
      <c r="U44" s="99">
        <f>SUM(U5:U43)</f>
        <v>51.638809925720388</v>
      </c>
      <c r="V44" s="100">
        <f>分析係数表!D47</f>
        <v>5.2767398089435869E-2</v>
      </c>
      <c r="W44" s="164">
        <f>SUM(W5:W43)</f>
        <v>5</v>
      </c>
      <c r="X44" s="92">
        <f>分析係数表!E47</f>
        <v>4.5266401770882245E-2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2023-08-19T07:26:43Z</dcterms:modified>
</cp:coreProperties>
</file>