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8C629A06-5C14-4CAE-AF27-1054162EEA89}"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D9" i="4" s="1"/>
  <c r="AB8" i="4"/>
  <c r="AC8" i="4"/>
  <c r="AE9" i="4"/>
  <c r="AF9" i="4"/>
  <c r="AC11" i="4"/>
  <c r="AD11" i="4"/>
  <c r="AF12" i="4"/>
  <c r="AB13" i="4"/>
  <c r="AD14" i="4"/>
  <c r="AE14" i="4"/>
  <c r="AB16" i="4"/>
  <c r="AC16" i="4"/>
  <c r="AE17" i="4"/>
  <c r="AF17" i="4"/>
  <c r="AC19" i="4"/>
  <c r="AD19" i="4"/>
  <c r="AF20" i="4"/>
  <c r="AB21" i="4"/>
  <c r="AD22" i="4"/>
  <c r="AE22" i="4"/>
  <c r="AB24" i="4"/>
  <c r="AC24" i="4"/>
  <c r="AE25" i="4"/>
  <c r="AF25" i="4"/>
  <c r="AC27" i="4"/>
  <c r="AD27" i="4"/>
  <c r="AF28" i="4"/>
  <c r="AB29" i="4"/>
  <c r="AD30" i="4"/>
  <c r="AE30" i="4"/>
  <c r="AB32" i="4"/>
  <c r="AC32" i="4"/>
  <c r="AE33" i="4"/>
  <c r="AF33" i="4"/>
  <c r="AC35" i="4"/>
  <c r="AD35" i="4"/>
  <c r="AF36" i="4"/>
  <c r="AB37" i="4"/>
  <c r="AD38" i="4"/>
  <c r="AE38" i="4"/>
  <c r="AF38" i="4"/>
  <c r="AB40" i="4"/>
  <c r="AC40" i="4"/>
  <c r="AD40" i="4"/>
  <c r="AE41" i="4"/>
  <c r="AF41" i="4"/>
  <c r="AB42" i="4"/>
  <c r="AB43" i="4"/>
  <c r="AC43" i="4"/>
  <c r="AD43" i="4"/>
  <c r="AE43" i="4"/>
  <c r="AF44" i="4"/>
  <c r="AB45" i="4"/>
  <c r="AC45" i="4"/>
  <c r="AC46" i="4"/>
  <c r="AD46" i="4"/>
  <c r="AE46" i="4"/>
  <c r="AF46" i="4"/>
  <c r="AF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J44" i="1"/>
  <c r="BQ44" i="1"/>
  <c r="BP44" i="1"/>
  <c r="BR44" i="1" s="1"/>
  <c r="BI44" i="1"/>
  <c r="BJ43" i="1"/>
  <c r="BP43" i="1"/>
  <c r="BI43" i="1"/>
  <c r="BJ42" i="1"/>
  <c r="BK42" i="1" s="1"/>
  <c r="BL42" i="1" s="1"/>
  <c r="BQ42" i="1"/>
  <c r="BP42" i="1"/>
  <c r="BI42" i="1"/>
  <c r="BJ41" i="1"/>
  <c r="BI41" i="1"/>
  <c r="BQ41" i="1"/>
  <c r="BP41" i="1"/>
  <c r="BQ40" i="1"/>
  <c r="BP40" i="1"/>
  <c r="BI40" i="1"/>
  <c r="BI39" i="1"/>
  <c r="BQ39" i="1"/>
  <c r="BP39" i="1"/>
  <c r="BJ38" i="1"/>
  <c r="BP38" i="1"/>
  <c r="BI38" i="1"/>
  <c r="BJ37" i="1"/>
  <c r="BP37" i="1"/>
  <c r="BI37" i="1"/>
  <c r="BJ36" i="1"/>
  <c r="BK36" i="1" s="1"/>
  <c r="BL36" i="1" s="1"/>
  <c r="BQ36" i="1"/>
  <c r="BP36" i="1"/>
  <c r="BI36" i="1"/>
  <c r="BJ35" i="1"/>
  <c r="BP35" i="1"/>
  <c r="BI35" i="1"/>
  <c r="BJ34" i="1"/>
  <c r="BQ34" i="1"/>
  <c r="BP34" i="1"/>
  <c r="BR34" i="1" s="1"/>
  <c r="BI34" i="1"/>
  <c r="BJ33" i="1"/>
  <c r="BQ33" i="1"/>
  <c r="BP33" i="1"/>
  <c r="BR33" i="1" s="1"/>
  <c r="BI33" i="1"/>
  <c r="BQ32" i="1"/>
  <c r="BJ32" i="1"/>
  <c r="BP32" i="1"/>
  <c r="BR32" i="1" s="1"/>
  <c r="BI32" i="1"/>
  <c r="BQ31" i="1"/>
  <c r="BP31" i="1"/>
  <c r="BI31" i="1"/>
  <c r="BJ30" i="1"/>
  <c r="BK30" i="1" s="1"/>
  <c r="BL30" i="1" s="1"/>
  <c r="BP30" i="1"/>
  <c r="BI30" i="1"/>
  <c r="BJ29" i="1"/>
  <c r="BP29" i="1"/>
  <c r="BI29" i="1"/>
  <c r="BQ28" i="1"/>
  <c r="BP28" i="1"/>
  <c r="BI28" i="1"/>
  <c r="BP27" i="1"/>
  <c r="BJ27" i="1"/>
  <c r="BI27" i="1"/>
  <c r="BJ26" i="1"/>
  <c r="BQ26" i="1"/>
  <c r="BP26" i="1"/>
  <c r="BR26" i="1" s="1"/>
  <c r="BI26" i="1"/>
  <c r="BQ25" i="1"/>
  <c r="BP25" i="1"/>
  <c r="BI25" i="1"/>
  <c r="BQ24" i="1"/>
  <c r="BP24" i="1"/>
  <c r="BI24" i="1"/>
  <c r="BI23" i="1"/>
  <c r="BQ23" i="1"/>
  <c r="BP23" i="1"/>
  <c r="BJ22" i="1"/>
  <c r="BP22" i="1"/>
  <c r="BI22" i="1"/>
  <c r="BP21" i="1"/>
  <c r="BJ21" i="1"/>
  <c r="BI21" i="1"/>
  <c r="BJ20" i="1"/>
  <c r="BQ20" i="1"/>
  <c r="BP20" i="1"/>
  <c r="BR20" i="1" s="1"/>
  <c r="BI20" i="1"/>
  <c r="BJ19" i="1"/>
  <c r="BQ19" i="1"/>
  <c r="BP19" i="1"/>
  <c r="BI19" i="1"/>
  <c r="BQ18" i="1"/>
  <c r="BP18" i="1"/>
  <c r="BI18" i="1"/>
  <c r="BQ17" i="1"/>
  <c r="BP17" i="1"/>
  <c r="BI17" i="1"/>
  <c r="BJ16" i="1"/>
  <c r="BP16" i="1"/>
  <c r="BI16" i="1"/>
  <c r="BI15" i="1"/>
  <c r="BQ15" i="1"/>
  <c r="BP15" i="1"/>
  <c r="BJ14" i="1"/>
  <c r="BP14" i="1"/>
  <c r="BI14" i="1"/>
  <c r="BJ13" i="1"/>
  <c r="BP13" i="1"/>
  <c r="BI13" i="1"/>
  <c r="BJ12" i="1"/>
  <c r="BK12" i="1" s="1"/>
  <c r="BL12" i="1" s="1"/>
  <c r="BQ12" i="1"/>
  <c r="BP12" i="1"/>
  <c r="BI12" i="1"/>
  <c r="BJ11" i="1"/>
  <c r="BP11" i="1"/>
  <c r="BI11" i="1"/>
  <c r="BJ10" i="1"/>
  <c r="BQ10" i="1"/>
  <c r="BP10" i="1"/>
  <c r="BI10" i="1"/>
  <c r="BJ9" i="1"/>
  <c r="BQ9" i="1"/>
  <c r="BP9" i="1"/>
  <c r="BI9" i="1"/>
  <c r="BJ8" i="1"/>
  <c r="BP8" i="1"/>
  <c r="BI8" i="1"/>
  <c r="BI7" i="1"/>
  <c r="BQ7" i="1"/>
  <c r="BP7" i="1"/>
  <c r="BJ6" i="1"/>
  <c r="BP6" i="1"/>
  <c r="BI6" i="1"/>
  <c r="BJ5" i="1"/>
  <c r="BP5" i="1"/>
  <c r="BI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41" i="4"/>
  <c r="AC38" i="4"/>
  <c r="AB35" i="4"/>
  <c r="AD33" i="4"/>
  <c r="AC30" i="4"/>
  <c r="AE28" i="4"/>
  <c r="AD25" i="4"/>
  <c r="AC22" i="4"/>
  <c r="AB19" i="4"/>
  <c r="AB11"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C37" i="4"/>
  <c r="AE35" i="4"/>
  <c r="AB34" i="4"/>
  <c r="AD32" i="4"/>
  <c r="AF30" i="4"/>
  <c r="AC29" i="4"/>
  <c r="AE27" i="4"/>
  <c r="AB26" i="4"/>
  <c r="AD24" i="4"/>
  <c r="AF22" i="4"/>
  <c r="AC21" i="4"/>
  <c r="AE19" i="4"/>
  <c r="AB18" i="4"/>
  <c r="AD16" i="4"/>
  <c r="AF14" i="4"/>
  <c r="AC13" i="4"/>
  <c r="AE11" i="4"/>
  <c r="AB10" i="4"/>
  <c r="AD8" i="4"/>
  <c r="AE44" i="4"/>
  <c r="AF39" i="4"/>
  <c r="AE36" i="4"/>
  <c r="AF31" i="4"/>
  <c r="AB27" i="4"/>
  <c r="AF23" i="4"/>
  <c r="AE20" i="4"/>
  <c r="AD17" i="4"/>
  <c r="AF15" i="4"/>
  <c r="AC14" i="4"/>
  <c r="AE12" i="4"/>
  <c r="BK10" i="1"/>
  <c r="BL10" i="1" s="1"/>
  <c r="BR12" i="1"/>
  <c r="BK33" i="1"/>
  <c r="BL33" i="1" s="1"/>
  <c r="BR36" i="1"/>
  <c r="BK16" i="1"/>
  <c r="BL16" i="1" s="1"/>
  <c r="BK9" i="1"/>
  <c r="BL9" i="1" s="1"/>
  <c r="BK38" i="1"/>
  <c r="BL38" i="1" s="1"/>
  <c r="BK41" i="1"/>
  <c r="BL41" i="1" s="1"/>
  <c r="BR18" i="1"/>
  <c r="BR19" i="1"/>
  <c r="BR7" i="1"/>
  <c r="BR23" i="1"/>
  <c r="BJ28" i="1"/>
  <c r="BK28" i="1" s="1"/>
  <c r="BL28" i="1" s="1"/>
  <c r="BK32" i="1"/>
  <c r="BL32" i="1" s="1"/>
  <c r="BR39" i="1"/>
  <c r="BK43" i="1"/>
  <c r="BL43" i="1" s="1"/>
  <c r="BK8" i="1"/>
  <c r="BL8" i="1" s="1"/>
  <c r="BJ18" i="1"/>
  <c r="BK18" i="1" s="1"/>
  <c r="BL18" i="1" s="1"/>
  <c r="BR28" i="1"/>
  <c r="BK6" i="1"/>
  <c r="BL6" i="1" s="1"/>
  <c r="BK14" i="1"/>
  <c r="BL14" i="1" s="1"/>
  <c r="BK29" i="1"/>
  <c r="BL29" i="1" s="1"/>
  <c r="BR42" i="1"/>
  <c r="BK5" i="1"/>
  <c r="BL5" i="1" s="1"/>
  <c r="BR9" i="1"/>
  <c r="BR10" i="1"/>
  <c r="BK13" i="1"/>
  <c r="BL13" i="1" s="1"/>
  <c r="BR17" i="1"/>
  <c r="BK22" i="1"/>
  <c r="BL22" i="1" s="1"/>
  <c r="BR25" i="1"/>
  <c r="BK37" i="1"/>
  <c r="BL37" i="1" s="1"/>
  <c r="BR41" i="1"/>
  <c r="BK21" i="1"/>
  <c r="BL21" i="1" s="1"/>
  <c r="BK27" i="1"/>
  <c r="BL27" i="1" s="1"/>
  <c r="BR31" i="1"/>
  <c r="BK11" i="1"/>
  <c r="BL11" i="1" s="1"/>
  <c r="BR15" i="1"/>
  <c r="BR24" i="1"/>
  <c r="BK35" i="1"/>
  <c r="BL35" i="1" s="1"/>
  <c r="BR40" i="1"/>
  <c r="BK19" i="1"/>
  <c r="BL19" i="1" s="1"/>
  <c r="BK20" i="1"/>
  <c r="BL20" i="1" s="1"/>
  <c r="BK26" i="1"/>
  <c r="BL26" i="1" s="1"/>
  <c r="BK34" i="1"/>
  <c r="BL34" i="1" s="1"/>
  <c r="BK44" i="1"/>
  <c r="BL44" i="1" s="1"/>
  <c r="BQ6" i="1"/>
  <c r="BR6" i="1" s="1"/>
  <c r="BQ14" i="1"/>
  <c r="BR14" i="1" s="1"/>
  <c r="BQ22" i="1"/>
  <c r="BR22" i="1" s="1"/>
  <c r="BQ30" i="1"/>
  <c r="BR30" i="1" s="1"/>
  <c r="BQ38" i="1"/>
  <c r="BR38" i="1" s="1"/>
  <c r="BJ7" i="1"/>
  <c r="BK7" i="1" s="1"/>
  <c r="BL7" i="1" s="1"/>
  <c r="BQ11" i="1"/>
  <c r="BR11" i="1" s="1"/>
  <c r="BJ15" i="1"/>
  <c r="BK15" i="1" s="1"/>
  <c r="BL15" i="1" s="1"/>
  <c r="BJ23" i="1"/>
  <c r="BK23" i="1" s="1"/>
  <c r="BL23" i="1" s="1"/>
  <c r="BQ27" i="1"/>
  <c r="BR27" i="1" s="1"/>
  <c r="BJ31" i="1"/>
  <c r="BK31" i="1" s="1"/>
  <c r="BL31" i="1" s="1"/>
  <c r="BQ35" i="1"/>
  <c r="BR35" i="1" s="1"/>
  <c r="BJ39" i="1"/>
  <c r="BK39" i="1" s="1"/>
  <c r="BL39" i="1" s="1"/>
  <c r="BQ43" i="1"/>
  <c r="BR43" i="1" s="1"/>
  <c r="BQ5" i="1"/>
  <c r="BR5" i="1" s="1"/>
  <c r="BQ13" i="1"/>
  <c r="BR13" i="1" s="1"/>
  <c r="BJ17" i="1"/>
  <c r="BK17" i="1" s="1"/>
  <c r="BL17" i="1" s="1"/>
  <c r="BQ21" i="1"/>
  <c r="BR21" i="1" s="1"/>
  <c r="BJ25" i="1"/>
  <c r="BK25" i="1" s="1"/>
  <c r="BL25" i="1" s="1"/>
  <c r="BQ29" i="1"/>
  <c r="BR29" i="1" s="1"/>
  <c r="BQ37" i="1"/>
  <c r="BR37" i="1" s="1"/>
  <c r="BQ8" i="1"/>
  <c r="BR8" i="1" s="1"/>
  <c r="BQ16" i="1"/>
  <c r="BR16" i="1" s="1"/>
  <c r="BJ24" i="1"/>
  <c r="BK24" i="1" s="1"/>
  <c r="BL24" i="1" s="1"/>
  <c r="BJ40" i="1"/>
  <c r="BK40" i="1" s="1"/>
  <c r="BL40"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E20" i="49" s="1"/>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43" i="4"/>
  <c r="AM44" i="4"/>
  <c r="AM45" i="4"/>
  <c r="AM46" i="4"/>
  <c r="AM47" i="4"/>
  <c r="AM8" i="4"/>
  <c r="W9" i="4"/>
  <c r="X9" i="4"/>
  <c r="E9" i="4" s="1"/>
  <c r="E10" i="4"/>
  <c r="W11" i="4"/>
  <c r="X11" i="4"/>
  <c r="E11" i="4" s="1"/>
  <c r="W12" i="4"/>
  <c r="D12" i="4" s="1"/>
  <c r="V9" i="20" s="1"/>
  <c r="X12" i="4"/>
  <c r="E12" i="4" s="1"/>
  <c r="X9" i="37" s="1"/>
  <c r="W13" i="4"/>
  <c r="X13" i="4"/>
  <c r="E13" i="4" s="1"/>
  <c r="W14" i="4"/>
  <c r="X14" i="4"/>
  <c r="E14" i="4" s="1"/>
  <c r="X11" i="32" s="1"/>
  <c r="W15" i="4"/>
  <c r="D15" i="4" s="1"/>
  <c r="X15" i="4"/>
  <c r="E15" i="4" s="1"/>
  <c r="W16" i="4"/>
  <c r="D16" i="4" s="1"/>
  <c r="V13" i="20" s="1"/>
  <c r="X16" i="4"/>
  <c r="E16" i="4" s="1"/>
  <c r="W17" i="4"/>
  <c r="X17" i="4"/>
  <c r="W18" i="4"/>
  <c r="D18" i="4" s="1"/>
  <c r="V15" i="22" s="1"/>
  <c r="X18" i="4"/>
  <c r="E18" i="4" s="1"/>
  <c r="W19" i="4"/>
  <c r="D19" i="4" s="1"/>
  <c r="X19" i="4"/>
  <c r="W20" i="4"/>
  <c r="D20" i="4" s="1"/>
  <c r="V17" i="12" s="1"/>
  <c r="X20" i="4"/>
  <c r="E20" i="4" s="1"/>
  <c r="W21" i="4"/>
  <c r="D21" i="4" s="1"/>
  <c r="X21" i="4"/>
  <c r="E21" i="4" s="1"/>
  <c r="W22" i="4"/>
  <c r="X22" i="4"/>
  <c r="E22" i="4" s="1"/>
  <c r="X19" i="20" s="1"/>
  <c r="W23" i="4"/>
  <c r="X23" i="4"/>
  <c r="W24" i="4"/>
  <c r="D24" i="4" s="1"/>
  <c r="V21" i="25" s="1"/>
  <c r="X24" i="4"/>
  <c r="E24" i="4" s="1"/>
  <c r="W25" i="4"/>
  <c r="X25" i="4"/>
  <c r="W26" i="4"/>
  <c r="X26" i="4"/>
  <c r="E26" i="4" s="1"/>
  <c r="X23" i="52" s="1"/>
  <c r="W27" i="4"/>
  <c r="D27" i="4" s="1"/>
  <c r="X27" i="4"/>
  <c r="W28" i="4"/>
  <c r="D28" i="4" s="1"/>
  <c r="V25" i="18" s="1"/>
  <c r="X28" i="4"/>
  <c r="E28" i="4" s="1"/>
  <c r="X25" i="22" s="1"/>
  <c r="W29" i="4"/>
  <c r="D29" i="4" s="1"/>
  <c r="X29" i="4"/>
  <c r="E29" i="4" s="1"/>
  <c r="W30" i="4"/>
  <c r="D30" i="4" s="1"/>
  <c r="V27" i="28" s="1"/>
  <c r="X30" i="4"/>
  <c r="E30" i="4" s="1"/>
  <c r="X27" i="22" s="1"/>
  <c r="W31" i="4"/>
  <c r="D31" i="4" s="1"/>
  <c r="X31" i="4"/>
  <c r="E31" i="4" s="1"/>
  <c r="W32" i="4"/>
  <c r="D32" i="4" s="1"/>
  <c r="X32" i="4"/>
  <c r="E32" i="4" s="1"/>
  <c r="X29" i="23" s="1"/>
  <c r="W33" i="4"/>
  <c r="X33" i="4"/>
  <c r="E33" i="4" s="1"/>
  <c r="W34" i="4"/>
  <c r="D34" i="4" s="1"/>
  <c r="X34" i="4"/>
  <c r="E34" i="4" s="1"/>
  <c r="W35" i="4"/>
  <c r="D35" i="4" s="1"/>
  <c r="X35" i="4"/>
  <c r="E35" i="4" s="1"/>
  <c r="W36" i="4"/>
  <c r="D36" i="4" s="1"/>
  <c r="V33" i="32" s="1"/>
  <c r="X36" i="4"/>
  <c r="E36" i="4" s="1"/>
  <c r="X33" i="48" s="1"/>
  <c r="W37" i="4"/>
  <c r="X37" i="4"/>
  <c r="E37" i="4" s="1"/>
  <c r="W38" i="4"/>
  <c r="D38" i="4" s="1"/>
  <c r="V35" i="36" s="1"/>
  <c r="X38" i="4"/>
  <c r="E38" i="4" s="1"/>
  <c r="W39" i="4"/>
  <c r="X39" i="4"/>
  <c r="E39" i="4" s="1"/>
  <c r="W40" i="4"/>
  <c r="D40" i="4" s="1"/>
  <c r="V37" i="50" s="1"/>
  <c r="X40" i="4"/>
  <c r="E40" i="4" s="1"/>
  <c r="X37" i="31" s="1"/>
  <c r="W41" i="4"/>
  <c r="D41" i="4" s="1"/>
  <c r="X41" i="4"/>
  <c r="D42" i="4"/>
  <c r="E42" i="4"/>
  <c r="W43" i="4"/>
  <c r="D43" i="4" s="1"/>
  <c r="X43" i="4"/>
  <c r="W44" i="4"/>
  <c r="D44" i="4" s="1"/>
  <c r="V41" i="17" s="1"/>
  <c r="X44" i="4"/>
  <c r="E44" i="4" s="1"/>
  <c r="W45" i="4"/>
  <c r="D45" i="4" s="1"/>
  <c r="V42" i="30" s="1"/>
  <c r="X45" i="4"/>
  <c r="W46" i="4"/>
  <c r="D46" i="4" s="1"/>
  <c r="V43" i="30" s="1"/>
  <c r="X46" i="4"/>
  <c r="E46" i="4" s="1"/>
  <c r="X47" i="4"/>
  <c r="E47" i="4" s="1"/>
  <c r="X8" i="4"/>
  <c r="W8" i="4"/>
  <c r="D8" i="4" s="1"/>
  <c r="D6" i="50"/>
  <c r="E6" i="50" s="1"/>
  <c r="D7" i="50"/>
  <c r="D8" i="50"/>
  <c r="D9" i="50"/>
  <c r="D10" i="50"/>
  <c r="D11" i="50"/>
  <c r="D12" i="50"/>
  <c r="D13" i="50"/>
  <c r="D14" i="50"/>
  <c r="E14" i="50" s="1"/>
  <c r="D15" i="50"/>
  <c r="D16" i="50"/>
  <c r="D17" i="50"/>
  <c r="D18" i="50"/>
  <c r="D19" i="50"/>
  <c r="D20" i="50"/>
  <c r="D21" i="50"/>
  <c r="D22" i="50"/>
  <c r="E22" i="50" s="1"/>
  <c r="D23" i="50"/>
  <c r="D24" i="50"/>
  <c r="D25" i="50"/>
  <c r="D26" i="50"/>
  <c r="D27" i="50"/>
  <c r="D28" i="50"/>
  <c r="D29" i="50"/>
  <c r="D30" i="50"/>
  <c r="E30" i="50" s="1"/>
  <c r="D31" i="50"/>
  <c r="D32" i="50"/>
  <c r="D33" i="50"/>
  <c r="D34" i="50"/>
  <c r="D35" i="50"/>
  <c r="D36" i="50"/>
  <c r="D37" i="50"/>
  <c r="D38" i="50"/>
  <c r="E38" i="50" s="1"/>
  <c r="D39" i="50"/>
  <c r="D40" i="50"/>
  <c r="D41" i="50"/>
  <c r="D42" i="50"/>
  <c r="D43" i="50"/>
  <c r="D44" i="50"/>
  <c r="D5" i="50"/>
  <c r="C41" i="50"/>
  <c r="C44" i="50" s="1"/>
  <c r="G45" i="4"/>
  <c r="J42" i="19" s="1"/>
  <c r="D41" i="8"/>
  <c r="D42" i="8"/>
  <c r="D43" i="8"/>
  <c r="D44" i="8"/>
  <c r="D33" i="13"/>
  <c r="D34" i="13"/>
  <c r="D35" i="13"/>
  <c r="E35" i="13" s="1"/>
  <c r="D36" i="13"/>
  <c r="D37" i="13"/>
  <c r="D38" i="13"/>
  <c r="D39" i="13"/>
  <c r="D40" i="13"/>
  <c r="D41" i="13"/>
  <c r="D42" i="13"/>
  <c r="D43" i="13"/>
  <c r="E43" i="13" s="1"/>
  <c r="D44" i="13"/>
  <c r="D41" i="12"/>
  <c r="D42" i="12"/>
  <c r="D43" i="12"/>
  <c r="D44" i="12"/>
  <c r="D41" i="14"/>
  <c r="D42" i="14"/>
  <c r="D43" i="14"/>
  <c r="E43" i="14" s="1"/>
  <c r="D44" i="14"/>
  <c r="D41" i="15"/>
  <c r="D42" i="15"/>
  <c r="D43" i="15"/>
  <c r="D44" i="15"/>
  <c r="D41" i="16"/>
  <c r="D42" i="16"/>
  <c r="D43" i="16"/>
  <c r="E43" i="16" s="1"/>
  <c r="D44" i="16"/>
  <c r="D41" i="17"/>
  <c r="D42" i="17"/>
  <c r="D43" i="17"/>
  <c r="D44" i="17"/>
  <c r="D41" i="18"/>
  <c r="D42" i="18"/>
  <c r="D43" i="18"/>
  <c r="E43" i="18" s="1"/>
  <c r="D44" i="18"/>
  <c r="D41" i="19"/>
  <c r="D42" i="19"/>
  <c r="D43" i="19"/>
  <c r="D44" i="19"/>
  <c r="D41" i="20"/>
  <c r="D42" i="20"/>
  <c r="D43" i="20"/>
  <c r="E43" i="20" s="1"/>
  <c r="D44" i="20"/>
  <c r="D41" i="21"/>
  <c r="D42" i="21"/>
  <c r="D43" i="21"/>
  <c r="D44" i="21"/>
  <c r="D41" i="22"/>
  <c r="D42" i="22"/>
  <c r="D43" i="22"/>
  <c r="E43" i="22" s="1"/>
  <c r="D44" i="22"/>
  <c r="D41" i="23"/>
  <c r="D42" i="23"/>
  <c r="D43" i="23"/>
  <c r="D44" i="23"/>
  <c r="D41" i="24"/>
  <c r="D42" i="24"/>
  <c r="D43" i="24"/>
  <c r="E43" i="24" s="1"/>
  <c r="D44" i="24"/>
  <c r="D41" i="25"/>
  <c r="D42" i="25"/>
  <c r="D43" i="25"/>
  <c r="D44" i="25"/>
  <c r="D41" i="26"/>
  <c r="D42" i="26"/>
  <c r="D43" i="26"/>
  <c r="E43" i="26" s="1"/>
  <c r="D44" i="26"/>
  <c r="D41" i="27"/>
  <c r="D42" i="27"/>
  <c r="D43" i="27"/>
  <c r="D44" i="27"/>
  <c r="D41" i="28"/>
  <c r="D42" i="28"/>
  <c r="D43" i="28"/>
  <c r="E43" i="28" s="1"/>
  <c r="D44" i="28"/>
  <c r="D41" i="29"/>
  <c r="D42" i="29"/>
  <c r="D43" i="29"/>
  <c r="D44" i="29"/>
  <c r="D41" i="31"/>
  <c r="D42" i="31"/>
  <c r="D43" i="31"/>
  <c r="D44" i="31"/>
  <c r="D41" i="32"/>
  <c r="D42" i="32"/>
  <c r="D43" i="32"/>
  <c r="D44" i="32"/>
  <c r="D41" i="33"/>
  <c r="D42" i="33"/>
  <c r="D43" i="33"/>
  <c r="D44" i="33"/>
  <c r="D41" i="34"/>
  <c r="D42" i="34"/>
  <c r="D43" i="34"/>
  <c r="D44" i="34"/>
  <c r="D41" i="35"/>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E38" i="52" s="1"/>
  <c r="D39" i="52"/>
  <c r="D40" i="52"/>
  <c r="D41" i="52"/>
  <c r="D42" i="52"/>
  <c r="D43" i="52"/>
  <c r="D44" i="52"/>
  <c r="D44" i="51"/>
  <c r="D6" i="51"/>
  <c r="E6" i="51" s="1"/>
  <c r="D7" i="51"/>
  <c r="D8" i="51"/>
  <c r="D9" i="51"/>
  <c r="D10" i="51"/>
  <c r="D11" i="51"/>
  <c r="D12" i="51"/>
  <c r="D13" i="51"/>
  <c r="D14" i="51"/>
  <c r="E14" i="51" s="1"/>
  <c r="D15" i="51"/>
  <c r="D16" i="51"/>
  <c r="D17" i="51"/>
  <c r="D18" i="51"/>
  <c r="D19" i="51"/>
  <c r="D20" i="51"/>
  <c r="D21" i="51"/>
  <c r="D22" i="51"/>
  <c r="E22" i="51" s="1"/>
  <c r="D23" i="51"/>
  <c r="D24" i="51"/>
  <c r="D25" i="51"/>
  <c r="D26" i="51"/>
  <c r="D27" i="51"/>
  <c r="D28" i="51"/>
  <c r="D29" i="51"/>
  <c r="D30" i="51"/>
  <c r="E30" i="51" s="1"/>
  <c r="D31" i="51"/>
  <c r="D32" i="51"/>
  <c r="D33" i="51"/>
  <c r="D34" i="51"/>
  <c r="D35" i="51"/>
  <c r="D36" i="51"/>
  <c r="D37" i="51"/>
  <c r="D38" i="51"/>
  <c r="E38" i="51" s="1"/>
  <c r="D39" i="51"/>
  <c r="D40" i="51"/>
  <c r="D41" i="51"/>
  <c r="D42" i="51"/>
  <c r="D43" i="51"/>
  <c r="D5" i="51"/>
  <c r="D6" i="52"/>
  <c r="D7" i="52"/>
  <c r="D8" i="52"/>
  <c r="D9" i="52"/>
  <c r="D10" i="52"/>
  <c r="D11" i="52"/>
  <c r="D12" i="52"/>
  <c r="D13" i="52"/>
  <c r="D14" i="52"/>
  <c r="D15" i="52"/>
  <c r="E15" i="52" s="1"/>
  <c r="D16" i="52"/>
  <c r="D17" i="52"/>
  <c r="D18" i="52"/>
  <c r="D19" i="52"/>
  <c r="D20" i="52"/>
  <c r="D21" i="52"/>
  <c r="D22" i="52"/>
  <c r="D23" i="52"/>
  <c r="E23" i="52" s="1"/>
  <c r="D24" i="52"/>
  <c r="D25" i="52"/>
  <c r="D26" i="52"/>
  <c r="D27" i="52"/>
  <c r="D28" i="52"/>
  <c r="D29" i="52"/>
  <c r="D30" i="52"/>
  <c r="D5" i="52"/>
  <c r="E5" i="52" s="1"/>
  <c r="D41" i="43"/>
  <c r="D42" i="43"/>
  <c r="D43" i="43"/>
  <c r="C40" i="51"/>
  <c r="C44" i="51" s="1"/>
  <c r="C39" i="52"/>
  <c r="C44" i="52" s="1"/>
  <c r="D26" i="4"/>
  <c r="V23" i="13" s="1"/>
  <c r="F45" i="4"/>
  <c r="T42" i="30" s="1"/>
  <c r="C45" i="7"/>
  <c r="L44" i="52"/>
  <c r="C5" i="8"/>
  <c r="C44" i="8" s="1"/>
  <c r="D5" i="8"/>
  <c r="D6" i="8"/>
  <c r="D7" i="8"/>
  <c r="O10" i="4"/>
  <c r="P10" i="4" s="1"/>
  <c r="C10" i="4" s="1"/>
  <c r="D8" i="8"/>
  <c r="O11" i="4"/>
  <c r="P11" i="4" s="1"/>
  <c r="C11" i="4" s="1"/>
  <c r="F8" i="13" s="1"/>
  <c r="D9" i="8"/>
  <c r="D10" i="8"/>
  <c r="O13" i="4"/>
  <c r="P13" i="4" s="1"/>
  <c r="C13" i="4" s="1"/>
  <c r="D11" i="8"/>
  <c r="D12" i="8"/>
  <c r="D13" i="8"/>
  <c r="D14" i="8"/>
  <c r="O17" i="4"/>
  <c r="P17" i="4" s="1"/>
  <c r="C17" i="4" s="1"/>
  <c r="P14" i="43" s="1"/>
  <c r="D15" i="8"/>
  <c r="O18" i="4"/>
  <c r="P18" i="4" s="1"/>
  <c r="C18" i="4" s="1"/>
  <c r="D16" i="8"/>
  <c r="D17" i="8"/>
  <c r="D18" i="8"/>
  <c r="E18" i="8" s="1"/>
  <c r="D19" i="8"/>
  <c r="E19" i="8" s="1"/>
  <c r="D20" i="8"/>
  <c r="D21" i="8"/>
  <c r="E21" i="8" s="1"/>
  <c r="D22" i="8"/>
  <c r="D23" i="8"/>
  <c r="D24" i="8"/>
  <c r="D25" i="8"/>
  <c r="D26" i="8"/>
  <c r="D27" i="8"/>
  <c r="D28" i="8"/>
  <c r="O31" i="4"/>
  <c r="P31" i="4" s="1"/>
  <c r="C31" i="4" s="1"/>
  <c r="F28" i="17" s="1"/>
  <c r="D29" i="8"/>
  <c r="D30" i="8"/>
  <c r="D31" i="8"/>
  <c r="D32" i="8"/>
  <c r="D33" i="8"/>
  <c r="E33" i="8" s="1"/>
  <c r="O36" i="4"/>
  <c r="P36" i="4" s="1"/>
  <c r="C36" i="4" s="1"/>
  <c r="F33" i="34" s="1"/>
  <c r="D34" i="8"/>
  <c r="D35" i="8"/>
  <c r="D36" i="8"/>
  <c r="D37" i="8"/>
  <c r="D38" i="8"/>
  <c r="D39" i="8"/>
  <c r="E39" i="8" s="1"/>
  <c r="D40" i="8"/>
  <c r="O43" i="4"/>
  <c r="P43" i="4" s="1"/>
  <c r="C43" i="4" s="1"/>
  <c r="F40" i="14" s="1"/>
  <c r="L44" i="8"/>
  <c r="D5" i="13"/>
  <c r="C6" i="13"/>
  <c r="C44" i="13" s="1"/>
  <c r="D6" i="13"/>
  <c r="D7" i="13"/>
  <c r="D8" i="13"/>
  <c r="D9" i="13"/>
  <c r="D10" i="13"/>
  <c r="D11" i="13"/>
  <c r="D12" i="13"/>
  <c r="D13" i="13"/>
  <c r="D14" i="13"/>
  <c r="D15" i="13"/>
  <c r="D16" i="13"/>
  <c r="D17" i="13"/>
  <c r="D18" i="13"/>
  <c r="D19" i="13"/>
  <c r="D20" i="13"/>
  <c r="E20" i="13" s="1"/>
  <c r="D21" i="13"/>
  <c r="D22" i="13"/>
  <c r="D23" i="13"/>
  <c r="D24" i="13"/>
  <c r="D25" i="13"/>
  <c r="D26" i="13"/>
  <c r="D27" i="13"/>
  <c r="D28" i="13"/>
  <c r="D29" i="13"/>
  <c r="D30" i="13"/>
  <c r="D31" i="13"/>
  <c r="D32" i="13"/>
  <c r="L44" i="13"/>
  <c r="D5" i="12"/>
  <c r="C7" i="12"/>
  <c r="C44" i="12" s="1"/>
  <c r="D6" i="12"/>
  <c r="E6" i="12" s="1"/>
  <c r="D7" i="12"/>
  <c r="D8" i="12"/>
  <c r="D9" i="12"/>
  <c r="D10" i="12"/>
  <c r="D11" i="12"/>
  <c r="D12" i="12"/>
  <c r="D13" i="12"/>
  <c r="D14" i="12"/>
  <c r="E14" i="12" s="1"/>
  <c r="D15" i="12"/>
  <c r="D16" i="12"/>
  <c r="D17" i="12"/>
  <c r="D18" i="12"/>
  <c r="D19" i="12"/>
  <c r="D20" i="12"/>
  <c r="D21" i="12"/>
  <c r="E21" i="12" s="1"/>
  <c r="D22" i="12"/>
  <c r="E22" i="12" s="1"/>
  <c r="D23" i="12"/>
  <c r="D24" i="12"/>
  <c r="D25" i="12"/>
  <c r="D26" i="12"/>
  <c r="D27" i="12"/>
  <c r="D28" i="12"/>
  <c r="D29" i="12"/>
  <c r="D30" i="12"/>
  <c r="E30" i="12" s="1"/>
  <c r="D31" i="12"/>
  <c r="D32" i="12"/>
  <c r="D33" i="12"/>
  <c r="D34" i="12"/>
  <c r="D35" i="12"/>
  <c r="E35" i="12" s="1"/>
  <c r="D36" i="12"/>
  <c r="D37" i="12"/>
  <c r="D38" i="12"/>
  <c r="D39" i="12"/>
  <c r="D40" i="12"/>
  <c r="D5" i="14"/>
  <c r="C8" i="14"/>
  <c r="C44" i="14" s="1"/>
  <c r="D6" i="14"/>
  <c r="D7" i="14"/>
  <c r="D8" i="14"/>
  <c r="D9" i="14"/>
  <c r="E9" i="14" s="1"/>
  <c r="D10" i="14"/>
  <c r="D11" i="14"/>
  <c r="D12" i="14"/>
  <c r="D13" i="14"/>
  <c r="D14" i="14"/>
  <c r="D15" i="14"/>
  <c r="E15" i="14" s="1"/>
  <c r="D16" i="14"/>
  <c r="D17" i="14"/>
  <c r="E17" i="14" s="1"/>
  <c r="D18" i="14"/>
  <c r="D19" i="14"/>
  <c r="E19" i="14" s="1"/>
  <c r="D20" i="14"/>
  <c r="D21" i="14"/>
  <c r="D22" i="14"/>
  <c r="D23" i="14"/>
  <c r="D24" i="14"/>
  <c r="D25" i="14"/>
  <c r="E25" i="14" s="1"/>
  <c r="D26" i="14"/>
  <c r="D27" i="14"/>
  <c r="D28" i="14"/>
  <c r="E28" i="14" s="1"/>
  <c r="D29" i="14"/>
  <c r="D30" i="14"/>
  <c r="D31" i="14"/>
  <c r="E31" i="14" s="1"/>
  <c r="D32" i="14"/>
  <c r="D33" i="14"/>
  <c r="E33" i="14" s="1"/>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E19" i="15" s="1"/>
  <c r="D20" i="15"/>
  <c r="D21" i="15"/>
  <c r="D22" i="15"/>
  <c r="D23" i="15"/>
  <c r="D24" i="15"/>
  <c r="D25" i="15"/>
  <c r="D26" i="15"/>
  <c r="D27" i="15"/>
  <c r="E27" i="15" s="1"/>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E13" i="16" s="1"/>
  <c r="D14" i="16"/>
  <c r="D15" i="16"/>
  <c r="D16" i="16"/>
  <c r="D17" i="16"/>
  <c r="D18" i="16"/>
  <c r="D19" i="16"/>
  <c r="D20" i="16"/>
  <c r="D21" i="16"/>
  <c r="E21" i="16" s="1"/>
  <c r="D22" i="16"/>
  <c r="D23" i="16"/>
  <c r="D24" i="16"/>
  <c r="D25" i="16"/>
  <c r="D26" i="16"/>
  <c r="D27" i="16"/>
  <c r="D28" i="16"/>
  <c r="D29" i="16"/>
  <c r="E29" i="16" s="1"/>
  <c r="D30" i="16"/>
  <c r="D31" i="16"/>
  <c r="D32" i="16"/>
  <c r="D33" i="16"/>
  <c r="D34" i="16"/>
  <c r="E34" i="16" s="1"/>
  <c r="D35" i="16"/>
  <c r="D36" i="16"/>
  <c r="D37" i="16"/>
  <c r="E37" i="16" s="1"/>
  <c r="D38" i="16"/>
  <c r="D39" i="16"/>
  <c r="D40" i="16"/>
  <c r="L44" i="16"/>
  <c r="D5" i="17"/>
  <c r="E5" i="17" s="1"/>
  <c r="C11" i="17"/>
  <c r="C44" i="17" s="1"/>
  <c r="D6" i="17"/>
  <c r="D7" i="17"/>
  <c r="E7" i="17" s="1"/>
  <c r="D8" i="17"/>
  <c r="D9" i="17"/>
  <c r="D10" i="17"/>
  <c r="D11" i="17"/>
  <c r="D12" i="17"/>
  <c r="D13" i="17"/>
  <c r="D14" i="17"/>
  <c r="D15" i="17"/>
  <c r="E15" i="17" s="1"/>
  <c r="D16" i="17"/>
  <c r="E16" i="17" s="1"/>
  <c r="D17" i="17"/>
  <c r="D18" i="17"/>
  <c r="D19" i="17"/>
  <c r="D20" i="17"/>
  <c r="E20" i="17" s="1"/>
  <c r="D21" i="17"/>
  <c r="D22" i="17"/>
  <c r="D23" i="17"/>
  <c r="E23" i="17" s="1"/>
  <c r="D24" i="17"/>
  <c r="D25" i="17"/>
  <c r="D26" i="17"/>
  <c r="D27" i="17"/>
  <c r="D28" i="17"/>
  <c r="D29" i="17"/>
  <c r="D30" i="17"/>
  <c r="D31" i="17"/>
  <c r="E31" i="17" s="1"/>
  <c r="D32" i="17"/>
  <c r="E32" i="17" s="1"/>
  <c r="D33" i="17"/>
  <c r="D34" i="17"/>
  <c r="D35" i="17"/>
  <c r="D36" i="17"/>
  <c r="E36" i="17" s="1"/>
  <c r="D37" i="17"/>
  <c r="D38" i="17"/>
  <c r="E38" i="17" s="1"/>
  <c r="D39" i="17"/>
  <c r="D40" i="17"/>
  <c r="L44" i="17"/>
  <c r="D5" i="18"/>
  <c r="C12" i="18"/>
  <c r="C44" i="18" s="1"/>
  <c r="D6" i="18"/>
  <c r="D7" i="18"/>
  <c r="D8" i="18"/>
  <c r="D9" i="18"/>
  <c r="E9" i="18" s="1"/>
  <c r="D10" i="18"/>
  <c r="E10" i="18" s="1"/>
  <c r="D11" i="18"/>
  <c r="D12" i="18"/>
  <c r="D13" i="18"/>
  <c r="D14" i="18"/>
  <c r="D15" i="18"/>
  <c r="D16" i="18"/>
  <c r="D17" i="18"/>
  <c r="E17" i="18" s="1"/>
  <c r="D18" i="18"/>
  <c r="D19" i="18"/>
  <c r="D20" i="18"/>
  <c r="D21" i="18"/>
  <c r="D22" i="18"/>
  <c r="D23" i="18"/>
  <c r="D24" i="18"/>
  <c r="D25" i="18"/>
  <c r="E25" i="18" s="1"/>
  <c r="D26" i="18"/>
  <c r="E26" i="18" s="1"/>
  <c r="D27" i="18"/>
  <c r="D28" i="18"/>
  <c r="D29" i="18"/>
  <c r="D30" i="18"/>
  <c r="D31" i="18"/>
  <c r="D32" i="18"/>
  <c r="D33" i="18"/>
  <c r="E33" i="18" s="1"/>
  <c r="D34" i="18"/>
  <c r="D35" i="18"/>
  <c r="D36" i="18"/>
  <c r="D37" i="18"/>
  <c r="E37" i="18" s="1"/>
  <c r="D38" i="18"/>
  <c r="D39" i="18"/>
  <c r="D40" i="18"/>
  <c r="L44" i="18"/>
  <c r="D5" i="19"/>
  <c r="C13" i="19"/>
  <c r="D6" i="19"/>
  <c r="D7" i="19"/>
  <c r="D8" i="19"/>
  <c r="D9" i="19"/>
  <c r="D10" i="19"/>
  <c r="D11" i="19"/>
  <c r="E11" i="19" s="1"/>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E7" i="25" s="1"/>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E39" i="25" s="1"/>
  <c r="D40" i="25"/>
  <c r="L44" i="25"/>
  <c r="D5" i="26"/>
  <c r="C20" i="26"/>
  <c r="C44" i="26" s="1"/>
  <c r="D6" i="26"/>
  <c r="D7" i="26"/>
  <c r="D8" i="26"/>
  <c r="D9" i="26"/>
  <c r="E9" i="26" s="1"/>
  <c r="D10" i="26"/>
  <c r="D11" i="26"/>
  <c r="D12" i="26"/>
  <c r="D13" i="26"/>
  <c r="D14" i="26"/>
  <c r="D15" i="26"/>
  <c r="D16" i="26"/>
  <c r="D17" i="26"/>
  <c r="E17" i="26" s="1"/>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E11" i="27" s="1"/>
  <c r="D12" i="27"/>
  <c r="D13" i="27"/>
  <c r="D14" i="27"/>
  <c r="D15" i="27"/>
  <c r="D16" i="27"/>
  <c r="D17" i="27"/>
  <c r="D18" i="27"/>
  <c r="D19" i="27"/>
  <c r="D20" i="27"/>
  <c r="D21" i="27"/>
  <c r="D22" i="27"/>
  <c r="D23" i="27"/>
  <c r="D24" i="27"/>
  <c r="D25" i="27"/>
  <c r="D26" i="27"/>
  <c r="D27" i="27"/>
  <c r="E27" i="27" s="1"/>
  <c r="D28" i="27"/>
  <c r="D29" i="27"/>
  <c r="D30" i="27"/>
  <c r="D31" i="27"/>
  <c r="D32" i="27"/>
  <c r="D33" i="27"/>
  <c r="D34" i="27"/>
  <c r="D35" i="27"/>
  <c r="D36" i="27"/>
  <c r="D37" i="27"/>
  <c r="D38" i="27"/>
  <c r="D39" i="27"/>
  <c r="D40" i="27"/>
  <c r="L44" i="27"/>
  <c r="D5" i="28"/>
  <c r="C22" i="28"/>
  <c r="D6" i="28"/>
  <c r="D7" i="28"/>
  <c r="D8" i="28"/>
  <c r="D9" i="28"/>
  <c r="D10" i="28"/>
  <c r="D11" i="28"/>
  <c r="D12" i="28"/>
  <c r="D13" i="28"/>
  <c r="E13" i="28" s="1"/>
  <c r="D14" i="28"/>
  <c r="D15" i="28"/>
  <c r="D16" i="28"/>
  <c r="D17" i="28"/>
  <c r="D18" i="28"/>
  <c r="D19" i="28"/>
  <c r="D20" i="28"/>
  <c r="D21" i="28"/>
  <c r="E21" i="28" s="1"/>
  <c r="D22" i="28"/>
  <c r="D23" i="28"/>
  <c r="D24" i="28"/>
  <c r="E24" i="28" s="1"/>
  <c r="D25" i="28"/>
  <c r="D26" i="28"/>
  <c r="D27" i="28"/>
  <c r="D28" i="28"/>
  <c r="D29" i="28"/>
  <c r="E29" i="28" s="1"/>
  <c r="D30" i="28"/>
  <c r="D31" i="28"/>
  <c r="D32" i="28"/>
  <c r="D33" i="28"/>
  <c r="D34" i="28"/>
  <c r="D35" i="28"/>
  <c r="D36" i="28"/>
  <c r="D37" i="28"/>
  <c r="E37" i="28" s="1"/>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E9" i="31" s="1"/>
  <c r="D10" i="31"/>
  <c r="D11" i="31"/>
  <c r="D12" i="31"/>
  <c r="D13" i="31"/>
  <c r="D14" i="31"/>
  <c r="D15" i="31"/>
  <c r="D16" i="31"/>
  <c r="D17" i="31"/>
  <c r="E17" i="31" s="1"/>
  <c r="D18" i="31"/>
  <c r="D19" i="31"/>
  <c r="D20" i="31"/>
  <c r="D21" i="31"/>
  <c r="D22" i="31"/>
  <c r="D23" i="31"/>
  <c r="D24" i="31"/>
  <c r="D25" i="31"/>
  <c r="D26" i="31"/>
  <c r="D27" i="31"/>
  <c r="D28" i="31"/>
  <c r="D29" i="31"/>
  <c r="D30" i="31"/>
  <c r="D31" i="31"/>
  <c r="D32" i="31"/>
  <c r="D33" i="31"/>
  <c r="E33" i="31" s="1"/>
  <c r="D34" i="31"/>
  <c r="D35" i="31"/>
  <c r="D36" i="31"/>
  <c r="D37" i="31"/>
  <c r="D38" i="31"/>
  <c r="D39" i="31"/>
  <c r="D40" i="31"/>
  <c r="L44" i="31"/>
  <c r="D5" i="30"/>
  <c r="C24" i="30"/>
  <c r="C44" i="30" s="1"/>
  <c r="D6" i="30"/>
  <c r="D7" i="30"/>
  <c r="D8" i="30"/>
  <c r="D9" i="30"/>
  <c r="D10" i="30"/>
  <c r="D11" i="30"/>
  <c r="E11" i="30" s="1"/>
  <c r="D12" i="30"/>
  <c r="D13" i="30"/>
  <c r="E13" i="30" s="1"/>
  <c r="D14" i="30"/>
  <c r="D15" i="30"/>
  <c r="D16" i="30"/>
  <c r="D17" i="30"/>
  <c r="D18" i="30"/>
  <c r="E18" i="30" s="1"/>
  <c r="D19" i="30"/>
  <c r="E19" i="30" s="1"/>
  <c r="D20" i="30"/>
  <c r="D21" i="30"/>
  <c r="D22" i="30"/>
  <c r="D23" i="30"/>
  <c r="D24" i="30"/>
  <c r="D25" i="30"/>
  <c r="D26" i="30"/>
  <c r="D27" i="30"/>
  <c r="E27" i="30" s="1"/>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E13" i="32" s="1"/>
  <c r="D14" i="32"/>
  <c r="D15" i="32"/>
  <c r="D16" i="32"/>
  <c r="D17" i="32"/>
  <c r="D18" i="32"/>
  <c r="D19" i="32"/>
  <c r="D20" i="32"/>
  <c r="D21" i="32"/>
  <c r="E21" i="32" s="1"/>
  <c r="D22" i="32"/>
  <c r="D23" i="32"/>
  <c r="D24" i="32"/>
  <c r="D25" i="32"/>
  <c r="D26" i="32"/>
  <c r="D27" i="32"/>
  <c r="D28" i="32"/>
  <c r="D29" i="32"/>
  <c r="E29" i="32" s="1"/>
  <c r="D30" i="32"/>
  <c r="D31" i="32"/>
  <c r="D32" i="32"/>
  <c r="D33" i="32"/>
  <c r="D34" i="32"/>
  <c r="D35" i="32"/>
  <c r="D36" i="32"/>
  <c r="D37" i="32"/>
  <c r="E37" i="32" s="1"/>
  <c r="D38" i="32"/>
  <c r="D39" i="32"/>
  <c r="D40" i="32"/>
  <c r="L44" i="32"/>
  <c r="D5" i="33"/>
  <c r="C27" i="33"/>
  <c r="C44" i="33" s="1"/>
  <c r="D6" i="33"/>
  <c r="D7" i="33"/>
  <c r="E7" i="33" s="1"/>
  <c r="D8" i="33"/>
  <c r="D9" i="33"/>
  <c r="D10" i="33"/>
  <c r="D11" i="33"/>
  <c r="D12" i="33"/>
  <c r="D13" i="33"/>
  <c r="D14" i="33"/>
  <c r="D15" i="33"/>
  <c r="E15" i="33" s="1"/>
  <c r="D16" i="33"/>
  <c r="D17" i="33"/>
  <c r="D18" i="33"/>
  <c r="D19" i="33"/>
  <c r="D20" i="33"/>
  <c r="D21" i="33"/>
  <c r="D22" i="33"/>
  <c r="D23" i="33"/>
  <c r="E23" i="33" s="1"/>
  <c r="D24" i="33"/>
  <c r="D25" i="33"/>
  <c r="D26" i="33"/>
  <c r="D27" i="33"/>
  <c r="D28" i="33"/>
  <c r="D29" i="33"/>
  <c r="D30" i="33"/>
  <c r="D31" i="33"/>
  <c r="E31" i="33" s="1"/>
  <c r="D32" i="33"/>
  <c r="E32" i="33" s="1"/>
  <c r="D33" i="33"/>
  <c r="D34" i="33"/>
  <c r="D35" i="33"/>
  <c r="D36" i="33"/>
  <c r="D37" i="33"/>
  <c r="D38" i="33"/>
  <c r="D39" i="33"/>
  <c r="E39" i="33" s="1"/>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E19" i="35" s="1"/>
  <c r="D20" i="35"/>
  <c r="D21" i="35"/>
  <c r="D22" i="35"/>
  <c r="D23" i="35"/>
  <c r="D24" i="35"/>
  <c r="D25" i="35"/>
  <c r="D26" i="35"/>
  <c r="D27" i="35"/>
  <c r="E27" i="35" s="1"/>
  <c r="G27" i="35" s="1"/>
  <c r="D28" i="35"/>
  <c r="D29" i="35"/>
  <c r="D30" i="35"/>
  <c r="D31" i="35"/>
  <c r="D32" i="35"/>
  <c r="D33" i="35"/>
  <c r="D34" i="35"/>
  <c r="D35" i="35"/>
  <c r="E35" i="35" s="1"/>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E21" i="36" s="1"/>
  <c r="D22" i="36"/>
  <c r="D23" i="36"/>
  <c r="D24" i="36"/>
  <c r="D25" i="36"/>
  <c r="D26" i="36"/>
  <c r="D27" i="36"/>
  <c r="D28" i="36"/>
  <c r="D29" i="36"/>
  <c r="E29" i="36" s="1"/>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E31" i="37" s="1"/>
  <c r="D32" i="37"/>
  <c r="D33" i="37"/>
  <c r="L44" i="37"/>
  <c r="D5" i="38"/>
  <c r="C32" i="38"/>
  <c r="C44" i="38" s="1"/>
  <c r="D6" i="38"/>
  <c r="D7" i="38"/>
  <c r="D8" i="38"/>
  <c r="E8" i="38" s="1"/>
  <c r="D9" i="38"/>
  <c r="D10" i="38"/>
  <c r="D11" i="38"/>
  <c r="D12" i="38"/>
  <c r="D13" i="38"/>
  <c r="D14" i="38"/>
  <c r="D15" i="38"/>
  <c r="E15" i="38" s="1"/>
  <c r="D16" i="38"/>
  <c r="E16" i="38" s="1"/>
  <c r="D17" i="38"/>
  <c r="D18" i="38"/>
  <c r="D19" i="38"/>
  <c r="D20" i="38"/>
  <c r="D21" i="38"/>
  <c r="D22" i="38"/>
  <c r="D23" i="38"/>
  <c r="D24" i="38"/>
  <c r="E24" i="38" s="1"/>
  <c r="D25" i="38"/>
  <c r="D26" i="38"/>
  <c r="D27" i="38"/>
  <c r="D28" i="38"/>
  <c r="D29" i="38"/>
  <c r="D30" i="38"/>
  <c r="D31" i="38"/>
  <c r="E31" i="38" s="1"/>
  <c r="D32" i="38"/>
  <c r="D33" i="38"/>
  <c r="D34" i="38"/>
  <c r="D35" i="38"/>
  <c r="D36" i="38"/>
  <c r="D37" i="38"/>
  <c r="D38" i="38"/>
  <c r="D39" i="38"/>
  <c r="D40" i="38"/>
  <c r="E40" i="38" s="1"/>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E28" i="40" s="1"/>
  <c r="D29" i="40"/>
  <c r="D30" i="40"/>
  <c r="D31" i="40"/>
  <c r="D32" i="40"/>
  <c r="D33" i="40"/>
  <c r="D34" i="40"/>
  <c r="D35" i="40"/>
  <c r="D36" i="40"/>
  <c r="E36" i="40" s="1"/>
  <c r="D37" i="40"/>
  <c r="E37" i="40" s="1"/>
  <c r="D38" i="40"/>
  <c r="D39" i="40"/>
  <c r="D40" i="40"/>
  <c r="L44" i="40"/>
  <c r="D5" i="41"/>
  <c r="C35" i="41"/>
  <c r="C44" i="41" s="1"/>
  <c r="D6" i="41"/>
  <c r="E6" i="41" s="1"/>
  <c r="D7" i="41"/>
  <c r="D8" i="41"/>
  <c r="D9" i="41"/>
  <c r="D10" i="41"/>
  <c r="D11" i="41"/>
  <c r="D12" i="41"/>
  <c r="E12" i="41" s="1"/>
  <c r="D13" i="41"/>
  <c r="D14" i="41"/>
  <c r="D15" i="41"/>
  <c r="D16" i="41"/>
  <c r="D17" i="41"/>
  <c r="D18" i="41"/>
  <c r="D19" i="41"/>
  <c r="D20" i="41"/>
  <c r="D21" i="41"/>
  <c r="D22" i="41"/>
  <c r="E22" i="41" s="1"/>
  <c r="D23" i="41"/>
  <c r="D24" i="41"/>
  <c r="D25" i="41"/>
  <c r="D26" i="41"/>
  <c r="D27" i="41"/>
  <c r="D28" i="41"/>
  <c r="D29" i="41"/>
  <c r="D30" i="41"/>
  <c r="E30" i="41" s="1"/>
  <c r="D31" i="41"/>
  <c r="D32" i="41"/>
  <c r="D33" i="41"/>
  <c r="D34" i="41"/>
  <c r="D35" i="41"/>
  <c r="D36" i="41"/>
  <c r="D37" i="41"/>
  <c r="D38" i="41"/>
  <c r="D39" i="41"/>
  <c r="D40" i="41"/>
  <c r="L44" i="41"/>
  <c r="D5" i="42"/>
  <c r="C36" i="42"/>
  <c r="D6" i="42"/>
  <c r="D7" i="42"/>
  <c r="D8" i="42"/>
  <c r="E8" i="42" s="1"/>
  <c r="D9" i="42"/>
  <c r="D10" i="42"/>
  <c r="D11" i="42"/>
  <c r="D12" i="42"/>
  <c r="D13" i="42"/>
  <c r="D14" i="42"/>
  <c r="D15" i="42"/>
  <c r="D16" i="42"/>
  <c r="D17" i="42"/>
  <c r="D18" i="42"/>
  <c r="D19" i="42"/>
  <c r="D20" i="42"/>
  <c r="D21" i="42"/>
  <c r="E21" i="42" s="1"/>
  <c r="D22" i="42"/>
  <c r="D23" i="42"/>
  <c r="D24" i="42"/>
  <c r="E24" i="42" s="1"/>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E18" i="44" s="1"/>
  <c r="D19" i="44"/>
  <c r="D20" i="44"/>
  <c r="D21" i="44"/>
  <c r="D22" i="44"/>
  <c r="D23" i="44"/>
  <c r="V23" i="44"/>
  <c r="D24" i="44"/>
  <c r="D25" i="44"/>
  <c r="E25" i="44" s="1"/>
  <c r="D26" i="44"/>
  <c r="D27" i="44"/>
  <c r="D28" i="44"/>
  <c r="D29" i="44"/>
  <c r="D30" i="44"/>
  <c r="D31" i="44"/>
  <c r="D32" i="44"/>
  <c r="E32" i="44" s="1"/>
  <c r="D33" i="44"/>
  <c r="E33" i="44" s="1"/>
  <c r="D34" i="44"/>
  <c r="D35" i="44"/>
  <c r="D36" i="44"/>
  <c r="D37" i="44"/>
  <c r="D38" i="44"/>
  <c r="D39" i="44"/>
  <c r="D40" i="44"/>
  <c r="L44" i="44"/>
  <c r="D5" i="43"/>
  <c r="C38" i="43"/>
  <c r="C44" i="43" s="1"/>
  <c r="D6" i="43"/>
  <c r="D7" i="43"/>
  <c r="D8" i="43"/>
  <c r="D9" i="43"/>
  <c r="D10" i="43"/>
  <c r="D11" i="43"/>
  <c r="D12" i="43"/>
  <c r="D13" i="43"/>
  <c r="D14" i="43"/>
  <c r="D15" i="43"/>
  <c r="D16" i="43"/>
  <c r="D17" i="43"/>
  <c r="D18" i="43"/>
  <c r="D19" i="43"/>
  <c r="E19" i="43" s="1"/>
  <c r="D20" i="43"/>
  <c r="D21" i="43"/>
  <c r="D22" i="43"/>
  <c r="D23" i="43"/>
  <c r="D24" i="43"/>
  <c r="D25" i="43"/>
  <c r="D26" i="43"/>
  <c r="D27" i="43"/>
  <c r="E27" i="43" s="1"/>
  <c r="D28" i="43"/>
  <c r="D29" i="43"/>
  <c r="D30" i="43"/>
  <c r="D31" i="43"/>
  <c r="D32" i="43"/>
  <c r="D33" i="43"/>
  <c r="D34" i="43"/>
  <c r="D35" i="43"/>
  <c r="E35" i="43" s="1"/>
  <c r="D36" i="43"/>
  <c r="D37" i="43"/>
  <c r="D38" i="43"/>
  <c r="D39" i="43"/>
  <c r="D40" i="43"/>
  <c r="D44" i="43"/>
  <c r="L44" i="43"/>
  <c r="O28" i="4"/>
  <c r="P28" i="4" s="1"/>
  <c r="C28" i="4" s="1"/>
  <c r="P25" i="27" s="1"/>
  <c r="O8" i="4"/>
  <c r="P8" i="4" s="1"/>
  <c r="C8" i="4"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E6" i="44"/>
  <c r="E26" i="34"/>
  <c r="E31" i="34"/>
  <c r="E18" i="28"/>
  <c r="E6" i="26"/>
  <c r="E33" i="26"/>
  <c r="E37" i="26"/>
  <c r="E34" i="26"/>
  <c r="E18" i="26"/>
  <c r="E10" i="26"/>
  <c r="E22" i="26"/>
  <c r="E19" i="25"/>
  <c r="E6" i="25"/>
  <c r="E35" i="25"/>
  <c r="E40" i="25"/>
  <c r="E36" i="25"/>
  <c r="E14" i="25"/>
  <c r="E38" i="25"/>
  <c r="E8" i="25"/>
  <c r="E17" i="23"/>
  <c r="E16" i="23"/>
  <c r="E13" i="23"/>
  <c r="E22" i="23"/>
  <c r="E6" i="23"/>
  <c r="E33" i="23"/>
  <c r="E9" i="23"/>
  <c r="E17" i="19"/>
  <c r="E40" i="18"/>
  <c r="E29" i="18"/>
  <c r="E13" i="18"/>
  <c r="E27" i="18"/>
  <c r="E31" i="18"/>
  <c r="E36" i="18"/>
  <c r="E20" i="18"/>
  <c r="E27" i="17"/>
  <c r="E39" i="17"/>
  <c r="E8" i="16"/>
  <c r="E39" i="15"/>
  <c r="E10" i="15"/>
  <c r="E5" i="15"/>
  <c r="E35" i="15"/>
  <c r="E6" i="15"/>
  <c r="E5" i="12"/>
  <c r="E7" i="12"/>
  <c r="E12" i="12"/>
  <c r="E16" i="12"/>
  <c r="E8" i="12"/>
  <c r="E29" i="12"/>
  <c r="E40" i="12"/>
  <c r="E37" i="13"/>
  <c r="E33" i="13"/>
  <c r="E14" i="13"/>
  <c r="E24" i="13"/>
  <c r="E18" i="13"/>
  <c r="E9" i="13"/>
  <c r="E28" i="13"/>
  <c r="E17" i="13"/>
  <c r="E6" i="13"/>
  <c r="E29" i="8"/>
  <c r="E28" i="8"/>
  <c r="E16" i="8"/>
  <c r="E31" i="8"/>
  <c r="E20" i="8"/>
  <c r="E6" i="8"/>
  <c r="E40" i="8"/>
  <c r="E32" i="8"/>
  <c r="E30" i="8"/>
  <c r="E15" i="8"/>
  <c r="E29" i="41"/>
  <c r="F25" i="29"/>
  <c r="E12" i="30"/>
  <c r="E20" i="30"/>
  <c r="E24" i="30"/>
  <c r="E33" i="30"/>
  <c r="E32" i="30"/>
  <c r="X34" i="8"/>
  <c r="X34" i="31"/>
  <c r="X34" i="44"/>
  <c r="X34" i="23"/>
  <c r="X34" i="38"/>
  <c r="F12" i="21"/>
  <c r="F12" i="30"/>
  <c r="F12" i="35"/>
  <c r="F12" i="41"/>
  <c r="F12" i="15"/>
  <c r="F12" i="25"/>
  <c r="F12" i="34"/>
  <c r="F12" i="39"/>
  <c r="P12" i="42"/>
  <c r="F12" i="18"/>
  <c r="P12" i="21"/>
  <c r="P12" i="31"/>
  <c r="P12" i="37"/>
  <c r="F12" i="44"/>
  <c r="E40" i="40"/>
  <c r="E16" i="40"/>
  <c r="E23" i="40"/>
  <c r="E11" i="40"/>
  <c r="E8" i="22"/>
  <c r="E19" i="22"/>
  <c r="X12" i="8"/>
  <c r="X12" i="15"/>
  <c r="X12" i="19"/>
  <c r="X12" i="34"/>
  <c r="X12" i="33"/>
  <c r="E35" i="44"/>
  <c r="E8" i="44"/>
  <c r="E14" i="44"/>
  <c r="E16" i="44"/>
  <c r="E21" i="44"/>
  <c r="E22" i="44"/>
  <c r="E24" i="44"/>
  <c r="E28" i="44"/>
  <c r="E31" i="44"/>
  <c r="E36" i="44"/>
  <c r="E40" i="44"/>
  <c r="E18" i="34"/>
  <c r="E14" i="34"/>
  <c r="E12" i="33"/>
  <c r="E16" i="33"/>
  <c r="E21" i="33"/>
  <c r="E25" i="33"/>
  <c r="E30" i="33"/>
  <c r="E33" i="33"/>
  <c r="E18" i="24"/>
  <c r="E31" i="16"/>
  <c r="E28" i="16"/>
  <c r="E39" i="16"/>
  <c r="E33" i="16"/>
  <c r="E35" i="16"/>
  <c r="E32" i="16"/>
  <c r="E40" i="16"/>
  <c r="E24" i="16"/>
  <c r="E20" i="16"/>
  <c r="E16" i="16"/>
  <c r="E23" i="16"/>
  <c r="E19" i="16"/>
  <c r="E15" i="16"/>
  <c r="E28" i="29"/>
  <c r="E30" i="36"/>
  <c r="E31" i="36"/>
  <c r="E38" i="15"/>
  <c r="V24" i="14"/>
  <c r="V24" i="15"/>
  <c r="V24" i="21"/>
  <c r="V24" i="24"/>
  <c r="E26" i="23"/>
  <c r="E26" i="15"/>
  <c r="E30" i="15"/>
  <c r="E12" i="15"/>
  <c r="G12" i="15" s="1"/>
  <c r="E15" i="15"/>
  <c r="E18" i="15"/>
  <c r="E23" i="15"/>
  <c r="E25" i="15"/>
  <c r="E34" i="15"/>
  <c r="E31" i="15"/>
  <c r="E14" i="17"/>
  <c r="E17" i="17"/>
  <c r="E18" i="17"/>
  <c r="E22" i="17"/>
  <c r="L44" i="50"/>
  <c r="L44" i="12"/>
  <c r="E13" i="12"/>
  <c r="X36" i="39"/>
  <c r="X36" i="49"/>
  <c r="X36" i="51"/>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X8" i="50"/>
  <c r="X32" i="30"/>
  <c r="X8" i="40"/>
  <c r="X8" i="24"/>
  <c r="X28" i="21"/>
  <c r="X28" i="16"/>
  <c r="X8" i="36"/>
  <c r="X8" i="18"/>
  <c r="X28" i="43"/>
  <c r="X28" i="30"/>
  <c r="X28" i="13"/>
  <c r="X7" i="37"/>
  <c r="V13" i="26"/>
  <c r="V13" i="27"/>
  <c r="X36" i="27"/>
  <c r="X36" i="29"/>
  <c r="X36" i="37"/>
  <c r="X36" i="40"/>
  <c r="X36" i="43"/>
  <c r="X36" i="25"/>
  <c r="X36" i="13"/>
  <c r="X36" i="30"/>
  <c r="V16" i="21"/>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D10" i="4"/>
  <c r="V7" i="38" s="1"/>
  <c r="D11" i="4"/>
  <c r="D13" i="4"/>
  <c r="V10" i="30" s="1"/>
  <c r="D14" i="4"/>
  <c r="V11" i="38" s="1"/>
  <c r="E19" i="4"/>
  <c r="X16" i="48" s="1"/>
  <c r="E27" i="4"/>
  <c r="X24" i="20"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39" i="18"/>
  <c r="E19" i="18"/>
  <c r="E38" i="18"/>
  <c r="E16" i="18"/>
  <c r="E35" i="18"/>
  <c r="E30" i="14"/>
  <c r="E43" i="4"/>
  <c r="X40" i="30" s="1"/>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F10" i="52"/>
  <c r="P27" i="8"/>
  <c r="F27" i="8"/>
  <c r="E9" i="33"/>
  <c r="E25" i="4"/>
  <c r="X22" i="13" s="1"/>
  <c r="D25" i="4"/>
  <c r="V22" i="34" s="1"/>
  <c r="E38" i="34"/>
  <c r="E19" i="29"/>
  <c r="E39" i="28"/>
  <c r="E20" i="19"/>
  <c r="O35" i="4"/>
  <c r="P35" i="4" s="1"/>
  <c r="C35" i="4" s="1"/>
  <c r="V28" i="18"/>
  <c r="V28" i="24"/>
  <c r="V28" i="31"/>
  <c r="V28" i="35"/>
  <c r="V28" i="20"/>
  <c r="V28" i="21"/>
  <c r="V28" i="34"/>
  <c r="V28" i="36"/>
  <c r="V28" i="30"/>
  <c r="V28" i="33"/>
  <c r="V28" i="42"/>
  <c r="V28" i="43"/>
  <c r="V28" i="13"/>
  <c r="V18" i="21"/>
  <c r="V18" i="25"/>
  <c r="V18" i="32"/>
  <c r="V18" i="37"/>
  <c r="V18" i="31"/>
  <c r="V18" i="35"/>
  <c r="V18" i="15"/>
  <c r="V18" i="30"/>
  <c r="V18" i="33"/>
  <c r="V12" i="23"/>
  <c r="V12" i="31"/>
  <c r="V12" i="38"/>
  <c r="V12" i="13"/>
  <c r="E26" i="26"/>
  <c r="E9" i="17"/>
  <c r="E12" i="16"/>
  <c r="E6" i="36"/>
  <c r="E20" i="25"/>
  <c r="E11" i="25"/>
  <c r="E8" i="15"/>
  <c r="E45" i="4"/>
  <c r="X42" i="30" s="1"/>
  <c r="E12" i="35"/>
  <c r="E24" i="35"/>
  <c r="E27" i="16"/>
  <c r="L44" i="49"/>
  <c r="V37" i="36"/>
  <c r="V40" i="13"/>
  <c r="V40" i="24"/>
  <c r="V40" i="37"/>
  <c r="X40" i="29"/>
  <c r="X40" i="28"/>
  <c r="E22" i="42"/>
  <c r="E23" i="42"/>
  <c r="E38" i="42"/>
  <c r="E7" i="42"/>
  <c r="E27" i="42"/>
  <c r="E42" i="42"/>
  <c r="E6" i="42"/>
  <c r="E10" i="42"/>
  <c r="E11" i="42"/>
  <c r="E12" i="42"/>
  <c r="E43" i="42"/>
  <c r="E19" i="42"/>
  <c r="E5" i="42"/>
  <c r="E14" i="42"/>
  <c r="E15" i="42"/>
  <c r="E18" i="42"/>
  <c r="E17" i="42"/>
  <c r="E20" i="42"/>
  <c r="E28" i="42"/>
  <c r="E13" i="42"/>
  <c r="E31" i="41"/>
  <c r="E21" i="41"/>
  <c r="E13" i="41"/>
  <c r="E43" i="41"/>
  <c r="E40" i="41"/>
  <c r="E28" i="41"/>
  <c r="E16" i="41"/>
  <c r="E33" i="41"/>
  <c r="E10" i="41"/>
  <c r="E37" i="41"/>
  <c r="E17" i="41"/>
  <c r="E20" i="41"/>
  <c r="E22" i="40"/>
  <c r="E7" i="40"/>
  <c r="E27" i="40"/>
  <c r="E39" i="40"/>
  <c r="E24" i="40"/>
  <c r="E32" i="39"/>
  <c r="E43" i="38"/>
  <c r="E20" i="38"/>
  <c r="E42" i="38"/>
  <c r="E21" i="38"/>
  <c r="E25" i="38"/>
  <c r="E35" i="38"/>
  <c r="E9" i="37"/>
  <c r="E13" i="37"/>
  <c r="E43" i="37"/>
  <c r="E5" i="37"/>
  <c r="E24" i="37"/>
  <c r="E32" i="37"/>
  <c r="E12" i="37"/>
  <c r="E39" i="37"/>
  <c r="E8" i="37"/>
  <c r="E15" i="36"/>
  <c r="E35" i="36"/>
  <c r="E27" i="36"/>
  <c r="E23" i="36"/>
  <c r="E25" i="36"/>
  <c r="E17" i="36"/>
  <c r="E17" i="35"/>
  <c r="E16" i="35"/>
  <c r="E39" i="35"/>
  <c r="E33" i="35"/>
  <c r="E23" i="35"/>
  <c r="E31" i="35"/>
  <c r="E36" i="35"/>
  <c r="E41" i="35"/>
  <c r="E21" i="35"/>
  <c r="E34" i="35"/>
  <c r="E37" i="35"/>
  <c r="E13" i="35"/>
  <c r="E8" i="35"/>
  <c r="E42" i="35"/>
  <c r="E9" i="35"/>
  <c r="E15" i="35"/>
  <c r="E29" i="35"/>
  <c r="E32" i="35"/>
  <c r="E28" i="35"/>
  <c r="E5" i="35"/>
  <c r="E40" i="35"/>
  <c r="E25" i="35"/>
  <c r="E42" i="34"/>
  <c r="E25" i="34"/>
  <c r="E39" i="34"/>
  <c r="E19" i="34"/>
  <c r="E23" i="34"/>
  <c r="E24" i="33"/>
  <c r="E29" i="33"/>
  <c r="E8" i="33"/>
  <c r="E43" i="33"/>
  <c r="E20" i="33"/>
  <c r="E17" i="33"/>
  <c r="E13" i="33"/>
  <c r="E11" i="33"/>
  <c r="E27" i="33"/>
  <c r="E43" i="32"/>
  <c r="E23" i="32"/>
  <c r="E31" i="32"/>
  <c r="E27" i="32"/>
  <c r="E9" i="32"/>
  <c r="E32" i="32"/>
  <c r="E17" i="32"/>
  <c r="E11" i="32"/>
  <c r="E41" i="32"/>
  <c r="E28" i="32"/>
  <c r="E35" i="32"/>
  <c r="E39" i="32"/>
  <c r="E25" i="32"/>
  <c r="E7" i="32"/>
  <c r="E19" i="32"/>
  <c r="E33" i="32"/>
  <c r="E34" i="32"/>
  <c r="E14" i="32"/>
  <c r="E15" i="32"/>
  <c r="E42" i="32"/>
  <c r="E38" i="31"/>
  <c r="E30" i="31"/>
  <c r="E11" i="31"/>
  <c r="E14" i="31"/>
  <c r="E34" i="31"/>
  <c r="E27" i="31"/>
  <c r="E35" i="31"/>
  <c r="E6" i="31"/>
  <c r="E41" i="31"/>
  <c r="E26" i="31"/>
  <c r="E13" i="31"/>
  <c r="E7" i="31"/>
  <c r="E43" i="31"/>
  <c r="E23" i="31"/>
  <c r="E42" i="31"/>
  <c r="E15" i="31"/>
  <c r="E39" i="31"/>
  <c r="E31" i="31"/>
  <c r="E37" i="31"/>
  <c r="E29" i="31"/>
  <c r="E22" i="31"/>
  <c r="E19" i="31"/>
  <c r="E10" i="31"/>
  <c r="E41" i="30"/>
  <c r="E5" i="30"/>
  <c r="E40" i="30"/>
  <c r="E31" i="30"/>
  <c r="E23" i="30"/>
  <c r="E16" i="30"/>
  <c r="E8" i="30"/>
  <c r="E6" i="30"/>
  <c r="E36" i="30"/>
  <c r="E28" i="30"/>
  <c r="E35" i="30"/>
  <c r="E37" i="30"/>
  <c r="E7" i="30"/>
  <c r="E25" i="30"/>
  <c r="E21" i="30"/>
  <c r="E15" i="30"/>
  <c r="E29" i="30"/>
  <c r="E43" i="29"/>
  <c r="E11" i="29"/>
  <c r="E8" i="29"/>
  <c r="E35" i="29"/>
  <c r="E40" i="29"/>
  <c r="E9" i="28"/>
  <c r="E19" i="28"/>
  <c r="E30" i="28"/>
  <c r="E23" i="28"/>
  <c r="E10" i="28"/>
  <c r="E14" i="28"/>
  <c r="E27" i="28"/>
  <c r="E7" i="28"/>
  <c r="E11" i="28"/>
  <c r="E41" i="28"/>
  <c r="E15" i="28"/>
  <c r="E34" i="28"/>
  <c r="E35" i="28"/>
  <c r="E25" i="28"/>
  <c r="E22" i="28"/>
  <c r="E42" i="28"/>
  <c r="E27" i="25"/>
  <c r="E5" i="25"/>
  <c r="E43" i="25"/>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4" i="17"/>
  <c r="E29" i="17"/>
  <c r="E30" i="17"/>
  <c r="E43" i="17"/>
  <c r="E21" i="17"/>
  <c r="E19" i="17"/>
  <c r="E13" i="17"/>
  <c r="E35" i="17"/>
  <c r="E33" i="17"/>
  <c r="E6" i="17"/>
  <c r="E37" i="17"/>
  <c r="E40" i="15"/>
  <c r="E22" i="15"/>
  <c r="E14" i="15"/>
  <c r="E11" i="15"/>
  <c r="E37" i="15"/>
  <c r="E41" i="15"/>
  <c r="E18" i="14"/>
  <c r="E6" i="14"/>
  <c r="E10" i="14"/>
  <c r="E27" i="14"/>
  <c r="E22" i="14"/>
  <c r="E13" i="14"/>
  <c r="E16" i="14"/>
  <c r="E23" i="14"/>
  <c r="E26" i="14"/>
  <c r="E7" i="14"/>
  <c r="E38" i="14"/>
  <c r="E29" i="14"/>
  <c r="E41" i="14"/>
  <c r="E36" i="14"/>
  <c r="E14" i="14"/>
  <c r="E21" i="14"/>
  <c r="E37" i="14"/>
  <c r="E34" i="14"/>
  <c r="E41" i="12"/>
  <c r="E18" i="12"/>
  <c r="E32" i="12"/>
  <c r="E39" i="12"/>
  <c r="E20" i="12"/>
  <c r="E19" i="12"/>
  <c r="E22" i="13"/>
  <c r="E21" i="13"/>
  <c r="E30" i="13"/>
  <c r="E10" i="13"/>
  <c r="E39" i="13"/>
  <c r="E42" i="8"/>
  <c r="E22" i="8"/>
  <c r="E36" i="8"/>
  <c r="E14" i="8"/>
  <c r="E24" i="8"/>
  <c r="E8" i="8"/>
  <c r="E41" i="8"/>
  <c r="E10" i="8"/>
  <c r="E37" i="8"/>
  <c r="E7" i="8"/>
  <c r="E17" i="8"/>
  <c r="E25" i="8"/>
  <c r="L44" i="51"/>
  <c r="E9" i="8"/>
  <c r="L44" i="48"/>
  <c r="E18" i="36"/>
  <c r="E9" i="16"/>
  <c r="E9" i="36"/>
  <c r="E43" i="36"/>
  <c r="E43" i="40"/>
  <c r="E28" i="17"/>
  <c r="E10" i="12"/>
  <c r="E28" i="12"/>
  <c r="E6" i="52"/>
  <c r="E11" i="52"/>
  <c r="E14" i="52"/>
  <c r="E17" i="52"/>
  <c r="E18" i="52"/>
  <c r="E27" i="52"/>
  <c r="E29" i="52"/>
  <c r="E30" i="52"/>
  <c r="E32" i="52"/>
  <c r="E41" i="52"/>
  <c r="E7" i="52"/>
  <c r="E9" i="52"/>
  <c r="E10" i="52"/>
  <c r="E13" i="52"/>
  <c r="E19" i="52"/>
  <c r="E21" i="52"/>
  <c r="E22" i="52"/>
  <c r="E25" i="52"/>
  <c r="E26" i="52"/>
  <c r="E33" i="52"/>
  <c r="E34" i="52"/>
  <c r="E36" i="52"/>
  <c r="E37" i="52"/>
  <c r="E40" i="52"/>
  <c r="E42" i="52"/>
  <c r="E8" i="51"/>
  <c r="E12" i="51"/>
  <c r="E20" i="51"/>
  <c r="E24" i="51"/>
  <c r="E25" i="51"/>
  <c r="E26" i="51"/>
  <c r="E29" i="51"/>
  <c r="E33" i="51"/>
  <c r="E36" i="51"/>
  <c r="E37" i="51"/>
  <c r="E40" i="51"/>
  <c r="E41" i="51"/>
  <c r="E42" i="51"/>
  <c r="E5" i="51"/>
  <c r="E9" i="51"/>
  <c r="E17" i="51"/>
  <c r="E32" i="51"/>
  <c r="E7" i="51"/>
  <c r="E10" i="51"/>
  <c r="E13" i="51"/>
  <c r="E16" i="51"/>
  <c r="E18" i="51"/>
  <c r="E21" i="51"/>
  <c r="E28" i="51"/>
  <c r="E34" i="51"/>
  <c r="E38" i="13"/>
  <c r="E42" i="13"/>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48"/>
  <c r="X18" i="26"/>
  <c r="X18" i="35"/>
  <c r="X18" i="14"/>
  <c r="X18" i="27"/>
  <c r="X16" i="14"/>
  <c r="V10" i="43"/>
  <c r="V10" i="40"/>
  <c r="V10" i="33"/>
  <c r="V10" i="44"/>
  <c r="V8" i="13"/>
  <c r="V8" i="18"/>
  <c r="X38" i="44"/>
  <c r="X18" i="43"/>
  <c r="X18" i="52"/>
  <c r="X18" i="21"/>
  <c r="X18" i="41"/>
  <c r="X18" i="25"/>
  <c r="X18" i="44"/>
  <c r="X18" i="28"/>
  <c r="X16" i="30"/>
  <c r="X38" i="48"/>
  <c r="V34" i="27"/>
  <c r="V34" i="14"/>
  <c r="E23" i="4"/>
  <c r="X20" i="14" s="1"/>
  <c r="V11" i="33"/>
  <c r="V10" i="36"/>
  <c r="X18" i="50"/>
  <c r="X18" i="30"/>
  <c r="X18" i="48"/>
  <c r="X18" i="37"/>
  <c r="X18" i="22"/>
  <c r="X18" i="32"/>
  <c r="X18" i="18"/>
  <c r="X18" i="12"/>
  <c r="X18" i="38"/>
  <c r="X18" i="36"/>
  <c r="X18" i="20"/>
  <c r="V8" i="50"/>
  <c r="V7" i="43"/>
  <c r="X38" i="5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2" s="1"/>
  <c r="D17" i="4"/>
  <c r="V14" i="12" s="1"/>
  <c r="E8" i="4"/>
  <c r="X5" i="28" s="1"/>
  <c r="D23" i="4"/>
  <c r="V20" i="41" s="1"/>
  <c r="D33" i="4"/>
  <c r="V30" i="52" s="1"/>
  <c r="E17" i="4"/>
  <c r="D22" i="4"/>
  <c r="V30" i="29"/>
  <c r="V30" i="8"/>
  <c r="V30" i="49"/>
  <c r="V30" i="24"/>
  <c r="V30" i="39"/>
  <c r="V30" i="30"/>
  <c r="V30" i="41"/>
  <c r="V6" i="29"/>
  <c r="X20" i="33"/>
  <c r="X20" i="12"/>
  <c r="V20" i="15"/>
  <c r="V20" i="44"/>
  <c r="X19" i="52"/>
  <c r="X19" i="43"/>
  <c r="X18" i="42"/>
  <c r="X18" i="24"/>
  <c r="V27" i="8"/>
  <c r="V27" i="17"/>
  <c r="V39" i="30"/>
  <c r="V39" i="37"/>
  <c r="V39" i="12"/>
  <c r="V39" i="49"/>
  <c r="V39" i="39"/>
  <c r="V39" i="19"/>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41" i="18"/>
  <c r="E16" i="13"/>
  <c r="E38" i="23"/>
  <c r="V31" i="21"/>
  <c r="V31" i="28"/>
  <c r="V31" i="39"/>
  <c r="V31" i="14"/>
  <c r="V31" i="38"/>
  <c r="V31" i="36"/>
  <c r="V31" i="35"/>
  <c r="V31" i="26"/>
  <c r="V31" i="32"/>
  <c r="V31" i="43"/>
  <c r="V21" i="21"/>
  <c r="V21" i="31"/>
  <c r="F5" i="36"/>
  <c r="P5" i="39"/>
  <c r="F5" i="39"/>
  <c r="F5" i="42"/>
  <c r="G5" i="42" s="1"/>
  <c r="P5" i="44"/>
  <c r="P5" i="27"/>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25"/>
  <c r="X31" i="29"/>
  <c r="X31" i="15"/>
  <c r="X31" i="23"/>
  <c r="X31" i="36"/>
  <c r="X31" i="25"/>
  <c r="F27" i="31"/>
  <c r="F27" i="30"/>
  <c r="F27" i="32"/>
  <c r="F27" i="33"/>
  <c r="F27" i="34"/>
  <c r="F27" i="35"/>
  <c r="F27" i="36"/>
  <c r="G27" i="36" s="1"/>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P19" i="41" s="1"/>
  <c r="O16" i="4"/>
  <c r="P16" i="4" s="1"/>
  <c r="C16" i="4" s="1"/>
  <c r="F13" i="36" s="1"/>
  <c r="F10" i="15"/>
  <c r="G10" i="15" s="1"/>
  <c r="P10" i="15"/>
  <c r="F10" i="40"/>
  <c r="F10" i="43"/>
  <c r="F10" i="30"/>
  <c r="F10" i="41"/>
  <c r="G10" i="41" s="1"/>
  <c r="O39" i="4"/>
  <c r="P39" i="4" s="1"/>
  <c r="C39" i="4" s="1"/>
  <c r="F36" i="19" s="1"/>
  <c r="G36" i="19" s="1"/>
  <c r="O32" i="4"/>
  <c r="P32" i="4" s="1"/>
  <c r="C32" i="4" s="1"/>
  <c r="P29" i="14" s="1"/>
  <c r="F27" i="12"/>
  <c r="P27" i="12"/>
  <c r="P27" i="14"/>
  <c r="P27" i="15"/>
  <c r="P27" i="16"/>
  <c r="F27" i="21"/>
  <c r="F27" i="22"/>
  <c r="F27" i="17"/>
  <c r="G27" i="17" s="1"/>
  <c r="P27" i="18"/>
  <c r="P27" i="19"/>
  <c r="P27" i="20"/>
  <c r="P27" i="23"/>
  <c r="P27" i="24"/>
  <c r="P27" i="25"/>
  <c r="P27" i="26"/>
  <c r="P27" i="27"/>
  <c r="P27" i="28"/>
  <c r="P27" i="29"/>
  <c r="F27" i="14"/>
  <c r="F27" i="15"/>
  <c r="F27" i="16"/>
  <c r="P27" i="17"/>
  <c r="P27" i="21"/>
  <c r="P27" i="22"/>
  <c r="F27" i="18"/>
  <c r="G27" i="18" s="1"/>
  <c r="F27" i="19"/>
  <c r="F27" i="20"/>
  <c r="F27" i="23"/>
  <c r="F27" i="24"/>
  <c r="G27" i="24" s="1"/>
  <c r="F27" i="25"/>
  <c r="G27" i="25" s="1"/>
  <c r="F27" i="26"/>
  <c r="F27" i="27"/>
  <c r="F27" i="28"/>
  <c r="G27" i="28" s="1"/>
  <c r="F27" i="29"/>
  <c r="F11" i="43"/>
  <c r="F34" i="17"/>
  <c r="P36" i="44"/>
  <c r="P36" i="28"/>
  <c r="F36" i="35"/>
  <c r="F36" i="41"/>
  <c r="O38" i="4"/>
  <c r="P38" i="4" s="1"/>
  <c r="C38" i="4" s="1"/>
  <c r="O26" i="4"/>
  <c r="P26" i="4" s="1"/>
  <c r="C26" i="4" s="1"/>
  <c r="F23" i="28" s="1"/>
  <c r="F10" i="48"/>
  <c r="P10" i="50"/>
  <c r="O41" i="4"/>
  <c r="P41" i="4" s="1"/>
  <c r="C41" i="4" s="1"/>
  <c r="O46" i="4"/>
  <c r="P46" i="4" s="1"/>
  <c r="C46" i="4" s="1"/>
  <c r="P43" i="17" s="1"/>
  <c r="P19" i="15"/>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J7" i="15" s="1"/>
  <c r="P29" i="34"/>
  <c r="F32" i="13"/>
  <c r="F40" i="13"/>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AI34" i="4"/>
  <c r="G34" i="4" s="1"/>
  <c r="J31" i="16" s="1"/>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41" s="1"/>
  <c r="X14" i="37"/>
  <c r="X14" i="38"/>
  <c r="X14" i="49"/>
  <c r="X14" i="30"/>
  <c r="X14" i="18"/>
  <c r="X14" i="40"/>
  <c r="X14" i="43"/>
  <c r="X14" i="23"/>
  <c r="X14" i="12"/>
  <c r="X14" i="20"/>
  <c r="X14" i="19"/>
  <c r="X14" i="29"/>
  <c r="F39" i="17"/>
  <c r="F39" i="48"/>
  <c r="P39" i="33"/>
  <c r="G27" i="31"/>
  <c r="X22" i="52"/>
  <c r="X22" i="26"/>
  <c r="X22" i="49"/>
  <c r="X22" i="42"/>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39" i="31"/>
  <c r="G39" i="31" s="1"/>
  <c r="P39" i="41"/>
  <c r="P39" i="26"/>
  <c r="P39" i="31"/>
  <c r="P39" i="14"/>
  <c r="P39" i="16"/>
  <c r="F39" i="51"/>
  <c r="F39" i="29"/>
  <c r="P39" i="8"/>
  <c r="P39" i="18"/>
  <c r="P39" i="20"/>
  <c r="P39" i="30"/>
  <c r="P33" i="15"/>
  <c r="F15" i="33"/>
  <c r="P13" i="37"/>
  <c r="F13" i="14"/>
  <c r="F13" i="33"/>
  <c r="G13" i="33" s="1"/>
  <c r="P13" i="19"/>
  <c r="F13" i="41"/>
  <c r="G13" i="41" s="1"/>
  <c r="F13" i="13"/>
  <c r="F36" i="15"/>
  <c r="P36" i="52"/>
  <c r="P36" i="49"/>
  <c r="P36" i="23"/>
  <c r="F36" i="18"/>
  <c r="G36" i="18" s="1"/>
  <c r="P36" i="25"/>
  <c r="F36" i="44"/>
  <c r="G36" i="44" s="1"/>
  <c r="F36" i="42"/>
  <c r="P36" i="40"/>
  <c r="P36" i="20"/>
  <c r="F36" i="31"/>
  <c r="F36" i="28"/>
  <c r="P36" i="37"/>
  <c r="P29" i="8"/>
  <c r="P29" i="20"/>
  <c r="P13" i="34"/>
  <c r="P13" i="33"/>
  <c r="F13" i="27"/>
  <c r="F13" i="28"/>
  <c r="P13" i="44"/>
  <c r="P13" i="51"/>
  <c r="F13" i="8"/>
  <c r="F13" i="17"/>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F34" i="30"/>
  <c r="P34" i="27"/>
  <c r="X20" i="25"/>
  <c r="X20" i="31"/>
  <c r="X20" i="17"/>
  <c r="X20" i="48"/>
  <c r="V9" i="36"/>
  <c r="V33" i="48"/>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X20" i="32"/>
  <c r="X20" i="26"/>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6"/>
  <c r="X5" i="29"/>
  <c r="V30" i="26"/>
  <c r="V30" i="32"/>
  <c r="V36" i="37"/>
  <c r="V36" i="51"/>
  <c r="X18" i="33"/>
  <c r="X18" i="19"/>
  <c r="X18" i="29"/>
  <c r="X18" i="40"/>
  <c r="X18" i="8"/>
  <c r="X18" i="16"/>
  <c r="X18" i="17"/>
  <c r="X18" i="34"/>
  <c r="X18" i="13"/>
  <c r="X18" i="15"/>
  <c r="X18" i="49"/>
  <c r="X18" i="51"/>
  <c r="X18" i="39"/>
  <c r="X18" i="23"/>
  <c r="X18" i="31"/>
  <c r="V7" i="30"/>
  <c r="V7" i="35"/>
  <c r="X38" i="50"/>
  <c r="X38" i="18"/>
  <c r="F28" i="13"/>
  <c r="F8" i="8"/>
  <c r="G8" i="8" s="1"/>
  <c r="X43" i="43"/>
  <c r="X43" i="27"/>
  <c r="X43" i="12"/>
  <c r="X43" i="34"/>
  <c r="X43" i="21"/>
  <c r="X39" i="42"/>
  <c r="X39" i="28"/>
  <c r="X39" i="31"/>
  <c r="X27" i="14"/>
  <c r="X27" i="29"/>
  <c r="X27" i="17"/>
  <c r="X27" i="37"/>
  <c r="X27" i="20"/>
  <c r="X27" i="52"/>
  <c r="X23" i="49"/>
  <c r="X23" i="39"/>
  <c r="X23" i="48"/>
  <c r="X23" i="29"/>
  <c r="X23" i="13"/>
  <c r="X11" i="19"/>
  <c r="X11" i="18"/>
  <c r="X11" i="23"/>
  <c r="X11" i="25"/>
  <c r="X11" i="42"/>
  <c r="X11" i="34"/>
  <c r="V6" i="13"/>
  <c r="V30" i="51"/>
  <c r="V30" i="42"/>
  <c r="V30" i="37"/>
  <c r="V30" i="38"/>
  <c r="V30" i="22"/>
  <c r="V30" i="50"/>
  <c r="V30" i="28"/>
  <c r="V30" i="12"/>
  <c r="V30" i="25"/>
  <c r="G10" i="52"/>
  <c r="V37" i="23"/>
  <c r="V10" i="41"/>
  <c r="V10" i="35"/>
  <c r="V10" i="8"/>
  <c r="V10" i="25"/>
  <c r="V10" i="13"/>
  <c r="P10" i="19"/>
  <c r="P10" i="27"/>
  <c r="P10" i="36"/>
  <c r="F10" i="38"/>
  <c r="P10" i="17"/>
  <c r="P10" i="25"/>
  <c r="F10" i="27"/>
  <c r="P10" i="40"/>
  <c r="P10" i="41"/>
  <c r="F10" i="8"/>
  <c r="F10" i="25"/>
  <c r="G10" i="25" s="1"/>
  <c r="P10" i="37"/>
  <c r="F10" i="50"/>
  <c r="P10" i="34"/>
  <c r="P10" i="12"/>
  <c r="P10" i="23"/>
  <c r="F10" i="29"/>
  <c r="P10" i="42"/>
  <c r="F10" i="13"/>
  <c r="F10" i="22"/>
  <c r="G10" i="22" s="1"/>
  <c r="F10" i="28"/>
  <c r="G10" i="28" s="1"/>
  <c r="F10" i="33"/>
  <c r="F10" i="36"/>
  <c r="P10" i="13"/>
  <c r="F10" i="32"/>
  <c r="F10" i="21"/>
  <c r="G10" i="21" s="1"/>
  <c r="X24" i="52"/>
  <c r="E7" i="36"/>
  <c r="F27" i="50"/>
  <c r="P27" i="52"/>
  <c r="P27" i="50"/>
  <c r="F27" i="52"/>
  <c r="G27" i="52" s="1"/>
  <c r="G42" i="4"/>
  <c r="J39" i="31" s="1"/>
  <c r="F42" i="4"/>
  <c r="T39" i="35" s="1"/>
  <c r="AH14" i="4"/>
  <c r="F14" i="4" s="1"/>
  <c r="T11" i="19" s="1"/>
  <c r="AH40" i="4"/>
  <c r="F40" i="4" s="1"/>
  <c r="T37" i="40" s="1"/>
  <c r="AH9" i="4"/>
  <c r="F9" i="4" s="1"/>
  <c r="T6" i="32" s="1"/>
  <c r="E26" i="36"/>
  <c r="E41" i="36"/>
  <c r="E19" i="36"/>
  <c r="E34" i="36"/>
  <c r="E39" i="36"/>
  <c r="E33" i="36"/>
  <c r="E11" i="36"/>
  <c r="E38" i="36"/>
  <c r="E14" i="36"/>
  <c r="E21" i="31"/>
  <c r="E6" i="28"/>
  <c r="E38" i="28"/>
  <c r="E26" i="28"/>
  <c r="E5" i="50"/>
  <c r="E7" i="50"/>
  <c r="E11" i="50"/>
  <c r="E13" i="50"/>
  <c r="E15" i="50"/>
  <c r="E19" i="50"/>
  <c r="E21" i="50"/>
  <c r="E23" i="50"/>
  <c r="E27" i="50"/>
  <c r="E29" i="50"/>
  <c r="E31" i="50"/>
  <c r="E35" i="50"/>
  <c r="E37" i="50"/>
  <c r="E39" i="50"/>
  <c r="E43" i="50"/>
  <c r="E8" i="50"/>
  <c r="E10" i="50"/>
  <c r="E12" i="50"/>
  <c r="E16" i="50"/>
  <c r="E18" i="50"/>
  <c r="E20" i="50"/>
  <c r="E24" i="50"/>
  <c r="E26" i="50"/>
  <c r="E28" i="50"/>
  <c r="E32" i="50"/>
  <c r="E34" i="50"/>
  <c r="E36" i="50"/>
  <c r="E40" i="50"/>
  <c r="E42" i="50"/>
  <c r="F5" i="8"/>
  <c r="F5" i="12"/>
  <c r="G5" i="12" s="1"/>
  <c r="F5" i="14"/>
  <c r="F5" i="16"/>
  <c r="P5" i="15"/>
  <c r="P12" i="50"/>
  <c r="P12" i="52"/>
  <c r="F12" i="48"/>
  <c r="F12" i="50"/>
  <c r="F12" i="49"/>
  <c r="P12" i="51"/>
  <c r="P25" i="48"/>
  <c r="E15" i="43"/>
  <c r="E24" i="43"/>
  <c r="E33" i="43"/>
  <c r="E38" i="43"/>
  <c r="E34" i="43"/>
  <c r="E37" i="43"/>
  <c r="E39" i="43"/>
  <c r="E23" i="43"/>
  <c r="E26" i="43"/>
  <c r="E10" i="43"/>
  <c r="E17" i="43"/>
  <c r="E9" i="38"/>
  <c r="E13" i="38"/>
  <c r="G13" i="38" s="1"/>
  <c r="E34" i="38"/>
  <c r="E37" i="38"/>
  <c r="E18" i="38"/>
  <c r="E11" i="34"/>
  <c r="E20" i="29"/>
  <c r="E24" i="29"/>
  <c r="E7" i="18"/>
  <c r="E24" i="12"/>
  <c r="E27" i="12"/>
  <c r="E34" i="12"/>
  <c r="E37" i="12"/>
  <c r="E26" i="12"/>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P11" i="49"/>
  <c r="P5" i="48"/>
  <c r="P5" i="50"/>
  <c r="P5" i="51"/>
  <c r="P5" i="17"/>
  <c r="F5" i="26"/>
  <c r="F5" i="18"/>
  <c r="P5" i="8"/>
  <c r="P5" i="18"/>
  <c r="F5" i="27"/>
  <c r="F5" i="19"/>
  <c r="G5" i="19" s="1"/>
  <c r="P5" i="25"/>
  <c r="P5" i="49"/>
  <c r="F5" i="50"/>
  <c r="P5" i="19"/>
  <c r="P5" i="14"/>
  <c r="F5" i="24"/>
  <c r="P5" i="20"/>
  <c r="F5" i="15"/>
  <c r="G5" i="15" s="1"/>
  <c r="P5" i="23"/>
  <c r="E20" i="35"/>
  <c r="E12" i="25"/>
  <c r="G12" i="25" s="1"/>
  <c r="E33" i="25"/>
  <c r="E25" i="25"/>
  <c r="E13" i="25"/>
  <c r="E37" i="25"/>
  <c r="E32" i="25"/>
  <c r="E23" i="25"/>
  <c r="E10" i="25"/>
  <c r="E24" i="20"/>
  <c r="E17" i="16"/>
  <c r="E18" i="16"/>
  <c r="E25" i="16"/>
  <c r="E6" i="16"/>
  <c r="E14" i="16"/>
  <c r="E9" i="40"/>
  <c r="J42" i="30"/>
  <c r="J42" i="8"/>
  <c r="E10" i="49"/>
  <c r="E18" i="49"/>
  <c r="E26" i="49"/>
  <c r="E34" i="49"/>
  <c r="E42" i="49"/>
  <c r="E8" i="49"/>
  <c r="E30" i="49"/>
  <c r="E40" i="49"/>
  <c r="E31" i="49"/>
  <c r="E32" i="49"/>
  <c r="E16" i="49"/>
  <c r="E39" i="48"/>
  <c r="E23" i="48"/>
  <c r="AI25" i="4"/>
  <c r="G25" i="4" s="1"/>
  <c r="AI17" i="4"/>
  <c r="G17" i="4" s="1"/>
  <c r="J14" i="16" s="1"/>
  <c r="AI37" i="4"/>
  <c r="G37" i="4" s="1"/>
  <c r="J31" i="20"/>
  <c r="AI29" i="4"/>
  <c r="G29" i="4" s="1"/>
  <c r="J26" i="33" s="1"/>
  <c r="AH16" i="4"/>
  <c r="F16" i="4" s="1"/>
  <c r="AI21" i="4"/>
  <c r="G21" i="4" s="1"/>
  <c r="AI44" i="4"/>
  <c r="G44" i="4" s="1"/>
  <c r="J41" i="34" s="1"/>
  <c r="AI27" i="4"/>
  <c r="G27" i="4" s="1"/>
  <c r="J24" i="51" s="1"/>
  <c r="AI13" i="4"/>
  <c r="G13" i="4" s="1"/>
  <c r="J10" i="21" s="1"/>
  <c r="AH38" i="4"/>
  <c r="F38" i="4" s="1"/>
  <c r="AI46" i="4"/>
  <c r="G46" i="4" s="1"/>
  <c r="J43" i="19" s="1"/>
  <c r="AH46" i="4"/>
  <c r="F46" i="4" s="1"/>
  <c r="T43" i="16" s="1"/>
  <c r="T39" i="39"/>
  <c r="J39" i="12"/>
  <c r="J39" i="36"/>
  <c r="J39" i="22"/>
  <c r="J39" i="30"/>
  <c r="J39" i="33"/>
  <c r="T28" i="40"/>
  <c r="T28" i="38"/>
  <c r="T28" i="23"/>
  <c r="T28" i="34"/>
  <c r="T28" i="19"/>
  <c r="T43" i="22"/>
  <c r="T43" i="29"/>
  <c r="J43" i="15"/>
  <c r="J26" i="31"/>
  <c r="J26" i="43"/>
  <c r="J26" i="14"/>
  <c r="J26" i="18"/>
  <c r="J26" i="29"/>
  <c r="J26" i="51"/>
  <c r="J26" i="19"/>
  <c r="J26" i="8"/>
  <c r="J26" i="48"/>
  <c r="J26" i="40"/>
  <c r="J26" i="24"/>
  <c r="J26" i="27"/>
  <c r="J26" i="36"/>
  <c r="J26" i="16"/>
  <c r="J26" i="39"/>
  <c r="J26" i="12"/>
  <c r="J26" i="32"/>
  <c r="T20" i="43"/>
  <c r="T6" i="36"/>
  <c r="T6" i="51"/>
  <c r="T6" i="23"/>
  <c r="T6" i="16"/>
  <c r="T6" i="39"/>
  <c r="T6" i="33"/>
  <c r="T6" i="13"/>
  <c r="T6" i="17"/>
  <c r="T6" i="35"/>
  <c r="J14" i="35"/>
  <c r="J43" i="30" l="1"/>
  <c r="J35" i="37"/>
  <c r="J35" i="12"/>
  <c r="T16" i="29"/>
  <c r="T16" i="8"/>
  <c r="T16" i="42"/>
  <c r="T24" i="27"/>
  <c r="T24" i="14"/>
  <c r="T16" i="21"/>
  <c r="T43" i="15"/>
  <c r="T16" i="39"/>
  <c r="T24" i="35"/>
  <c r="T24" i="15"/>
  <c r="T24" i="8"/>
  <c r="T16" i="19"/>
  <c r="T43" i="21"/>
  <c r="J37" i="34"/>
  <c r="T24" i="17"/>
  <c r="T16" i="33"/>
  <c r="T16" i="16"/>
  <c r="T24" i="38"/>
  <c r="T24" i="41"/>
  <c r="T16" i="26"/>
  <c r="J37" i="21"/>
  <c r="T24" i="16"/>
  <c r="T24" i="44"/>
  <c r="T16" i="36"/>
  <c r="J35" i="40"/>
  <c r="J35" i="41"/>
  <c r="J35" i="42"/>
  <c r="J35" i="27"/>
  <c r="J35" i="31"/>
  <c r="J35" i="19"/>
  <c r="J35" i="52"/>
  <c r="J35" i="36"/>
  <c r="J35" i="28"/>
  <c r="J35" i="38"/>
  <c r="J35" i="15"/>
  <c r="J7" i="12"/>
  <c r="V7" i="19"/>
  <c r="V7" i="26"/>
  <c r="V7" i="51"/>
  <c r="V7" i="34"/>
  <c r="V7" i="12"/>
  <c r="V7" i="25"/>
  <c r="V7" i="40"/>
  <c r="V7" i="42"/>
  <c r="V7" i="31"/>
  <c r="V7" i="44"/>
  <c r="V7" i="16"/>
  <c r="V7" i="24"/>
  <c r="V7" i="48"/>
  <c r="V7" i="8"/>
  <c r="V7" i="18"/>
  <c r="V7" i="28"/>
  <c r="V7" i="20"/>
  <c r="V7" i="27"/>
  <c r="V7" i="29"/>
  <c r="V7" i="37"/>
  <c r="V7" i="50"/>
  <c r="V7" i="17"/>
  <c r="V7" i="32"/>
  <c r="V20" i="27"/>
  <c r="V20" i="21"/>
  <c r="V20" i="49"/>
  <c r="G27" i="12"/>
  <c r="P25" i="49"/>
  <c r="V6" i="28"/>
  <c r="F8" i="20"/>
  <c r="P28" i="48"/>
  <c r="X38" i="13"/>
  <c r="X38" i="39"/>
  <c r="V36" i="12"/>
  <c r="V36" i="17"/>
  <c r="V36" i="28"/>
  <c r="V6" i="21"/>
  <c r="X38" i="17"/>
  <c r="X38" i="24"/>
  <c r="X38" i="31"/>
  <c r="V36" i="22"/>
  <c r="V36" i="16"/>
  <c r="V6" i="44"/>
  <c r="P8" i="37"/>
  <c r="P28" i="49"/>
  <c r="X38" i="43"/>
  <c r="X38" i="49"/>
  <c r="V36" i="39"/>
  <c r="V36" i="13"/>
  <c r="J35" i="29"/>
  <c r="V6" i="15"/>
  <c r="X38" i="28"/>
  <c r="X38" i="22"/>
  <c r="X38" i="34"/>
  <c r="X38" i="36"/>
  <c r="V36" i="38"/>
  <c r="T37" i="50"/>
  <c r="V6" i="25"/>
  <c r="P28" i="18"/>
  <c r="X38" i="38"/>
  <c r="X38" i="37"/>
  <c r="X38" i="8"/>
  <c r="V36" i="36"/>
  <c r="V36" i="44"/>
  <c r="P28" i="21"/>
  <c r="V36" i="42"/>
  <c r="X38" i="20"/>
  <c r="F25" i="38"/>
  <c r="T37" i="12"/>
  <c r="F28" i="43"/>
  <c r="V6" i="34"/>
  <c r="F28" i="38"/>
  <c r="X38" i="29"/>
  <c r="X38" i="32"/>
  <c r="V36" i="8"/>
  <c r="V36" i="49"/>
  <c r="F28" i="28"/>
  <c r="X38" i="35"/>
  <c r="V6" i="39"/>
  <c r="F28" i="37"/>
  <c r="X38" i="27"/>
  <c r="X38" i="26"/>
  <c r="V36" i="31"/>
  <c r="V36" i="41"/>
  <c r="X38" i="21"/>
  <c r="X38" i="51"/>
  <c r="V6" i="19"/>
  <c r="V6" i="37"/>
  <c r="F28" i="25"/>
  <c r="X38" i="19"/>
  <c r="X38" i="23"/>
  <c r="V36" i="50"/>
  <c r="V36" i="52"/>
  <c r="P14" i="39"/>
  <c r="X38" i="25"/>
  <c r="X38" i="40"/>
  <c r="V36" i="25"/>
  <c r="F25" i="19"/>
  <c r="G25" i="19" s="1"/>
  <c r="P25" i="14"/>
  <c r="V6" i="48"/>
  <c r="P28" i="22"/>
  <c r="X38" i="30"/>
  <c r="X38" i="15"/>
  <c r="V36" i="29"/>
  <c r="V36" i="15"/>
  <c r="F14" i="19"/>
  <c r="G14" i="19" s="1"/>
  <c r="X38" i="41"/>
  <c r="X38" i="16"/>
  <c r="X38" i="12"/>
  <c r="V36" i="43"/>
  <c r="G27" i="27"/>
  <c r="G15" i="33"/>
  <c r="G13" i="17"/>
  <c r="G39" i="17"/>
  <c r="E26" i="42"/>
  <c r="G13" i="37"/>
  <c r="G27" i="15"/>
  <c r="E27" i="34"/>
  <c r="G27" i="34" s="1"/>
  <c r="G27" i="42"/>
  <c r="G23" i="28"/>
  <c r="G27" i="33"/>
  <c r="G28" i="13"/>
  <c r="G13" i="28"/>
  <c r="V29" i="37"/>
  <c r="V29" i="27"/>
  <c r="V29" i="23"/>
  <c r="V10" i="31"/>
  <c r="V10" i="52"/>
  <c r="V10" i="14"/>
  <c r="X5" i="33"/>
  <c r="X5" i="27"/>
  <c r="X5" i="50"/>
  <c r="X20" i="39"/>
  <c r="V9" i="15"/>
  <c r="X20" i="40"/>
  <c r="X20" i="23"/>
  <c r="V17" i="38"/>
  <c r="X22" i="28"/>
  <c r="X22" i="33"/>
  <c r="X22" i="43"/>
  <c r="X22" i="37"/>
  <c r="X22" i="48"/>
  <c r="P33" i="42"/>
  <c r="P40" i="36"/>
  <c r="V41" i="29"/>
  <c r="V13" i="14"/>
  <c r="V14" i="36"/>
  <c r="X5" i="24"/>
  <c r="V11" i="40"/>
  <c r="V10" i="16"/>
  <c r="V10" i="37"/>
  <c r="X40" i="17"/>
  <c r="X40" i="18"/>
  <c r="X5" i="37"/>
  <c r="J24" i="36"/>
  <c r="V10" i="27"/>
  <c r="V10" i="19"/>
  <c r="V10" i="49"/>
  <c r="X5" i="30"/>
  <c r="X5" i="13"/>
  <c r="X5" i="40"/>
  <c r="X20" i="16"/>
  <c r="X20" i="34"/>
  <c r="X20" i="43"/>
  <c r="V17" i="21"/>
  <c r="P33" i="34"/>
  <c r="X22" i="8"/>
  <c r="X22" i="51"/>
  <c r="X22" i="30"/>
  <c r="X22" i="44"/>
  <c r="X22" i="40"/>
  <c r="F23" i="16"/>
  <c r="G23" i="16" s="1"/>
  <c r="F40" i="31"/>
  <c r="V13" i="52"/>
  <c r="X20" i="50"/>
  <c r="V11" i="36"/>
  <c r="V10" i="38"/>
  <c r="V10" i="22"/>
  <c r="X40" i="20"/>
  <c r="X40" i="12"/>
  <c r="X5" i="15"/>
  <c r="X22" i="29"/>
  <c r="X40" i="48"/>
  <c r="V10" i="26"/>
  <c r="V10" i="34"/>
  <c r="X5" i="52"/>
  <c r="X5" i="26"/>
  <c r="X5" i="14"/>
  <c r="X20" i="20"/>
  <c r="X20" i="49"/>
  <c r="X20" i="21"/>
  <c r="V17" i="20"/>
  <c r="F33" i="48"/>
  <c r="X22" i="18"/>
  <c r="X22" i="25"/>
  <c r="X22" i="32"/>
  <c r="X22" i="23"/>
  <c r="X22" i="38"/>
  <c r="P23" i="8"/>
  <c r="P40" i="19"/>
  <c r="X20" i="29"/>
  <c r="V10" i="48"/>
  <c r="V10" i="24"/>
  <c r="V10" i="18"/>
  <c r="X40" i="52"/>
  <c r="V23" i="35"/>
  <c r="X22" i="20"/>
  <c r="J41" i="49"/>
  <c r="V10" i="12"/>
  <c r="V10" i="42"/>
  <c r="V37" i="41"/>
  <c r="X5" i="51"/>
  <c r="X5" i="34"/>
  <c r="X20" i="38"/>
  <c r="X20" i="30"/>
  <c r="X20" i="19"/>
  <c r="P33" i="13"/>
  <c r="X22" i="15"/>
  <c r="X22" i="14"/>
  <c r="X22" i="19"/>
  <c r="X22" i="34"/>
  <c r="X22" i="22"/>
  <c r="P40" i="49"/>
  <c r="V25" i="32"/>
  <c r="X20" i="28"/>
  <c r="V10" i="23"/>
  <c r="V10" i="51"/>
  <c r="X40" i="24"/>
  <c r="X40" i="19"/>
  <c r="J41" i="44"/>
  <c r="V10" i="21"/>
  <c r="V10" i="17"/>
  <c r="V37" i="26"/>
  <c r="X5" i="32"/>
  <c r="X5" i="43"/>
  <c r="X20" i="15"/>
  <c r="X20" i="35"/>
  <c r="X20" i="52"/>
  <c r="X20" i="36"/>
  <c r="P33" i="51"/>
  <c r="X22" i="16"/>
  <c r="X22" i="50"/>
  <c r="X22" i="35"/>
  <c r="X22" i="39"/>
  <c r="J21" i="48"/>
  <c r="J23" i="23"/>
  <c r="F40" i="36"/>
  <c r="V25" i="8"/>
  <c r="X20" i="41"/>
  <c r="V11" i="16"/>
  <c r="V10" i="39"/>
  <c r="V10" i="32"/>
  <c r="V10" i="28"/>
  <c r="X40" i="16"/>
  <c r="X5" i="18"/>
  <c r="X22" i="27"/>
  <c r="X22" i="21"/>
  <c r="J37" i="50"/>
  <c r="V10" i="20"/>
  <c r="V10" i="15"/>
  <c r="V37" i="33"/>
  <c r="X5" i="35"/>
  <c r="X5" i="31"/>
  <c r="X20" i="22"/>
  <c r="V33" i="26"/>
  <c r="X20" i="42"/>
  <c r="X20" i="37"/>
  <c r="F33" i="40"/>
  <c r="X22" i="41"/>
  <c r="X22" i="12"/>
  <c r="X22" i="36"/>
  <c r="X22" i="31"/>
  <c r="F40" i="22"/>
  <c r="G40" i="22" s="1"/>
  <c r="F33" i="20"/>
  <c r="G33" i="20" s="1"/>
  <c r="X20" i="51"/>
  <c r="V11" i="8"/>
  <c r="V10" i="50"/>
  <c r="V10" i="29"/>
  <c r="X40" i="51"/>
  <c r="V37" i="14"/>
  <c r="V23" i="29"/>
  <c r="J14" i="12"/>
  <c r="J24" i="20"/>
  <c r="J37" i="44"/>
  <c r="J37" i="27"/>
  <c r="J37" i="26"/>
  <c r="F29" i="43"/>
  <c r="F33" i="15"/>
  <c r="P33" i="37"/>
  <c r="P33" i="40"/>
  <c r="F33" i="24"/>
  <c r="F33" i="44"/>
  <c r="G33" i="44" s="1"/>
  <c r="P33" i="36"/>
  <c r="P33" i="43"/>
  <c r="F40" i="52"/>
  <c r="P40" i="32"/>
  <c r="P40" i="27"/>
  <c r="F40" i="18"/>
  <c r="G40" i="18" s="1"/>
  <c r="F40" i="43"/>
  <c r="P40" i="33"/>
  <c r="P40" i="20"/>
  <c r="P29" i="52"/>
  <c r="F33" i="33"/>
  <c r="G33" i="33" s="1"/>
  <c r="X16" i="33"/>
  <c r="V22" i="24"/>
  <c r="V23" i="30"/>
  <c r="AN9" i="4"/>
  <c r="H9" i="4" s="1"/>
  <c r="N6" i="18" s="1"/>
  <c r="AN39" i="4"/>
  <c r="H39" i="4" s="1"/>
  <c r="N36" i="50" s="1"/>
  <c r="AN23" i="4"/>
  <c r="H23" i="4" s="1"/>
  <c r="J14" i="24"/>
  <c r="T8" i="16"/>
  <c r="J24" i="25"/>
  <c r="J37" i="25"/>
  <c r="J37" i="39"/>
  <c r="X25" i="15"/>
  <c r="P29" i="17"/>
  <c r="P33" i="18"/>
  <c r="F33" i="23"/>
  <c r="G33" i="23" s="1"/>
  <c r="F33" i="25"/>
  <c r="G33" i="25" s="1"/>
  <c r="F33" i="43"/>
  <c r="G33" i="43" s="1"/>
  <c r="P33" i="8"/>
  <c r="P33" i="22"/>
  <c r="P33" i="33"/>
  <c r="P40" i="51"/>
  <c r="F40" i="41"/>
  <c r="F40" i="26"/>
  <c r="P40" i="18"/>
  <c r="F40" i="44"/>
  <c r="G40" i="44" s="1"/>
  <c r="F40" i="32"/>
  <c r="F40" i="20"/>
  <c r="G40" i="20" s="1"/>
  <c r="F29" i="41"/>
  <c r="F29" i="26"/>
  <c r="P33" i="16"/>
  <c r="V22" i="22"/>
  <c r="V23" i="24"/>
  <c r="V23" i="38"/>
  <c r="V23" i="8"/>
  <c r="J14" i="38"/>
  <c r="J37" i="35"/>
  <c r="J37" i="23"/>
  <c r="P40" i="52"/>
  <c r="P29" i="44"/>
  <c r="F33" i="38"/>
  <c r="P33" i="27"/>
  <c r="P33" i="38"/>
  <c r="F33" i="31"/>
  <c r="G33" i="31" s="1"/>
  <c r="F33" i="30"/>
  <c r="G33" i="30" s="1"/>
  <c r="F33" i="17"/>
  <c r="G33" i="17" s="1"/>
  <c r="P40" i="50"/>
  <c r="F40" i="38"/>
  <c r="G40" i="38" s="1"/>
  <c r="F40" i="25"/>
  <c r="G40" i="25" s="1"/>
  <c r="P40" i="14"/>
  <c r="P40" i="38"/>
  <c r="P40" i="29"/>
  <c r="F40" i="19"/>
  <c r="F29" i="37"/>
  <c r="F29" i="39"/>
  <c r="P33" i="49"/>
  <c r="F33" i="26"/>
  <c r="G33" i="26" s="1"/>
  <c r="V23" i="17"/>
  <c r="V23" i="31"/>
  <c r="V23" i="49"/>
  <c r="J14" i="33"/>
  <c r="J14" i="51"/>
  <c r="J37" i="16"/>
  <c r="J37" i="36"/>
  <c r="F40" i="30"/>
  <c r="G40" i="30" s="1"/>
  <c r="P29" i="50"/>
  <c r="P33" i="23"/>
  <c r="P33" i="35"/>
  <c r="F33" i="14"/>
  <c r="F33" i="18"/>
  <c r="G33" i="18" s="1"/>
  <c r="P33" i="20"/>
  <c r="F33" i="50"/>
  <c r="P33" i="31"/>
  <c r="P40" i="48"/>
  <c r="F40" i="37"/>
  <c r="F40" i="24"/>
  <c r="G40" i="24" s="1"/>
  <c r="F40" i="15"/>
  <c r="G40" i="15" s="1"/>
  <c r="P40" i="34"/>
  <c r="F40" i="27"/>
  <c r="P40" i="17"/>
  <c r="F29" i="30"/>
  <c r="G29" i="30" s="1"/>
  <c r="P29" i="29"/>
  <c r="F33" i="36"/>
  <c r="G33" i="36" s="1"/>
  <c r="F33" i="19"/>
  <c r="V23" i="39"/>
  <c r="V23" i="27"/>
  <c r="V23" i="19"/>
  <c r="J14" i="32"/>
  <c r="J24" i="22"/>
  <c r="J37" i="37"/>
  <c r="J37" i="40"/>
  <c r="F29" i="51"/>
  <c r="G29" i="51" s="1"/>
  <c r="P29" i="23"/>
  <c r="F33" i="37"/>
  <c r="F33" i="39"/>
  <c r="F33" i="49"/>
  <c r="P33" i="50"/>
  <c r="P33" i="14"/>
  <c r="F33" i="51"/>
  <c r="G33" i="51" s="1"/>
  <c r="F33" i="41"/>
  <c r="G33" i="41" s="1"/>
  <c r="P40" i="43"/>
  <c r="P40" i="35"/>
  <c r="F40" i="23"/>
  <c r="P40" i="13"/>
  <c r="P40" i="41"/>
  <c r="P40" i="25"/>
  <c r="P40" i="16"/>
  <c r="F29" i="27"/>
  <c r="P29" i="49"/>
  <c r="P33" i="32"/>
  <c r="F33" i="28"/>
  <c r="V23" i="23"/>
  <c r="V23" i="18"/>
  <c r="J14" i="22"/>
  <c r="J24" i="49"/>
  <c r="T11" i="14"/>
  <c r="J37" i="19"/>
  <c r="J37" i="13"/>
  <c r="P29" i="39"/>
  <c r="F29" i="8"/>
  <c r="G29" i="8" s="1"/>
  <c r="P33" i="48"/>
  <c r="P33" i="41"/>
  <c r="P33" i="26"/>
  <c r="P33" i="28"/>
  <c r="F33" i="42"/>
  <c r="P33" i="17"/>
  <c r="P33" i="24"/>
  <c r="P40" i="44"/>
  <c r="F40" i="33"/>
  <c r="F40" i="21"/>
  <c r="F40" i="51"/>
  <c r="F40" i="39"/>
  <c r="P40" i="31"/>
  <c r="P40" i="15"/>
  <c r="F29" i="23"/>
  <c r="G29" i="23" s="1"/>
  <c r="F29" i="25"/>
  <c r="F33" i="27"/>
  <c r="G12" i="33"/>
  <c r="J24" i="34"/>
  <c r="J37" i="24"/>
  <c r="J37" i="33"/>
  <c r="G33" i="14"/>
  <c r="F29" i="15"/>
  <c r="P29" i="33"/>
  <c r="P33" i="19"/>
  <c r="F33" i="29"/>
  <c r="F33" i="22"/>
  <c r="P33" i="12"/>
  <c r="P33" i="52"/>
  <c r="F33" i="16"/>
  <c r="G33" i="16" s="1"/>
  <c r="F33" i="8"/>
  <c r="F40" i="42"/>
  <c r="P40" i="30"/>
  <c r="P40" i="21"/>
  <c r="F40" i="50"/>
  <c r="G40" i="50" s="1"/>
  <c r="P40" i="37"/>
  <c r="P40" i="23"/>
  <c r="F29" i="17"/>
  <c r="G29" i="17" s="1"/>
  <c r="N36" i="48"/>
  <c r="N20" i="16"/>
  <c r="N20" i="33"/>
  <c r="N20" i="42"/>
  <c r="N20" i="28"/>
  <c r="N20" i="22"/>
  <c r="N20" i="37"/>
  <c r="N20" i="21"/>
  <c r="N20" i="30"/>
  <c r="N20" i="25"/>
  <c r="N20" i="44"/>
  <c r="N20" i="23"/>
  <c r="N20" i="36"/>
  <c r="N20" i="31"/>
  <c r="N20" i="43"/>
  <c r="N20" i="24"/>
  <c r="N20" i="12"/>
  <c r="N20" i="14"/>
  <c r="N20" i="15"/>
  <c r="N20" i="32"/>
  <c r="N20" i="50"/>
  <c r="N20" i="20"/>
  <c r="N20" i="18"/>
  <c r="N20" i="38"/>
  <c r="N20" i="52"/>
  <c r="N20" i="17"/>
  <c r="N20" i="41"/>
  <c r="N20" i="29"/>
  <c r="N20" i="13"/>
  <c r="N20" i="8"/>
  <c r="N20" i="26"/>
  <c r="N20" i="39"/>
  <c r="N20" i="27"/>
  <c r="N20" i="34"/>
  <c r="N20" i="40"/>
  <c r="N20" i="19"/>
  <c r="N20" i="35"/>
  <c r="X29" i="50"/>
  <c r="X29" i="28"/>
  <c r="X29" i="24"/>
  <c r="T43" i="14"/>
  <c r="X24" i="41"/>
  <c r="T6" i="21"/>
  <c r="T6" i="49"/>
  <c r="T6" i="19"/>
  <c r="T6" i="38"/>
  <c r="T6" i="52"/>
  <c r="T43" i="18"/>
  <c r="T43" i="32"/>
  <c r="T43" i="35"/>
  <c r="T43" i="33"/>
  <c r="T43" i="31"/>
  <c r="T8" i="17"/>
  <c r="J24" i="17"/>
  <c r="J41" i="41"/>
  <c r="V29" i="17"/>
  <c r="X24" i="34"/>
  <c r="V37" i="19"/>
  <c r="V37" i="39"/>
  <c r="X9" i="16"/>
  <c r="X37" i="18"/>
  <c r="V33" i="19"/>
  <c r="V9" i="28"/>
  <c r="V17" i="15"/>
  <c r="V41" i="48"/>
  <c r="V21" i="32"/>
  <c r="V21" i="20"/>
  <c r="V25" i="17"/>
  <c r="V6" i="35"/>
  <c r="X16" i="23"/>
  <c r="X16" i="35"/>
  <c r="V37" i="21"/>
  <c r="X41" i="21"/>
  <c r="X41" i="40"/>
  <c r="X41" i="27"/>
  <c r="X13" i="14"/>
  <c r="X13" i="18"/>
  <c r="F32" i="42"/>
  <c r="F32" i="8"/>
  <c r="G32" i="8" s="1"/>
  <c r="P32" i="52"/>
  <c r="P32" i="15"/>
  <c r="P32" i="48"/>
  <c r="F32" i="27"/>
  <c r="T6" i="48"/>
  <c r="T6" i="28"/>
  <c r="T6" i="20"/>
  <c r="T6" i="24"/>
  <c r="T6" i="25"/>
  <c r="T43" i="49"/>
  <c r="T43" i="12"/>
  <c r="T43" i="19"/>
  <c r="T43" i="36"/>
  <c r="T43" i="38"/>
  <c r="T8" i="51"/>
  <c r="J24" i="28"/>
  <c r="J41" i="31"/>
  <c r="V29" i="40"/>
  <c r="X24" i="35"/>
  <c r="X24" i="19"/>
  <c r="V37" i="15"/>
  <c r="V37" i="31"/>
  <c r="V37" i="13"/>
  <c r="X9" i="40"/>
  <c r="X37" i="43"/>
  <c r="V33" i="40"/>
  <c r="V33" i="28"/>
  <c r="V9" i="41"/>
  <c r="V17" i="51"/>
  <c r="V41" i="24"/>
  <c r="V21" i="43"/>
  <c r="V21" i="16"/>
  <c r="V25" i="29"/>
  <c r="V14" i="15"/>
  <c r="V14" i="29"/>
  <c r="V14" i="43"/>
  <c r="V14" i="32"/>
  <c r="V14" i="44"/>
  <c r="V14" i="14"/>
  <c r="X16" i="28"/>
  <c r="X16" i="31"/>
  <c r="F5" i="32"/>
  <c r="P5" i="41"/>
  <c r="P5" i="26"/>
  <c r="F5" i="31"/>
  <c r="P5" i="43"/>
  <c r="F5" i="29"/>
  <c r="P5" i="32"/>
  <c r="P5" i="29"/>
  <c r="P5" i="30"/>
  <c r="F5" i="34"/>
  <c r="F5" i="28"/>
  <c r="F5" i="30"/>
  <c r="G5" i="30" s="1"/>
  <c r="P5" i="34"/>
  <c r="P5" i="37"/>
  <c r="P5" i="42"/>
  <c r="P5" i="31"/>
  <c r="P5" i="33"/>
  <c r="F5" i="37"/>
  <c r="G5" i="37" s="1"/>
  <c r="F5" i="41"/>
  <c r="F5" i="40"/>
  <c r="G5" i="40" s="1"/>
  <c r="F5" i="33"/>
  <c r="P5" i="36"/>
  <c r="P5" i="40"/>
  <c r="F5" i="43"/>
  <c r="F10" i="49"/>
  <c r="P10" i="18"/>
  <c r="F10" i="12"/>
  <c r="P10" i="39"/>
  <c r="F10" i="51"/>
  <c r="P10" i="8"/>
  <c r="F10" i="20"/>
  <c r="G10" i="20" s="1"/>
  <c r="P10" i="16"/>
  <c r="P10" i="44"/>
  <c r="P10" i="51"/>
  <c r="P10" i="20"/>
  <c r="P10" i="24"/>
  <c r="P10" i="29"/>
  <c r="F10" i="18"/>
  <c r="G10" i="18" s="1"/>
  <c r="P10" i="48"/>
  <c r="P10" i="38"/>
  <c r="F10" i="16"/>
  <c r="P10" i="28"/>
  <c r="F10" i="23"/>
  <c r="P10" i="49"/>
  <c r="F10" i="42"/>
  <c r="F10" i="35"/>
  <c r="F10" i="26"/>
  <c r="G10" i="26" s="1"/>
  <c r="P10" i="52"/>
  <c r="F10" i="34"/>
  <c r="F10" i="31"/>
  <c r="G10" i="31" s="1"/>
  <c r="T6" i="30"/>
  <c r="T6" i="37"/>
  <c r="T6" i="29"/>
  <c r="T6" i="43"/>
  <c r="T6" i="50"/>
  <c r="J43" i="16"/>
  <c r="T43" i="8"/>
  <c r="T43" i="52"/>
  <c r="T43" i="48"/>
  <c r="T43" i="24"/>
  <c r="T43" i="13"/>
  <c r="V29" i="34"/>
  <c r="X24" i="36"/>
  <c r="V37" i="20"/>
  <c r="V37" i="29"/>
  <c r="V37" i="18"/>
  <c r="X9" i="27"/>
  <c r="X25" i="12"/>
  <c r="V9" i="29"/>
  <c r="V9" i="12"/>
  <c r="V17" i="33"/>
  <c r="V6" i="24"/>
  <c r="V6" i="16"/>
  <c r="V6" i="33"/>
  <c r="V6" i="23"/>
  <c r="V6" i="31"/>
  <c r="V6" i="20"/>
  <c r="V6" i="49"/>
  <c r="V6" i="40"/>
  <c r="V6" i="8"/>
  <c r="V6" i="43"/>
  <c r="V6" i="27"/>
  <c r="V6" i="51"/>
  <c r="V6" i="38"/>
  <c r="V6" i="41"/>
  <c r="V6" i="14"/>
  <c r="V6" i="42"/>
  <c r="V9" i="44"/>
  <c r="X16" i="38"/>
  <c r="G10" i="8"/>
  <c r="P25" i="24"/>
  <c r="F25" i="21"/>
  <c r="P25" i="30"/>
  <c r="F25" i="13"/>
  <c r="P25" i="42"/>
  <c r="F25" i="14"/>
  <c r="F25" i="52"/>
  <c r="F25" i="44"/>
  <c r="P25" i="36"/>
  <c r="P25" i="51"/>
  <c r="F25" i="30"/>
  <c r="P25" i="50"/>
  <c r="P25" i="38"/>
  <c r="F25" i="28"/>
  <c r="P15" i="37"/>
  <c r="F15" i="38"/>
  <c r="G15" i="38" s="1"/>
  <c r="F15" i="25"/>
  <c r="F15" i="41"/>
  <c r="P15" i="18"/>
  <c r="F15" i="13"/>
  <c r="P15" i="39"/>
  <c r="X37" i="34"/>
  <c r="X37" i="41"/>
  <c r="X21" i="23"/>
  <c r="X21" i="13"/>
  <c r="X21" i="31"/>
  <c r="T43" i="41"/>
  <c r="T8" i="44"/>
  <c r="V29" i="12"/>
  <c r="V29" i="22"/>
  <c r="V29" i="28"/>
  <c r="V29" i="42"/>
  <c r="V29" i="51"/>
  <c r="V41" i="30"/>
  <c r="V41" i="27"/>
  <c r="V41" i="18"/>
  <c r="V41" i="52"/>
  <c r="V41" i="38"/>
  <c r="V41" i="50"/>
  <c r="V41" i="40"/>
  <c r="V41" i="22"/>
  <c r="V41" i="42"/>
  <c r="V41" i="34"/>
  <c r="V41" i="43"/>
  <c r="V41" i="36"/>
  <c r="V41" i="8"/>
  <c r="V41" i="51"/>
  <c r="V41" i="26"/>
  <c r="V41" i="49"/>
  <c r="V41" i="32"/>
  <c r="V41" i="13"/>
  <c r="V41" i="41"/>
  <c r="V41" i="20"/>
  <c r="V41" i="44"/>
  <c r="V41" i="28"/>
  <c r="V41" i="19"/>
  <c r="V41" i="37"/>
  <c r="V41" i="14"/>
  <c r="V41" i="39"/>
  <c r="V41" i="12"/>
  <c r="V41" i="23"/>
  <c r="V41" i="33"/>
  <c r="V41" i="15"/>
  <c r="V33" i="42"/>
  <c r="V33" i="31"/>
  <c r="V33" i="14"/>
  <c r="V33" i="12"/>
  <c r="V33" i="8"/>
  <c r="V33" i="44"/>
  <c r="V33" i="22"/>
  <c r="V33" i="50"/>
  <c r="V33" i="17"/>
  <c r="V33" i="24"/>
  <c r="V33" i="34"/>
  <c r="V33" i="13"/>
  <c r="V33" i="27"/>
  <c r="V33" i="39"/>
  <c r="V33" i="52"/>
  <c r="V33" i="23"/>
  <c r="V33" i="20"/>
  <c r="V33" i="38"/>
  <c r="V33" i="37"/>
  <c r="V33" i="43"/>
  <c r="V33" i="18"/>
  <c r="V33" i="25"/>
  <c r="V33" i="33"/>
  <c r="V33" i="15"/>
  <c r="V33" i="21"/>
  <c r="V33" i="51"/>
  <c r="V33" i="49"/>
  <c r="V33" i="30"/>
  <c r="V21" i="12"/>
  <c r="V21" i="39"/>
  <c r="V21" i="51"/>
  <c r="V21" i="28"/>
  <c r="V21" i="40"/>
  <c r="V21" i="17"/>
  <c r="V21" i="42"/>
  <c r="V21" i="50"/>
  <c r="V21" i="33"/>
  <c r="V21" i="23"/>
  <c r="V21" i="24"/>
  <c r="V21" i="27"/>
  <c r="V21" i="13"/>
  <c r="V21" i="15"/>
  <c r="V21" i="37"/>
  <c r="V21" i="26"/>
  <c r="V21" i="35"/>
  <c r="V21" i="19"/>
  <c r="V21" i="29"/>
  <c r="V21" i="52"/>
  <c r="V21" i="30"/>
  <c r="V21" i="44"/>
  <c r="V21" i="18"/>
  <c r="V21" i="36"/>
  <c r="V21" i="8"/>
  <c r="V21" i="38"/>
  <c r="V21" i="34"/>
  <c r="V21" i="14"/>
  <c r="V21" i="41"/>
  <c r="V13" i="35"/>
  <c r="V13" i="43"/>
  <c r="V13" i="37"/>
  <c r="V13" i="49"/>
  <c r="V13" i="42"/>
  <c r="V13" i="33"/>
  <c r="V13" i="17"/>
  <c r="V13" i="48"/>
  <c r="V13" i="51"/>
  <c r="V13" i="24"/>
  <c r="V13" i="16"/>
  <c r="V13" i="30"/>
  <c r="V13" i="13"/>
  <c r="AN19" i="4"/>
  <c r="H19" i="4" s="1"/>
  <c r="AN13" i="4"/>
  <c r="H13" i="4" s="1"/>
  <c r="AN37" i="4"/>
  <c r="H37" i="4" s="1"/>
  <c r="N34" i="28" s="1"/>
  <c r="AN46" i="4"/>
  <c r="H46" i="4" s="1"/>
  <c r="AN21" i="4"/>
  <c r="H21" i="4" s="1"/>
  <c r="N18" i="25" s="1"/>
  <c r="AN33" i="4"/>
  <c r="H33" i="4" s="1"/>
  <c r="AN38" i="4"/>
  <c r="H38" i="4" s="1"/>
  <c r="AN29" i="4"/>
  <c r="H29" i="4" s="1"/>
  <c r="AN47" i="4"/>
  <c r="H47" i="4" s="1"/>
  <c r="T6" i="34"/>
  <c r="T6" i="27"/>
  <c r="T6" i="44"/>
  <c r="J43" i="12"/>
  <c r="T43" i="23"/>
  <c r="T43" i="25"/>
  <c r="T43" i="37"/>
  <c r="T43" i="27"/>
  <c r="T43" i="17"/>
  <c r="G10" i="49"/>
  <c r="V29" i="31"/>
  <c r="G10" i="50"/>
  <c r="X24" i="38"/>
  <c r="V37" i="49"/>
  <c r="V37" i="16"/>
  <c r="V37" i="27"/>
  <c r="X9" i="36"/>
  <c r="X13" i="13"/>
  <c r="X25" i="8"/>
  <c r="X37" i="38"/>
  <c r="V33" i="29"/>
  <c r="V9" i="34"/>
  <c r="V17" i="42"/>
  <c r="F32" i="41"/>
  <c r="V41" i="16"/>
  <c r="V21" i="22"/>
  <c r="V9" i="50"/>
  <c r="G10" i="42"/>
  <c r="V13" i="50"/>
  <c r="V29" i="20"/>
  <c r="V39" i="16"/>
  <c r="V39" i="48"/>
  <c r="V39" i="31"/>
  <c r="V39" i="29"/>
  <c r="V39" i="8"/>
  <c r="V39" i="40"/>
  <c r="V39" i="23"/>
  <c r="V39" i="32"/>
  <c r="V39" i="17"/>
  <c r="V39" i="13"/>
  <c r="V39" i="38"/>
  <c r="V39" i="15"/>
  <c r="V39" i="43"/>
  <c r="V39" i="24"/>
  <c r="V39" i="28"/>
  <c r="V39" i="34"/>
  <c r="V39" i="22"/>
  <c r="V39" i="27"/>
  <c r="V39" i="20"/>
  <c r="V39" i="36"/>
  <c r="V39" i="42"/>
  <c r="V39" i="25"/>
  <c r="V39" i="44"/>
  <c r="V39" i="33"/>
  <c r="V39" i="50"/>
  <c r="AN11" i="4"/>
  <c r="H11" i="4" s="1"/>
  <c r="T43" i="40"/>
  <c r="T6" i="41"/>
  <c r="T6" i="22"/>
  <c r="T6" i="26"/>
  <c r="T6" i="18"/>
  <c r="T6" i="31"/>
  <c r="T6" i="40"/>
  <c r="J43" i="36"/>
  <c r="T43" i="28"/>
  <c r="T43" i="39"/>
  <c r="T43" i="42"/>
  <c r="T43" i="43"/>
  <c r="T43" i="30"/>
  <c r="V29" i="43"/>
  <c r="V29" i="14"/>
  <c r="V37" i="38"/>
  <c r="X9" i="44"/>
  <c r="X13" i="38"/>
  <c r="X25" i="30"/>
  <c r="X37" i="32"/>
  <c r="J7" i="50"/>
  <c r="J7" i="13"/>
  <c r="J7" i="42"/>
  <c r="P32" i="32"/>
  <c r="V41" i="31"/>
  <c r="V21" i="49"/>
  <c r="V6" i="12"/>
  <c r="X24" i="37"/>
  <c r="X24" i="23"/>
  <c r="X24" i="44"/>
  <c r="X24" i="48"/>
  <c r="X33" i="29"/>
  <c r="X33" i="43"/>
  <c r="T43" i="34"/>
  <c r="X9" i="22"/>
  <c r="X33" i="23"/>
  <c r="X16" i="44"/>
  <c r="X16" i="50"/>
  <c r="X16" i="26"/>
  <c r="X16" i="21"/>
  <c r="X16" i="27"/>
  <c r="X16" i="52"/>
  <c r="X16" i="24"/>
  <c r="X16" i="32"/>
  <c r="X16" i="40"/>
  <c r="X16" i="36"/>
  <c r="X16" i="25"/>
  <c r="X16" i="37"/>
  <c r="X16" i="12"/>
  <c r="X16" i="29"/>
  <c r="X16" i="42"/>
  <c r="X16" i="15"/>
  <c r="X16" i="22"/>
  <c r="X16" i="17"/>
  <c r="X16" i="18"/>
  <c r="X16" i="41"/>
  <c r="X16" i="19"/>
  <c r="X16" i="43"/>
  <c r="X16" i="49"/>
  <c r="X16" i="16"/>
  <c r="X16" i="20"/>
  <c r="X16" i="34"/>
  <c r="X16" i="51"/>
  <c r="X16" i="39"/>
  <c r="V37" i="42"/>
  <c r="V37" i="37"/>
  <c r="V37" i="43"/>
  <c r="V37" i="30"/>
  <c r="V37" i="8"/>
  <c r="V37" i="52"/>
  <c r="V25" i="26"/>
  <c r="V25" i="20"/>
  <c r="V25" i="41"/>
  <c r="V25" i="50"/>
  <c r="V25" i="34"/>
  <c r="V25" i="25"/>
  <c r="V25" i="21"/>
  <c r="V25" i="48"/>
  <c r="V25" i="40"/>
  <c r="V25" i="14"/>
  <c r="V25" i="43"/>
  <c r="V25" i="24"/>
  <c r="V25" i="44"/>
  <c r="V25" i="16"/>
  <c r="V25" i="27"/>
  <c r="V25" i="30"/>
  <c r="V25" i="19"/>
  <c r="V25" i="15"/>
  <c r="V25" i="12"/>
  <c r="V25" i="36"/>
  <c r="V17" i="27"/>
  <c r="V17" i="31"/>
  <c r="V17" i="13"/>
  <c r="V17" i="23"/>
  <c r="V17" i="16"/>
  <c r="V17" i="37"/>
  <c r="V17" i="24"/>
  <c r="V17" i="44"/>
  <c r="V17" i="19"/>
  <c r="V17" i="35"/>
  <c r="V17" i="26"/>
  <c r="V17" i="18"/>
  <c r="V17" i="48"/>
  <c r="V17" i="30"/>
  <c r="V17" i="14"/>
  <c r="V17" i="22"/>
  <c r="V17" i="41"/>
  <c r="V17" i="25"/>
  <c r="V17" i="32"/>
  <c r="V17" i="43"/>
  <c r="V17" i="36"/>
  <c r="V17" i="49"/>
  <c r="V17" i="39"/>
  <c r="V17" i="17"/>
  <c r="V17" i="50"/>
  <c r="V17" i="52"/>
  <c r="V17" i="28"/>
  <c r="V17" i="29"/>
  <c r="V17" i="8"/>
  <c r="V9" i="26"/>
  <c r="V9" i="21"/>
  <c r="V9" i="40"/>
  <c r="V9" i="30"/>
  <c r="V9" i="24"/>
  <c r="V9" i="39"/>
  <c r="V9" i="33"/>
  <c r="V9" i="18"/>
  <c r="V9" i="8"/>
  <c r="V9" i="42"/>
  <c r="V9" i="23"/>
  <c r="V9" i="19"/>
  <c r="V9" i="49"/>
  <c r="V9" i="38"/>
  <c r="V9" i="17"/>
  <c r="V9" i="31"/>
  <c r="V9" i="27"/>
  <c r="V9" i="25"/>
  <c r="V9" i="52"/>
  <c r="V9" i="43"/>
  <c r="V9" i="13"/>
  <c r="V9" i="51"/>
  <c r="V9" i="16"/>
  <c r="V9" i="35"/>
  <c r="V9" i="14"/>
  <c r="V9" i="37"/>
  <c r="AN31" i="4"/>
  <c r="H31" i="4" s="1"/>
  <c r="AN15" i="4"/>
  <c r="H15" i="4" s="1"/>
  <c r="N12" i="36" s="1"/>
  <c r="T6" i="8"/>
  <c r="T6" i="42"/>
  <c r="T6" i="12"/>
  <c r="J43" i="29"/>
  <c r="T43" i="26"/>
  <c r="T43" i="20"/>
  <c r="T43" i="50"/>
  <c r="T8" i="19"/>
  <c r="V29" i="36"/>
  <c r="V29" i="49"/>
  <c r="X24" i="30"/>
  <c r="V37" i="44"/>
  <c r="V37" i="35"/>
  <c r="X33" i="44"/>
  <c r="V33" i="16"/>
  <c r="V9" i="48"/>
  <c r="V17" i="34"/>
  <c r="V17" i="40"/>
  <c r="P32" i="39"/>
  <c r="AN45" i="4"/>
  <c r="H45" i="4" s="1"/>
  <c r="V41" i="21"/>
  <c r="V41" i="35"/>
  <c r="V21" i="48"/>
  <c r="V25" i="37"/>
  <c r="X16" i="8"/>
  <c r="V37" i="22"/>
  <c r="X16" i="13"/>
  <c r="V13" i="38"/>
  <c r="G25" i="14"/>
  <c r="AN43" i="4"/>
  <c r="H43" i="4" s="1"/>
  <c r="N40" i="44" s="1"/>
  <c r="AN27" i="4"/>
  <c r="H27" i="4" s="1"/>
  <c r="N24" i="44" s="1"/>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E29" i="29"/>
  <c r="E7" i="37"/>
  <c r="E12" i="40"/>
  <c r="G12" i="40" s="1"/>
  <c r="E5" i="40"/>
  <c r="E8" i="40"/>
  <c r="E38" i="40"/>
  <c r="E6" i="40"/>
  <c r="E38" i="8"/>
  <c r="G34" i="17"/>
  <c r="G29" i="41"/>
  <c r="G27" i="16"/>
  <c r="E40" i="2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E32" i="29"/>
  <c r="E14" i="41"/>
  <c r="E24" i="25"/>
  <c r="E33" i="24"/>
  <c r="E17" i="24"/>
  <c r="E32" i="13"/>
  <c r="G32" i="13" s="1"/>
  <c r="E15" i="49"/>
  <c r="E18" i="37"/>
  <c r="E34" i="29"/>
  <c r="E18" i="29"/>
  <c r="E5" i="18"/>
  <c r="G5" i="18" s="1"/>
  <c r="E33" i="12"/>
  <c r="E17" i="12"/>
  <c r="E31" i="13"/>
  <c r="E15" i="13"/>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G36" i="51" s="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7"/>
  <c r="N12" i="52"/>
  <c r="N12" i="48"/>
  <c r="N12" i="26"/>
  <c r="N12" i="50"/>
  <c r="N12" i="8"/>
  <c r="N12" i="12"/>
  <c r="N12" i="43"/>
  <c r="N12" i="16"/>
  <c r="N12" i="40"/>
  <c r="N12" i="21"/>
  <c r="N12" i="18"/>
  <c r="N12" i="38"/>
  <c r="N12" i="19"/>
  <c r="N12" i="24"/>
  <c r="N12" i="42"/>
  <c r="N12" i="25"/>
  <c r="N12" i="32"/>
  <c r="N12" i="29"/>
  <c r="N12" i="34"/>
  <c r="J41" i="19"/>
  <c r="J41" i="26"/>
  <c r="J41" i="35"/>
  <c r="T39" i="23"/>
  <c r="J26" i="50"/>
  <c r="J26" i="41"/>
  <c r="J39" i="48"/>
  <c r="T39" i="43"/>
  <c r="J41" i="51"/>
  <c r="J41" i="17"/>
  <c r="P34" i="31"/>
  <c r="F19" i="36"/>
  <c r="F36" i="17"/>
  <c r="G36" i="17" s="1"/>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G36" i="8" s="1"/>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19"/>
  <c r="N40" i="16"/>
  <c r="N40" i="48"/>
  <c r="N40" i="24"/>
  <c r="N40" i="8"/>
  <c r="N40" i="39"/>
  <c r="N40" i="52"/>
  <c r="N24" i="40"/>
  <c r="N24" i="21"/>
  <c r="N24" i="33"/>
  <c r="N24" i="2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N38" i="37"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G43" i="30" s="1"/>
  <c r="P39" i="23"/>
  <c r="X40" i="42"/>
  <c r="X40" i="15"/>
  <c r="V22" i="16"/>
  <c r="X24" i="18"/>
  <c r="E20" i="43"/>
  <c r="E5" i="43"/>
  <c r="E33" i="42"/>
  <c r="G33" i="42" s="1"/>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E17" i="50"/>
  <c r="E7" i="48"/>
  <c r="F39" i="44"/>
  <c r="G29" i="37"/>
  <c r="X40" i="41"/>
  <c r="X40" i="34"/>
  <c r="X40" i="27"/>
  <c r="E21" i="26"/>
  <c r="E34" i="40"/>
  <c r="E25" i="40"/>
  <c r="E16" i="43"/>
  <c r="E38" i="44"/>
  <c r="E23" i="44"/>
  <c r="E7" i="44"/>
  <c r="E29" i="42"/>
  <c r="G29" i="42" s="1"/>
  <c r="E35" i="41"/>
  <c r="E19" i="41"/>
  <c r="E31" i="39"/>
  <c r="E15" i="39"/>
  <c r="E38" i="38"/>
  <c r="E7" i="38"/>
  <c r="E28" i="36"/>
  <c r="E12" i="36"/>
  <c r="E40" i="34"/>
  <c r="E24" i="34"/>
  <c r="E14" i="33"/>
  <c r="E36" i="32"/>
  <c r="E20" i="32"/>
  <c r="E5" i="32"/>
  <c r="G5" i="32" s="1"/>
  <c r="E26" i="30"/>
  <c r="E10" i="30"/>
  <c r="G10" i="30" s="1"/>
  <c r="E28" i="28"/>
  <c r="G28" i="28" s="1"/>
  <c r="E12" i="28"/>
  <c r="E40" i="26"/>
  <c r="E30" i="25"/>
  <c r="E15" i="25"/>
  <c r="E27" i="23"/>
  <c r="G27" i="23" s="1"/>
  <c r="E11" i="23"/>
  <c r="E33" i="22"/>
  <c r="G33" i="22" s="1"/>
  <c r="E17" i="22"/>
  <c r="E39" i="21"/>
  <c r="E23" i="21"/>
  <c r="E7" i="21"/>
  <c r="E35" i="19"/>
  <c r="E19" i="19"/>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G15" i="51" s="1"/>
  <c r="P15" i="42"/>
  <c r="P15" i="12"/>
  <c r="F15" i="15"/>
  <c r="G15" i="15" s="1"/>
  <c r="F15" i="44"/>
  <c r="F15" i="36"/>
  <c r="G15" i="36" s="1"/>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P34" i="51"/>
  <c r="P34" i="13"/>
  <c r="F34" i="26"/>
  <c r="G34" i="26" s="1"/>
  <c r="P34" i="42"/>
  <c r="F15" i="49"/>
  <c r="G15" i="49" s="1"/>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G43" i="38" s="1"/>
  <c r="F43" i="20"/>
  <c r="G43" i="20" s="1"/>
  <c r="P43" i="22"/>
  <c r="P43" i="51"/>
  <c r="P43" i="16"/>
  <c r="F43" i="49"/>
  <c r="F43" i="44"/>
  <c r="G43" i="44" s="1"/>
  <c r="F43" i="27"/>
  <c r="F43" i="14"/>
  <c r="G43" i="14" s="1"/>
  <c r="F43" i="8"/>
  <c r="F43" i="52"/>
  <c r="G43" i="52" s="1"/>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G32" i="12" s="1"/>
  <c r="P32" i="37"/>
  <c r="P32" i="20"/>
  <c r="P32" i="29"/>
  <c r="P32" i="30"/>
  <c r="F32" i="35"/>
  <c r="G32" i="35" s="1"/>
  <c r="P32" i="41"/>
  <c r="P32" i="40"/>
  <c r="P11" i="34"/>
  <c r="P11" i="36"/>
  <c r="P11" i="22"/>
  <c r="P11" i="18"/>
  <c r="F11" i="22"/>
  <c r="G11" i="22" s="1"/>
  <c r="F11" i="31"/>
  <c r="G11" i="31" s="1"/>
  <c r="F11" i="37"/>
  <c r="G11" i="37" s="1"/>
  <c r="F11" i="51"/>
  <c r="G11" i="51" s="1"/>
  <c r="P28" i="28"/>
  <c r="P28" i="16"/>
  <c r="F28" i="30"/>
  <c r="G28" i="30" s="1"/>
  <c r="P28" i="37"/>
  <c r="F28" i="15"/>
  <c r="P28" i="29"/>
  <c r="F28" i="36"/>
  <c r="P28" i="44"/>
  <c r="P28" i="19"/>
  <c r="F28" i="33"/>
  <c r="P28" i="39"/>
  <c r="F28" i="18"/>
  <c r="G28" i="18" s="1"/>
  <c r="P28" i="30"/>
  <c r="F28" i="39"/>
  <c r="F28" i="40"/>
  <c r="G28" i="40" s="1"/>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F34" i="52"/>
  <c r="G34" i="52" s="1"/>
  <c r="P34" i="33"/>
  <c r="P34" i="50"/>
  <c r="P34" i="20"/>
  <c r="P34" i="40"/>
  <c r="F34" i="33"/>
  <c r="P15" i="52"/>
  <c r="F15" i="42"/>
  <c r="G15" i="42" s="1"/>
  <c r="P15" i="16"/>
  <c r="P15" i="35"/>
  <c r="P15" i="34"/>
  <c r="F15" i="8"/>
  <c r="G15" i="8" s="1"/>
  <c r="P15" i="8"/>
  <c r="P15" i="17"/>
  <c r="P15" i="43"/>
  <c r="P15" i="33"/>
  <c r="P23" i="28"/>
  <c r="F23" i="38"/>
  <c r="F23" i="37"/>
  <c r="F23" i="39"/>
  <c r="P43" i="27"/>
  <c r="F43" i="24"/>
  <c r="G43" i="24" s="1"/>
  <c r="P43" i="8"/>
  <c r="P43" i="36"/>
  <c r="F43" i="42"/>
  <c r="G43" i="42" s="1"/>
  <c r="F43" i="25"/>
  <c r="G43" i="25" s="1"/>
  <c r="F43" i="36"/>
  <c r="G43" i="36" s="1"/>
  <c r="P43" i="31"/>
  <c r="F32" i="14"/>
  <c r="P32" i="27"/>
  <c r="F32" i="30"/>
  <c r="G32" i="30" s="1"/>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G32" i="15" s="1"/>
  <c r="P32" i="28"/>
  <c r="P32" i="21"/>
  <c r="F32" i="25"/>
  <c r="G32" i="25" s="1"/>
  <c r="P32" i="34"/>
  <c r="F34" i="41"/>
  <c r="F15" i="12"/>
  <c r="G15" i="12" s="1"/>
  <c r="P11" i="40"/>
  <c r="F28" i="44"/>
  <c r="G28" i="44" s="1"/>
  <c r="P28" i="35"/>
  <c r="F28" i="24"/>
  <c r="G28" i="24" s="1"/>
  <c r="G12" i="30"/>
  <c r="G27" i="48"/>
  <c r="G15"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F5" i="38"/>
  <c r="P5" i="38"/>
  <c r="F5" i="35"/>
  <c r="P5" i="35"/>
  <c r="F5" i="44"/>
  <c r="G5" i="44" s="1"/>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15" i="44"/>
  <c r="G13" i="42"/>
  <c r="G36" i="28"/>
  <c r="G43" i="51"/>
  <c r="G43" i="31"/>
  <c r="G12" i="31"/>
  <c r="G25" i="52"/>
  <c r="G8" i="13"/>
  <c r="G5" i="8"/>
  <c r="G28" i="26"/>
  <c r="G28" i="34"/>
  <c r="G34" i="29"/>
  <c r="G34" i="44"/>
  <c r="G34" i="30"/>
  <c r="G13" i="20"/>
  <c r="G13" i="40"/>
  <c r="G27" i="39"/>
  <c r="G5" i="43"/>
  <c r="G12" i="26"/>
  <c r="G10" i="13"/>
  <c r="G15" i="25"/>
  <c r="G13" i="22"/>
  <c r="G33" i="40"/>
  <c r="G43" i="23"/>
  <c r="G12" i="28"/>
  <c r="G40" i="26"/>
  <c r="G32" i="34"/>
  <c r="G12" i="12"/>
  <c r="G19" i="17"/>
  <c r="G27" i="14"/>
  <c r="G27" i="22"/>
  <c r="G27" i="38"/>
  <c r="G5" i="35"/>
  <c r="G10" i="16"/>
  <c r="G25" i="44"/>
  <c r="G40" i="19"/>
  <c r="G32" i="22"/>
  <c r="G12" i="19"/>
  <c r="G36" i="35"/>
  <c r="G27" i="19"/>
  <c r="G27" i="21"/>
  <c r="G10" i="35"/>
  <c r="G27" i="41"/>
  <c r="G5" i="28"/>
  <c r="G40" i="13"/>
  <c r="G32" i="17"/>
  <c r="G32" i="32"/>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G8" i="51" s="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G8" i="36" s="1"/>
  <c r="P8" i="25"/>
  <c r="P8" i="42"/>
  <c r="P8" i="48"/>
  <c r="F8" i="25"/>
  <c r="G8" i="25" s="1"/>
  <c r="P8" i="13"/>
  <c r="P8" i="29"/>
  <c r="P8" i="20"/>
  <c r="F8" i="44"/>
  <c r="G8" i="44" s="1"/>
  <c r="F8" i="37"/>
  <c r="G8" i="37" s="1"/>
  <c r="F8" i="39"/>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25" i="28"/>
  <c r="G12" i="35"/>
  <c r="G25" i="38"/>
  <c r="G25" i="51"/>
  <c r="G25" i="30"/>
  <c r="G25" i="35"/>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E17" i="27"/>
  <c r="E18" i="27"/>
  <c r="E37" i="27"/>
  <c r="E29" i="27"/>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E13" i="34"/>
  <c r="G13" i="34" s="1"/>
  <c r="E10" i="34"/>
  <c r="G10" i="34" s="1"/>
  <c r="E35" i="34"/>
  <c r="F12" i="23"/>
  <c r="G12" i="23" s="1"/>
  <c r="F12" i="13"/>
  <c r="G12" i="13" s="1"/>
  <c r="P12" i="28"/>
  <c r="F12" i="37"/>
  <c r="G12" i="37" s="1"/>
  <c r="C44" i="19"/>
  <c r="E8" i="19"/>
  <c r="G8" i="19" s="1"/>
  <c r="E33" i="19"/>
  <c r="E39" i="19"/>
  <c r="E7" i="19"/>
  <c r="E28" i="19"/>
  <c r="C44" i="34"/>
  <c r="E9" i="34"/>
  <c r="E15" i="34"/>
  <c r="G15" i="34" s="1"/>
  <c r="E8" i="34"/>
  <c r="G8" i="34" s="1"/>
  <c r="E20" i="34"/>
  <c r="E16" i="34"/>
  <c r="E30" i="34"/>
  <c r="E36" i="34"/>
  <c r="G36" i="34" s="1"/>
  <c r="C44" i="31"/>
  <c r="E25" i="31"/>
  <c r="E5" i="3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P28" i="32"/>
  <c r="F28" i="20"/>
  <c r="G28" i="20" s="1"/>
  <c r="F28" i="8"/>
  <c r="G28" i="8" s="1"/>
  <c r="P28" i="12"/>
  <c r="F28" i="23"/>
  <c r="G28" i="23" s="1"/>
  <c r="F28" i="32"/>
  <c r="G28" i="32" s="1"/>
  <c r="P28" i="14"/>
  <c r="P28" i="17"/>
  <c r="P28" i="40"/>
  <c r="F28" i="21"/>
  <c r="G28" i="21" s="1"/>
  <c r="P28" i="20"/>
  <c r="F22" i="41"/>
  <c r="P22" i="20"/>
  <c r="P22" i="42"/>
  <c r="F22" i="24"/>
  <c r="G22" i="24" s="1"/>
  <c r="E40" i="42"/>
  <c r="G40" i="42" s="1"/>
  <c r="E36" i="42"/>
  <c r="G36" i="42" s="1"/>
  <c r="E32" i="42"/>
  <c r="G32" i="42" s="1"/>
  <c r="E40" i="31"/>
  <c r="G40" i="31" s="1"/>
  <c r="E36" i="31"/>
  <c r="G36" i="31" s="1"/>
  <c r="E32" i="3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2" i="39"/>
  <c r="J39" i="17"/>
  <c r="J39" i="21"/>
  <c r="J39" i="39"/>
  <c r="J39" i="50"/>
  <c r="J39" i="42"/>
  <c r="J39" i="25"/>
  <c r="J39" i="44"/>
  <c r="J39" i="51"/>
  <c r="J39" i="40"/>
  <c r="J39" i="52"/>
  <c r="J39" i="29"/>
  <c r="J39" i="41"/>
  <c r="J39" i="32"/>
  <c r="J39" i="38"/>
  <c r="J39" i="49"/>
  <c r="J39" i="28"/>
  <c r="J39" i="15"/>
  <c r="J39" i="19"/>
  <c r="J39" i="8"/>
  <c r="G27" i="50"/>
  <c r="F10" i="4"/>
  <c r="T7" i="29" s="1"/>
  <c r="AH22" i="4"/>
  <c r="F22" i="4" s="1"/>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24"/>
  <c r="N6" i="21"/>
  <c r="N6" i="12"/>
  <c r="N6" i="31"/>
  <c r="N6" i="15"/>
  <c r="P30" i="19"/>
  <c r="F30" i="27"/>
  <c r="G30" i="27" s="1"/>
  <c r="P30" i="30"/>
  <c r="F30" i="32"/>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F38" i="28"/>
  <c r="G38" i="28" s="1"/>
  <c r="F38" i="39"/>
  <c r="G38" i="39" s="1"/>
  <c r="F38" i="38"/>
  <c r="G38" i="38" s="1"/>
  <c r="F38" i="43"/>
  <c r="G38" i="43" s="1"/>
  <c r="F38" i="22"/>
  <c r="G38" i="22" s="1"/>
  <c r="F38" i="4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52"/>
  <c r="T26" i="50"/>
  <c r="T26" i="29"/>
  <c r="T33" i="51"/>
  <c r="T33" i="50"/>
  <c r="T33" i="8"/>
  <c r="T33" i="30"/>
  <c r="T33" i="37"/>
  <c r="T33" i="41"/>
  <c r="T33" i="34"/>
  <c r="T33" i="17"/>
  <c r="T33" i="20"/>
  <c r="T33" i="35"/>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F11" i="23"/>
  <c r="G11" i="23" s="1"/>
  <c r="F11" i="27"/>
  <c r="G11" i="27" s="1"/>
  <c r="F11" i="30"/>
  <c r="G11" i="30" s="1"/>
  <c r="F11" i="35"/>
  <c r="F11" i="39"/>
  <c r="F11" i="44"/>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11" i="16"/>
  <c r="G11" i="16" s="1"/>
  <c r="E29" i="15"/>
  <c r="G29" i="15" s="1"/>
  <c r="E21" i="15"/>
  <c r="E9" i="15"/>
  <c r="E7" i="15"/>
  <c r="E40" i="14"/>
  <c r="G40" i="14" s="1"/>
  <c r="E20" i="14"/>
  <c r="E36" i="12"/>
  <c r="E44" i="12" s="1"/>
  <c r="G22" i="41"/>
  <c r="T21" i="34"/>
  <c r="T21" i="28"/>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F22" i="32"/>
  <c r="G22" i="32" s="1"/>
  <c r="F22" i="51"/>
  <c r="G22" i="51" s="1"/>
  <c r="F22" i="30"/>
  <c r="G22" i="30" s="1"/>
  <c r="P25" i="52"/>
  <c r="F25" i="15"/>
  <c r="G25" i="15" s="1"/>
  <c r="F25" i="24"/>
  <c r="G25" i="24" s="1"/>
  <c r="P25" i="26"/>
  <c r="P25" i="33"/>
  <c r="P25" i="39"/>
  <c r="P25" i="44"/>
  <c r="P25" i="18"/>
  <c r="F25" i="32"/>
  <c r="G25" i="32" s="1"/>
  <c r="F25" i="22"/>
  <c r="F25" i="37"/>
  <c r="G25" i="37" s="1"/>
  <c r="N38" i="33"/>
  <c r="P26" i="48"/>
  <c r="P26" i="30"/>
  <c r="F26" i="16"/>
  <c r="G26" i="16" s="1"/>
  <c r="F26" i="32"/>
  <c r="G26" i="32" s="1"/>
  <c r="P26" i="18"/>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8"/>
  <c r="G30" i="8" s="1"/>
  <c r="F30" i="39"/>
  <c r="P30" i="44"/>
  <c r="P30" i="28"/>
  <c r="P30" i="24"/>
  <c r="P30" i="51"/>
  <c r="P30" i="20"/>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7"/>
  <c r="P16" i="18"/>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E24" i="14"/>
  <c r="E12" i="14"/>
  <c r="E29" i="13"/>
  <c r="E26" i="13"/>
  <c r="E25" i="13"/>
  <c r="G25" i="13" s="1"/>
  <c r="E41" i="13"/>
  <c r="E5" i="13"/>
  <c r="E43" i="49"/>
  <c r="G43" i="49" s="1"/>
  <c r="E35" i="49"/>
  <c r="E27" i="49"/>
  <c r="G27" i="49" s="1"/>
  <c r="E13" i="49"/>
  <c r="E9" i="49"/>
  <c r="E36" i="49"/>
  <c r="G36" i="49" s="1"/>
  <c r="E24" i="49"/>
  <c r="E14" i="49"/>
  <c r="E6" i="49"/>
  <c r="E41" i="48"/>
  <c r="E29" i="48"/>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E33" i="48"/>
  <c r="G33" i="48" s="1"/>
  <c r="E25" i="48"/>
  <c r="G25" i="48" s="1"/>
  <c r="E13" i="48"/>
  <c r="E42" i="48"/>
  <c r="E38" i="48"/>
  <c r="G38" i="48" s="1"/>
  <c r="E32" i="48"/>
  <c r="E28" i="48"/>
  <c r="G28" i="48" s="1"/>
  <c r="E24" i="48"/>
  <c r="E20" i="48"/>
  <c r="E14" i="48"/>
  <c r="E10" i="48"/>
  <c r="G10" i="48" s="1"/>
  <c r="E6" i="48"/>
  <c r="T29" i="34" l="1"/>
  <c r="T29" i="52"/>
  <c r="T29" i="41"/>
  <c r="T21" i="26"/>
  <c r="T26" i="15"/>
  <c r="T26" i="22"/>
  <c r="T21" i="48"/>
  <c r="T26" i="42"/>
  <c r="T21" i="30"/>
  <c r="T21" i="42"/>
  <c r="T26" i="31"/>
  <c r="T26" i="24"/>
  <c r="T26" i="19"/>
  <c r="T9" i="17"/>
  <c r="T21" i="50"/>
  <c r="T21" i="35"/>
  <c r="T26" i="34"/>
  <c r="T26" i="14"/>
  <c r="T26" i="17"/>
  <c r="T9" i="18"/>
  <c r="T21" i="25"/>
  <c r="T21" i="43"/>
  <c r="T26" i="43"/>
  <c r="T26" i="30"/>
  <c r="T26" i="41"/>
  <c r="T9" i="27"/>
  <c r="T21" i="49"/>
  <c r="T21" i="29"/>
  <c r="T21" i="39"/>
  <c r="T26" i="39"/>
  <c r="T26" i="37"/>
  <c r="T26" i="48"/>
  <c r="T21" i="20"/>
  <c r="T21" i="22"/>
  <c r="T21" i="23"/>
  <c r="T26" i="36"/>
  <c r="T26" i="18"/>
  <c r="T26" i="44"/>
  <c r="T21" i="38"/>
  <c r="T21" i="15"/>
  <c r="T21" i="44"/>
  <c r="T26" i="13"/>
  <c r="T26" i="33"/>
  <c r="T26" i="38"/>
  <c r="J33" i="42"/>
  <c r="J33" i="16"/>
  <c r="J33" i="52"/>
  <c r="J28" i="27"/>
  <c r="J33" i="50"/>
  <c r="J16" i="38"/>
  <c r="J33" i="27"/>
  <c r="J33" i="41"/>
  <c r="T10" i="8"/>
  <c r="T10" i="21"/>
  <c r="N18" i="26"/>
  <c r="N18" i="44"/>
  <c r="N36" i="52"/>
  <c r="N18" i="43"/>
  <c r="G32" i="26"/>
  <c r="G14" i="49"/>
  <c r="G34" i="42"/>
  <c r="G34" i="8"/>
  <c r="E44" i="39"/>
  <c r="G40" i="43"/>
  <c r="G33" i="24"/>
  <c r="G19" i="23"/>
  <c r="G15" i="41"/>
  <c r="G25" i="21"/>
  <c r="G40" i="39"/>
  <c r="G11" i="21"/>
  <c r="G28" i="52"/>
  <c r="E44" i="21"/>
  <c r="G12" i="36"/>
  <c r="G8" i="39"/>
  <c r="G11" i="44"/>
  <c r="G39" i="23"/>
  <c r="E44" i="50"/>
  <c r="E44" i="41"/>
  <c r="G11" i="39"/>
  <c r="G38" i="41"/>
  <c r="G23" i="37"/>
  <c r="G34" i="48"/>
  <c r="F30" i="12"/>
  <c r="G30" i="12" s="1"/>
  <c r="F30" i="23"/>
  <c r="G30" i="23" s="1"/>
  <c r="F30" i="42"/>
  <c r="G30" i="42" s="1"/>
  <c r="F30" i="49"/>
  <c r="G30" i="49" s="1"/>
  <c r="J33" i="33"/>
  <c r="J33" i="38"/>
  <c r="J33" i="36"/>
  <c r="T10" i="42"/>
  <c r="J28" i="41"/>
  <c r="F30" i="14"/>
  <c r="G30" i="14" s="1"/>
  <c r="P30" i="35"/>
  <c r="N6" i="50"/>
  <c r="N6" i="19"/>
  <c r="N6" i="43"/>
  <c r="N6" i="20"/>
  <c r="N6" i="25"/>
  <c r="T22" i="23"/>
  <c r="G5" i="31"/>
  <c r="N18" i="33"/>
  <c r="N18" i="38"/>
  <c r="N18" i="42"/>
  <c r="N24" i="22"/>
  <c r="N24" i="19"/>
  <c r="N40" i="25"/>
  <c r="N40" i="38"/>
  <c r="N40" i="40"/>
  <c r="N6" i="32"/>
  <c r="N6" i="39"/>
  <c r="N6" i="30"/>
  <c r="N6" i="42"/>
  <c r="G29" i="27"/>
  <c r="N18" i="17"/>
  <c r="N18" i="39"/>
  <c r="N18" i="36"/>
  <c r="N6" i="27"/>
  <c r="G32" i="48"/>
  <c r="P30" i="40"/>
  <c r="F30" i="25"/>
  <c r="G30" i="25" s="1"/>
  <c r="F30" i="35"/>
  <c r="G30" i="35" s="1"/>
  <c r="T25" i="35"/>
  <c r="T27" i="33"/>
  <c r="J33" i="39"/>
  <c r="J33" i="34"/>
  <c r="T10" i="20"/>
  <c r="P30" i="16"/>
  <c r="P30" i="49"/>
  <c r="P30" i="14"/>
  <c r="N6" i="8"/>
  <c r="N6" i="28"/>
  <c r="N6" i="35"/>
  <c r="N6" i="48"/>
  <c r="N6" i="14"/>
  <c r="N18" i="29"/>
  <c r="N18" i="28"/>
  <c r="N18" i="37"/>
  <c r="N24" i="18"/>
  <c r="N24" i="24"/>
  <c r="G40" i="21"/>
  <c r="F30" i="48"/>
  <c r="F30" i="37"/>
  <c r="G30" i="37" s="1"/>
  <c r="F30" i="44"/>
  <c r="F30" i="33"/>
  <c r="G30" i="33" s="1"/>
  <c r="P30" i="22"/>
  <c r="T25" i="44"/>
  <c r="J33" i="28"/>
  <c r="J33" i="43"/>
  <c r="T10" i="28"/>
  <c r="P30" i="50"/>
  <c r="F30" i="30"/>
  <c r="G30" i="30" s="1"/>
  <c r="P30" i="8"/>
  <c r="N6" i="26"/>
  <c r="N6" i="37"/>
  <c r="N6" i="44"/>
  <c r="N6" i="41"/>
  <c r="G32" i="31"/>
  <c r="G28" i="19"/>
  <c r="N18" i="31"/>
  <c r="N18" i="15"/>
  <c r="N18" i="21"/>
  <c r="N24" i="28"/>
  <c r="N24" i="41"/>
  <c r="N40" i="20"/>
  <c r="N40" i="26"/>
  <c r="G29" i="48"/>
  <c r="P30" i="52"/>
  <c r="P30" i="29"/>
  <c r="P30" i="33"/>
  <c r="P30" i="27"/>
  <c r="N18" i="52"/>
  <c r="P30" i="21"/>
  <c r="J33" i="51"/>
  <c r="J33" i="14"/>
  <c r="T10" i="39"/>
  <c r="P30" i="39"/>
  <c r="F30" i="52"/>
  <c r="G30" i="52" s="1"/>
  <c r="N6" i="23"/>
  <c r="N6" i="40"/>
  <c r="N6" i="36"/>
  <c r="N6" i="33"/>
  <c r="N6" i="52"/>
  <c r="T22" i="14"/>
  <c r="N34" i="41"/>
  <c r="N18" i="23"/>
  <c r="N18" i="22"/>
  <c r="N18" i="14"/>
  <c r="N24" i="48"/>
  <c r="N40" i="35"/>
  <c r="N40" i="33"/>
  <c r="N40" i="15"/>
  <c r="P30" i="48"/>
  <c r="P30" i="41"/>
  <c r="P30" i="26"/>
  <c r="F30" i="19"/>
  <c r="G30" i="19" s="1"/>
  <c r="N18" i="13"/>
  <c r="J33" i="12"/>
  <c r="J33" i="24"/>
  <c r="T10" i="40"/>
  <c r="P30" i="31"/>
  <c r="P30" i="23"/>
  <c r="N6" i="38"/>
  <c r="N6" i="51"/>
  <c r="N6" i="16"/>
  <c r="N6" i="13"/>
  <c r="N6" i="49"/>
  <c r="T22" i="52"/>
  <c r="G39" i="19"/>
  <c r="N34" i="22"/>
  <c r="G34" i="27"/>
  <c r="N18" i="8"/>
  <c r="N18" i="12"/>
  <c r="N18" i="27"/>
  <c r="N18" i="18"/>
  <c r="G5" i="34"/>
  <c r="N24" i="17"/>
  <c r="N24" i="12"/>
  <c r="N40" i="13"/>
  <c r="N40" i="12"/>
  <c r="N40" i="22"/>
  <c r="G33" i="29"/>
  <c r="G32" i="14"/>
  <c r="P30" i="34"/>
  <c r="F30" i="38"/>
  <c r="G30" i="38" s="1"/>
  <c r="F30" i="18"/>
  <c r="G30" i="18" s="1"/>
  <c r="P30" i="12"/>
  <c r="J33" i="17"/>
  <c r="J33" i="18"/>
  <c r="T10" i="24"/>
  <c r="J28" i="36"/>
  <c r="F30" i="20"/>
  <c r="G30" i="20" s="1"/>
  <c r="F30" i="43"/>
  <c r="G30" i="43" s="1"/>
  <c r="N6" i="17"/>
  <c r="N6" i="22"/>
  <c r="N6" i="29"/>
  <c r="N6" i="34"/>
  <c r="T22" i="22"/>
  <c r="G33" i="19"/>
  <c r="J33" i="29"/>
  <c r="N18" i="40"/>
  <c r="N18" i="49"/>
  <c r="N18" i="19"/>
  <c r="N24" i="32"/>
  <c r="N40" i="43"/>
  <c r="N40" i="51"/>
  <c r="P16" i="38"/>
  <c r="F16" i="17"/>
  <c r="G16" i="17" s="1"/>
  <c r="G19" i="19"/>
  <c r="N12" i="27"/>
  <c r="N12" i="17"/>
  <c r="N12" i="39"/>
  <c r="N12" i="35"/>
  <c r="P16" i="16"/>
  <c r="P16" i="20"/>
  <c r="F16" i="36"/>
  <c r="G16" i="36" s="1"/>
  <c r="P16" i="37"/>
  <c r="P17" i="51"/>
  <c r="F16" i="44"/>
  <c r="G16" i="44" s="1"/>
  <c r="P16" i="32"/>
  <c r="N12" i="31"/>
  <c r="N12" i="44"/>
  <c r="N12" i="30"/>
  <c r="N12" i="51"/>
  <c r="F16" i="39"/>
  <c r="G16" i="39" s="1"/>
  <c r="F16" i="20"/>
  <c r="G16" i="20" s="1"/>
  <c r="G10" i="44"/>
  <c r="N12" i="49"/>
  <c r="N12" i="23"/>
  <c r="N12" i="20"/>
  <c r="N12" i="28"/>
  <c r="P16" i="51"/>
  <c r="F16" i="35"/>
  <c r="G16" i="35" s="1"/>
  <c r="F16" i="13"/>
  <c r="G16" i="13" s="1"/>
  <c r="G33" i="50"/>
  <c r="P16" i="34"/>
  <c r="F16" i="40"/>
  <c r="G16" i="40" s="1"/>
  <c r="P16" i="26"/>
  <c r="G15" i="13"/>
  <c r="G15" i="23"/>
  <c r="G32" i="41"/>
  <c r="N35" i="33"/>
  <c r="N35" i="16"/>
  <c r="N35" i="43"/>
  <c r="N35" i="34"/>
  <c r="N35" i="44"/>
  <c r="N35" i="20"/>
  <c r="N35" i="17"/>
  <c r="N35" i="35"/>
  <c r="N35" i="15"/>
  <c r="N35" i="23"/>
  <c r="N35" i="39"/>
  <c r="N35" i="30"/>
  <c r="N35" i="48"/>
  <c r="N35" i="18"/>
  <c r="N35" i="8"/>
  <c r="N35" i="24"/>
  <c r="N35" i="50"/>
  <c r="N35" i="29"/>
  <c r="N35" i="22"/>
  <c r="N35" i="27"/>
  <c r="N35" i="25"/>
  <c r="N35" i="36"/>
  <c r="N35" i="14"/>
  <c r="N35" i="28"/>
  <c r="N35" i="41"/>
  <c r="N35" i="49"/>
  <c r="N35" i="51"/>
  <c r="N35" i="38"/>
  <c r="G15" i="19"/>
  <c r="N30" i="20"/>
  <c r="N30" i="42"/>
  <c r="N30" i="19"/>
  <c r="N30" i="33"/>
  <c r="N30" i="23"/>
  <c r="N30" i="48"/>
  <c r="N30" i="38"/>
  <c r="N30" i="21"/>
  <c r="N30" i="51"/>
  <c r="N30" i="12"/>
  <c r="N30" i="40"/>
  <c r="N30" i="30"/>
  <c r="N30" i="52"/>
  <c r="N30" i="43"/>
  <c r="N30" i="28"/>
  <c r="N30" i="24"/>
  <c r="N30" i="8"/>
  <c r="N30" i="49"/>
  <c r="N30" i="50"/>
  <c r="N30" i="41"/>
  <c r="N30" i="39"/>
  <c r="N30" i="18"/>
  <c r="N30" i="15"/>
  <c r="N30" i="17"/>
  <c r="N30" i="29"/>
  <c r="N30" i="31"/>
  <c r="N30" i="44"/>
  <c r="N30" i="27"/>
  <c r="N30" i="16"/>
  <c r="N30" i="25"/>
  <c r="N30" i="36"/>
  <c r="N30" i="34"/>
  <c r="N30" i="22"/>
  <c r="N30" i="37"/>
  <c r="N30" i="26"/>
  <c r="N30" i="32"/>
  <c r="N30" i="13"/>
  <c r="N30" i="14"/>
  <c r="N30" i="35"/>
  <c r="N18" i="24"/>
  <c r="N18" i="20"/>
  <c r="N18" i="41"/>
  <c r="N18" i="32"/>
  <c r="N18" i="35"/>
  <c r="N18" i="30"/>
  <c r="N18" i="34"/>
  <c r="N18" i="51"/>
  <c r="N18" i="16"/>
  <c r="N18" i="50"/>
  <c r="N18" i="48"/>
  <c r="N12" i="33"/>
  <c r="N12" i="22"/>
  <c r="N12" i="13"/>
  <c r="N12" i="15"/>
  <c r="N12" i="41"/>
  <c r="N12" i="14"/>
  <c r="N43" i="38"/>
  <c r="N43" i="16"/>
  <c r="N43" i="50"/>
  <c r="N43" i="22"/>
  <c r="N43" i="8"/>
  <c r="G23" i="39"/>
  <c r="N24" i="52"/>
  <c r="N24" i="15"/>
  <c r="N24" i="43"/>
  <c r="N24" i="8"/>
  <c r="N24" i="13"/>
  <c r="N24" i="37"/>
  <c r="N24" i="29"/>
  <c r="N24" i="51"/>
  <c r="N24" i="49"/>
  <c r="N24" i="34"/>
  <c r="N24" i="50"/>
  <c r="N24" i="38"/>
  <c r="N24" i="16"/>
  <c r="N24" i="26"/>
  <c r="N24" i="42"/>
  <c r="N24" i="20"/>
  <c r="N24" i="14"/>
  <c r="N24" i="25"/>
  <c r="N24" i="39"/>
  <c r="N24" i="31"/>
  <c r="N24" i="30"/>
  <c r="N24" i="35"/>
  <c r="N24" i="36"/>
  <c r="N24" i="23"/>
  <c r="N28" i="52"/>
  <c r="N28" i="31"/>
  <c r="N28" i="12"/>
  <c r="N28" i="37"/>
  <c r="N28" i="35"/>
  <c r="N28" i="24"/>
  <c r="N28" i="44"/>
  <c r="N28" i="13"/>
  <c r="N28" i="23"/>
  <c r="N28" i="22"/>
  <c r="N28" i="34"/>
  <c r="N28" i="51"/>
  <c r="N28" i="27"/>
  <c r="N28" i="32"/>
  <c r="N28" i="36"/>
  <c r="N28" i="20"/>
  <c r="N28" i="26"/>
  <c r="N28" i="41"/>
  <c r="N28" i="14"/>
  <c r="N28" i="28"/>
  <c r="N28" i="40"/>
  <c r="N28" i="49"/>
  <c r="N28" i="50"/>
  <c r="N28" i="19"/>
  <c r="N28" i="39"/>
  <c r="N28" i="30"/>
  <c r="N28" i="8"/>
  <c r="N28" i="16"/>
  <c r="N28" i="38"/>
  <c r="N28" i="17"/>
  <c r="N28" i="21"/>
  <c r="N28" i="29"/>
  <c r="N28" i="43"/>
  <c r="N28" i="18"/>
  <c r="N28" i="48"/>
  <c r="N28" i="25"/>
  <c r="N28" i="42"/>
  <c r="N28" i="33"/>
  <c r="N28" i="15"/>
  <c r="N34" i="12"/>
  <c r="N34" i="8"/>
  <c r="N34" i="24"/>
  <c r="N34" i="27"/>
  <c r="N34" i="25"/>
  <c r="N34" i="16"/>
  <c r="N34" i="32"/>
  <c r="N34" i="49"/>
  <c r="N34" i="42"/>
  <c r="N34" i="33"/>
  <c r="N34" i="19"/>
  <c r="N34" i="18"/>
  <c r="N34" i="15"/>
  <c r="N34" i="36"/>
  <c r="N34" i="39"/>
  <c r="N34" i="13"/>
  <c r="N34" i="21"/>
  <c r="N34" i="31"/>
  <c r="N34" i="29"/>
  <c r="N34" i="50"/>
  <c r="N34" i="48"/>
  <c r="N34" i="37"/>
  <c r="N34" i="23"/>
  <c r="N34" i="20"/>
  <c r="N34" i="35"/>
  <c r="N34" i="14"/>
  <c r="N34" i="17"/>
  <c r="N34" i="44"/>
  <c r="N34" i="43"/>
  <c r="N34" i="38"/>
  <c r="N34" i="52"/>
  <c r="N34" i="34"/>
  <c r="N34" i="30"/>
  <c r="N34" i="40"/>
  <c r="N34" i="26"/>
  <c r="G23" i="19"/>
  <c r="N40" i="32"/>
  <c r="N40" i="31"/>
  <c r="N40" i="36"/>
  <c r="N40" i="21"/>
  <c r="N40" i="34"/>
  <c r="N40" i="28"/>
  <c r="N40" i="42"/>
  <c r="N40" i="37"/>
  <c r="N40" i="49"/>
  <c r="N40" i="50"/>
  <c r="N40" i="18"/>
  <c r="N40" i="17"/>
  <c r="N40" i="29"/>
  <c r="N40" i="23"/>
  <c r="N40" i="27"/>
  <c r="N8" i="17"/>
  <c r="N8" i="44"/>
  <c r="N8" i="39"/>
  <c r="N8" i="37"/>
  <c r="N8" i="20"/>
  <c r="N8" i="18"/>
  <c r="N8" i="43"/>
  <c r="N8" i="19"/>
  <c r="N8" i="27"/>
  <c r="N8" i="21"/>
  <c r="N8" i="30"/>
  <c r="N8" i="22"/>
  <c r="N8" i="23"/>
  <c r="N8" i="33"/>
  <c r="N8" i="24"/>
  <c r="N8" i="26"/>
  <c r="N8" i="8"/>
  <c r="N8" i="25"/>
  <c r="N8" i="38"/>
  <c r="N8" i="28"/>
  <c r="N8" i="34"/>
  <c r="N8" i="42"/>
  <c r="N8" i="12"/>
  <c r="N8" i="16"/>
  <c r="N8" i="35"/>
  <c r="N8" i="31"/>
  <c r="N8" i="36"/>
  <c r="N8" i="29"/>
  <c r="N8" i="40"/>
  <c r="N8" i="51"/>
  <c r="N8" i="32"/>
  <c r="N8" i="13"/>
  <c r="N8" i="14"/>
  <c r="N8" i="50"/>
  <c r="N8" i="15"/>
  <c r="N8" i="41"/>
  <c r="N44" i="39"/>
  <c r="N44" i="15"/>
  <c r="N16" i="17"/>
  <c r="N16" i="12"/>
  <c r="N16" i="50"/>
  <c r="N16" i="51"/>
  <c r="N16" i="8"/>
  <c r="G28" i="36"/>
  <c r="N42" i="31"/>
  <c r="N42" i="21"/>
  <c r="N42" i="24"/>
  <c r="N42" i="37"/>
  <c r="N42" i="17"/>
  <c r="N42" i="22"/>
  <c r="N42" i="48"/>
  <c r="N42" i="49"/>
  <c r="N42" i="38"/>
  <c r="N26" i="15"/>
  <c r="N26" i="12"/>
  <c r="N26" i="35"/>
  <c r="N26" i="19"/>
  <c r="N26" i="27"/>
  <c r="N26" i="26"/>
  <c r="N26" i="31"/>
  <c r="N26" i="40"/>
  <c r="N26" i="21"/>
  <c r="N26" i="16"/>
  <c r="N26" i="30"/>
  <c r="N26" i="18"/>
  <c r="N26" i="29"/>
  <c r="N26" i="28"/>
  <c r="N26" i="24"/>
  <c r="N26" i="39"/>
  <c r="N26" i="37"/>
  <c r="N26" i="14"/>
  <c r="N26" i="42"/>
  <c r="N26" i="41"/>
  <c r="N26" i="50"/>
  <c r="N26" i="36"/>
  <c r="N26" i="34"/>
  <c r="N26" i="48"/>
  <c r="N26" i="51"/>
  <c r="N26" i="8"/>
  <c r="N26" i="52"/>
  <c r="N26" i="43"/>
  <c r="N26" i="13"/>
  <c r="N26" i="23"/>
  <c r="N26" i="22"/>
  <c r="N26" i="25"/>
  <c r="N26" i="20"/>
  <c r="N26" i="49"/>
  <c r="N26" i="17"/>
  <c r="N26" i="44"/>
  <c r="N26" i="32"/>
  <c r="N26" i="33"/>
  <c r="N26" i="38"/>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G41" i="40" s="1"/>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G6" i="32" s="1"/>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38" i="8"/>
  <c r="I38" i="8" s="1"/>
  <c r="H14" i="8"/>
  <c r="I14" i="8" s="1"/>
  <c r="H42" i="8"/>
  <c r="I42" i="8" s="1"/>
  <c r="H41" i="8"/>
  <c r="I41" i="8" s="1"/>
  <c r="H43" i="8"/>
  <c r="I43" i="8" s="1"/>
  <c r="H21" i="8"/>
  <c r="I21" i="8" s="1"/>
  <c r="H29" i="8"/>
  <c r="I29" i="8" s="1"/>
  <c r="H8" i="8"/>
  <c r="I8" i="8" s="1"/>
  <c r="H32" i="8"/>
  <c r="I32" i="8" s="1"/>
  <c r="H20" i="17"/>
  <c r="I20" i="17" s="1"/>
  <c r="H12" i="20"/>
  <c r="I12" i="20" s="1"/>
  <c r="H24" i="20"/>
  <c r="I24" i="20" s="1"/>
  <c r="H15" i="20"/>
  <c r="I15" i="20" s="1"/>
  <c r="H29" i="20"/>
  <c r="I29" i="20" s="1"/>
  <c r="H41" i="37"/>
  <c r="I41" i="37" s="1"/>
  <c r="H33" i="37"/>
  <c r="I33" i="37" s="1"/>
  <c r="H25" i="37"/>
  <c r="I25" i="37" s="1"/>
  <c r="H9" i="37"/>
  <c r="I9" i="37" s="1"/>
  <c r="H24" i="37"/>
  <c r="I24" i="37" s="1"/>
  <c r="H16" i="37"/>
  <c r="I16" i="37" s="1"/>
  <c r="H8" i="37"/>
  <c r="I8" i="37" s="1"/>
  <c r="H23" i="37"/>
  <c r="I23" i="37" s="1"/>
  <c r="H13" i="37"/>
  <c r="I13" i="37" s="1"/>
  <c r="H10" i="37"/>
  <c r="I10" i="37" s="1"/>
  <c r="H31" i="37"/>
  <c r="I31" i="37" s="1"/>
  <c r="H19" i="37"/>
  <c r="I19" i="37" s="1"/>
  <c r="H5" i="37"/>
  <c r="H28" i="37"/>
  <c r="I28" i="37" s="1"/>
  <c r="H15" i="37"/>
  <c r="I15" i="37" s="1"/>
  <c r="H43" i="37"/>
  <c r="I43" i="37" s="1"/>
  <c r="H27" i="37"/>
  <c r="I27" i="37" s="1"/>
  <c r="H7" i="37"/>
  <c r="I7" i="37" s="1"/>
  <c r="H11" i="37"/>
  <c r="I11" i="37" s="1"/>
  <c r="H12" i="37"/>
  <c r="I12" i="37" s="1"/>
  <c r="H29" i="37"/>
  <c r="I29" i="37" s="1"/>
  <c r="H21" i="37"/>
  <c r="I21" i="37" s="1"/>
  <c r="H16" i="28"/>
  <c r="I16" i="28" s="1"/>
  <c r="H24" i="28"/>
  <c r="I24" i="28" s="1"/>
  <c r="H5" i="28"/>
  <c r="H36" i="28"/>
  <c r="I36" i="28" s="1"/>
  <c r="H12" i="28"/>
  <c r="I12" i="28" s="1"/>
  <c r="H34" i="28"/>
  <c r="I34" i="28" s="1"/>
  <c r="H27" i="28"/>
  <c r="I27" i="28" s="1"/>
  <c r="H43" i="28"/>
  <c r="I43" i="28" s="1"/>
  <c r="H39" i="28"/>
  <c r="I39" i="28" s="1"/>
  <c r="H11" i="28"/>
  <c r="I11" i="28" s="1"/>
  <c r="H15" i="28"/>
  <c r="I15" i="28" s="1"/>
  <c r="H35" i="28"/>
  <c r="I35" i="28" s="1"/>
  <c r="H16" i="24"/>
  <c r="I16" i="24" s="1"/>
  <c r="H32" i="24"/>
  <c r="I32" i="24" s="1"/>
  <c r="H20" i="24"/>
  <c r="I20" i="24" s="1"/>
  <c r="H30" i="24"/>
  <c r="I30" i="24" s="1"/>
  <c r="H42" i="24"/>
  <c r="I42" i="24" s="1"/>
  <c r="H12" i="24"/>
  <c r="I12" i="24" s="1"/>
  <c r="H5" i="24"/>
  <c r="H14" i="24"/>
  <c r="I14" i="24" s="1"/>
  <c r="H6" i="24"/>
  <c r="I6" i="24" s="1"/>
  <c r="H22" i="24"/>
  <c r="I22" i="24" s="1"/>
  <c r="H36" i="24"/>
  <c r="I36" i="24" s="1"/>
  <c r="H27" i="24"/>
  <c r="I27" i="24" s="1"/>
  <c r="H41" i="24"/>
  <c r="I41" i="24" s="1"/>
  <c r="H23" i="24"/>
  <c r="I23" i="24" s="1"/>
  <c r="H9" i="24"/>
  <c r="I9" i="24" s="1"/>
  <c r="H25" i="24"/>
  <c r="I25" i="24" s="1"/>
  <c r="H29" i="24"/>
  <c r="I29" i="24" s="1"/>
  <c r="H15" i="24"/>
  <c r="I15" i="24" s="1"/>
  <c r="H33" i="24"/>
  <c r="I33" i="24" s="1"/>
  <c r="H18" i="19"/>
  <c r="I18" i="19" s="1"/>
  <c r="H22" i="19"/>
  <c r="I22" i="19" s="1"/>
  <c r="H14" i="19"/>
  <c r="I14" i="19" s="1"/>
  <c r="H23" i="19"/>
  <c r="I23" i="19" s="1"/>
  <c r="H11" i="19"/>
  <c r="I11" i="19" s="1"/>
  <c r="H16" i="19"/>
  <c r="I16" i="19" s="1"/>
  <c r="H32" i="19"/>
  <c r="I32" i="19" s="1"/>
  <c r="H22" i="21"/>
  <c r="I22" i="21" s="1"/>
  <c r="H30" i="21"/>
  <c r="I30" i="21" s="1"/>
  <c r="H34" i="21"/>
  <c r="I34" i="21" s="1"/>
  <c r="H42" i="21"/>
  <c r="I42" i="21" s="1"/>
  <c r="H12" i="21"/>
  <c r="I12" i="21" s="1"/>
  <c r="H16" i="21"/>
  <c r="I16" i="21" s="1"/>
  <c r="H28" i="21"/>
  <c r="I28" i="21" s="1"/>
  <c r="H7" i="21"/>
  <c r="I7" i="21" s="1"/>
  <c r="H31" i="21"/>
  <c r="I31" i="21" s="1"/>
  <c r="H39" i="21"/>
  <c r="I39" i="21" s="1"/>
  <c r="H11" i="21"/>
  <c r="I11" i="21" s="1"/>
  <c r="H27" i="21"/>
  <c r="I27" i="21" s="1"/>
  <c r="H43" i="21"/>
  <c r="I43" i="21" s="1"/>
  <c r="H41" i="21"/>
  <c r="I41" i="21" s="1"/>
  <c r="H37" i="21"/>
  <c r="I37" i="21" s="1"/>
  <c r="H21" i="21"/>
  <c r="I21" i="21" s="1"/>
  <c r="H17" i="21"/>
  <c r="I17" i="21" s="1"/>
  <c r="H5" i="18" a="1"/>
  <c r="H39" i="50"/>
  <c r="I39" i="50" s="1"/>
  <c r="H31" i="50"/>
  <c r="I31" i="50" s="1"/>
  <c r="H23" i="50"/>
  <c r="I23" i="50" s="1"/>
  <c r="H7" i="50"/>
  <c r="I7" i="50" s="1"/>
  <c r="H35" i="50"/>
  <c r="I35" i="50" s="1"/>
  <c r="H25" i="50"/>
  <c r="I25" i="50" s="1"/>
  <c r="H20" i="50"/>
  <c r="I20" i="50" s="1"/>
  <c r="H27" i="50"/>
  <c r="I27" i="50" s="1"/>
  <c r="H11" i="50"/>
  <c r="I11" i="50" s="1"/>
  <c r="H36" i="50"/>
  <c r="I36" i="50" s="1"/>
  <c r="H24" i="50"/>
  <c r="I24" i="50" s="1"/>
  <c r="H21" i="50"/>
  <c r="I21" i="50" s="1"/>
  <c r="H43" i="50"/>
  <c r="I43" i="50" s="1"/>
  <c r="H12" i="50"/>
  <c r="I12" i="50" s="1"/>
  <c r="H28" i="50"/>
  <c r="I28" i="50" s="1"/>
  <c r="H5" i="50"/>
  <c r="H12" i="29"/>
  <c r="I12" i="29" s="1"/>
  <c r="H20" i="29"/>
  <c r="I20" i="29" s="1"/>
  <c r="H36" i="29"/>
  <c r="I36" i="29" s="1"/>
  <c r="H30" i="29"/>
  <c r="I30" i="29" s="1"/>
  <c r="H14" i="29"/>
  <c r="I14" i="29" s="1"/>
  <c r="H34" i="29"/>
  <c r="I34" i="29" s="1"/>
  <c r="H22" i="29"/>
  <c r="I22" i="29" s="1"/>
  <c r="H42" i="29"/>
  <c r="I42" i="29" s="1"/>
  <c r="H10" i="29"/>
  <c r="I10" i="29" s="1"/>
  <c r="H26" i="29"/>
  <c r="I26" i="29" s="1"/>
  <c r="H6" i="29"/>
  <c r="I6" i="29" s="1"/>
  <c r="H16" i="29"/>
  <c r="I16" i="29" s="1"/>
  <c r="H27" i="29"/>
  <c r="I27" i="29" s="1"/>
  <c r="H19" i="29"/>
  <c r="I19" i="29" s="1"/>
  <c r="H11" i="29"/>
  <c r="I11" i="29" s="1"/>
  <c r="H13" i="29"/>
  <c r="I13" i="29" s="1"/>
  <c r="H33" i="29"/>
  <c r="I33" i="29" s="1"/>
  <c r="H29" i="29"/>
  <c r="I29" i="29" s="1"/>
  <c r="H15" i="29"/>
  <c r="I15" i="29" s="1"/>
  <c r="H39" i="29"/>
  <c r="I39" i="29" s="1"/>
  <c r="H25" i="29"/>
  <c r="I25" i="29" s="1"/>
  <c r="H23" i="29"/>
  <c r="I23" i="29" s="1"/>
  <c r="H9" i="29"/>
  <c r="I9" i="29" s="1"/>
  <c r="H5" i="29"/>
  <c r="H5" i="14" a="1"/>
  <c r="H26" i="32"/>
  <c r="I26" i="32" s="1"/>
  <c r="H22" i="32"/>
  <c r="I22" i="32" s="1"/>
  <c r="H32" i="32"/>
  <c r="I32" i="32" s="1"/>
  <c r="H5" i="32"/>
  <c r="H16" i="32"/>
  <c r="I16" i="32" s="1"/>
  <c r="H30" i="32"/>
  <c r="I30" i="32" s="1"/>
  <c r="H20" i="32"/>
  <c r="I20" i="32" s="1"/>
  <c r="H24" i="32"/>
  <c r="I24" i="32" s="1"/>
  <c r="H14" i="32"/>
  <c r="I14" i="32" s="1"/>
  <c r="H36" i="32"/>
  <c r="I36" i="32" s="1"/>
  <c r="H29" i="32"/>
  <c r="I29" i="32" s="1"/>
  <c r="H21" i="32"/>
  <c r="I21" i="32" s="1"/>
  <c r="H35" i="32"/>
  <c r="I35" i="32" s="1"/>
  <c r="H33" i="32"/>
  <c r="I33" i="32" s="1"/>
  <c r="H23" i="32"/>
  <c r="I23" i="32" s="1"/>
  <c r="H43" i="32"/>
  <c r="I43" i="32" s="1"/>
  <c r="H7" i="32"/>
  <c r="I7" i="32" s="1"/>
  <c r="H41" i="32"/>
  <c r="I41" i="32" s="1"/>
  <c r="H39" i="32"/>
  <c r="I39" i="32" s="1"/>
  <c r="H6" i="41"/>
  <c r="I6" i="41" s="1"/>
  <c r="H25" i="41"/>
  <c r="I25" i="41" s="1"/>
  <c r="H17" i="41"/>
  <c r="I17" i="41" s="1"/>
  <c r="H9" i="41"/>
  <c r="I9" i="41" s="1"/>
  <c r="H24" i="41"/>
  <c r="I24" i="41" s="1"/>
  <c r="H16" i="41"/>
  <c r="I16" i="41" s="1"/>
  <c r="H8" i="41"/>
  <c r="I8" i="41" s="1"/>
  <c r="H42" i="41"/>
  <c r="I42" i="41" s="1"/>
  <c r="H20" i="41"/>
  <c r="I20" i="41" s="1"/>
  <c r="H10" i="41"/>
  <c r="I10" i="41" s="1"/>
  <c r="H19" i="41"/>
  <c r="I19" i="41" s="1"/>
  <c r="H5" i="41"/>
  <c r="H27" i="41"/>
  <c r="I27" i="41" s="1"/>
  <c r="H11" i="41"/>
  <c r="I11" i="41" s="1"/>
  <c r="H36" i="41"/>
  <c r="I36" i="41" s="1"/>
  <c r="H18" i="41"/>
  <c r="I18" i="41" s="1"/>
  <c r="H34" i="41"/>
  <c r="I34" i="41" s="1"/>
  <c r="H29" i="41"/>
  <c r="I29" i="41" s="1"/>
  <c r="H12" i="41"/>
  <c r="I12" i="41" s="1"/>
  <c r="H26" i="41"/>
  <c r="I26" i="41" s="1"/>
  <c r="H43" i="41"/>
  <c r="I43" i="41" s="1"/>
  <c r="H23" i="33"/>
  <c r="I23" i="33" s="1"/>
  <c r="H33" i="33"/>
  <c r="I33" i="33" s="1"/>
  <c r="H38" i="33"/>
  <c r="I38" i="33" s="1"/>
  <c r="H10" i="33"/>
  <c r="I10" i="33" s="1"/>
  <c r="H6" i="39"/>
  <c r="I6" i="39" s="1"/>
  <c r="H14" i="39"/>
  <c r="I14" i="39" s="1"/>
  <c r="H27" i="39"/>
  <c r="I27" i="39" s="1"/>
  <c r="H10" i="39"/>
  <c r="I10" i="39" s="1"/>
  <c r="H40" i="42"/>
  <c r="I40" i="42" s="1"/>
  <c r="H8" i="42"/>
  <c r="I8" i="42" s="1"/>
  <c r="H22" i="42"/>
  <c r="I22" i="42" s="1"/>
  <c r="H28" i="40"/>
  <c r="I28" i="40" s="1"/>
  <c r="H12" i="22"/>
  <c r="I12" i="22" s="1"/>
  <c r="H28" i="22"/>
  <c r="I28" i="22" s="1"/>
  <c r="H20" i="22"/>
  <c r="I20" i="22" s="1"/>
  <c r="H32" i="22"/>
  <c r="I32" i="22" s="1"/>
  <c r="H8" i="22"/>
  <c r="I8" i="22" s="1"/>
  <c r="H7" i="22"/>
  <c r="I7" i="22" s="1"/>
  <c r="H41" i="22"/>
  <c r="I41" i="22" s="1"/>
  <c r="H27" i="22"/>
  <c r="I27" i="22" s="1"/>
  <c r="H9" i="22"/>
  <c r="I9" i="22" s="1"/>
  <c r="H20" i="25"/>
  <c r="I20" i="25" s="1"/>
  <c r="H18" i="25"/>
  <c r="I18" i="25" s="1"/>
  <c r="H30" i="25"/>
  <c r="I30" i="25" s="1"/>
  <c r="H24" i="25"/>
  <c r="I24" i="25" s="1"/>
  <c r="H38" i="25"/>
  <c r="I38" i="25" s="1"/>
  <c r="H32" i="25"/>
  <c r="I32" i="25" s="1"/>
  <c r="H14" i="25"/>
  <c r="I14" i="25" s="1"/>
  <c r="H42" i="25"/>
  <c r="I42" i="25" s="1"/>
  <c r="H22" i="25"/>
  <c r="I22" i="25" s="1"/>
  <c r="H25" i="25"/>
  <c r="I25" i="25" s="1"/>
  <c r="H17" i="25"/>
  <c r="I17" i="25" s="1"/>
  <c r="H13" i="25"/>
  <c r="I13" i="25" s="1"/>
  <c r="H43" i="25"/>
  <c r="I43" i="25" s="1"/>
  <c r="H15" i="25"/>
  <c r="I15" i="25" s="1"/>
  <c r="H11" i="25"/>
  <c r="I11" i="25" s="1"/>
  <c r="H19" i="25"/>
  <c r="I19" i="25" s="1"/>
  <c r="H37" i="25"/>
  <c r="I37" i="25" s="1"/>
  <c r="H5" i="25"/>
  <c r="G44" i="27"/>
  <c r="H5" i="27" a="1"/>
  <c r="G44" i="16"/>
  <c r="H5" i="16" a="1"/>
  <c r="G44" i="13"/>
  <c r="H5" i="13" a="1"/>
  <c r="H5" i="49" a="1"/>
  <c r="G44" i="49"/>
  <c r="H5" i="48" a="1"/>
  <c r="G44" i="48"/>
  <c r="H37" i="51"/>
  <c r="I37" i="51" s="1"/>
  <c r="H35" i="22" l="1"/>
  <c r="I35" i="22" s="1"/>
  <c r="H39" i="30"/>
  <c r="I39" i="30" s="1"/>
  <c r="H24" i="33"/>
  <c r="I24" i="33" s="1"/>
  <c r="H37" i="33"/>
  <c r="I37" i="33" s="1"/>
  <c r="H24" i="19"/>
  <c r="I24" i="19" s="1"/>
  <c r="H34" i="17"/>
  <c r="I34" i="17" s="1"/>
  <c r="H23" i="8"/>
  <c r="I23" i="8" s="1"/>
  <c r="H8" i="33"/>
  <c r="I8" i="33" s="1"/>
  <c r="H21" i="33"/>
  <c r="I21" i="33" s="1"/>
  <c r="H42" i="33"/>
  <c r="I42" i="33" s="1"/>
  <c r="H11" i="33"/>
  <c r="I11" i="33" s="1"/>
  <c r="H20" i="33"/>
  <c r="I20" i="33" s="1"/>
  <c r="H35" i="33"/>
  <c r="I35" i="33" s="1"/>
  <c r="H27" i="40"/>
  <c r="I27" i="40" s="1"/>
  <c r="H6" i="51"/>
  <c r="I6" i="51" s="1"/>
  <c r="H26" i="51"/>
  <c r="I26" i="51" s="1"/>
  <c r="H10" i="40"/>
  <c r="I10" i="40" s="1"/>
  <c r="H29" i="51"/>
  <c r="I29" i="51" s="1"/>
  <c r="H19" i="40"/>
  <c r="I19" i="40" s="1"/>
  <c r="H30" i="40"/>
  <c r="I30" i="40" s="1"/>
  <c r="H43" i="40"/>
  <c r="I43" i="40" s="1"/>
  <c r="H25" i="39"/>
  <c r="I25" i="39" s="1"/>
  <c r="H36" i="42"/>
  <c r="I36" i="42" s="1"/>
  <c r="H17" i="42"/>
  <c r="I17" i="42" s="1"/>
  <c r="H33" i="42"/>
  <c r="I33" i="42" s="1"/>
  <c r="H19" i="51"/>
  <c r="I19" i="51" s="1"/>
  <c r="H29" i="25"/>
  <c r="I29" i="25" s="1"/>
  <c r="H26" i="25"/>
  <c r="I26" i="25" s="1"/>
  <c r="H23" i="22"/>
  <c r="I23" i="22" s="1"/>
  <c r="H5" i="22"/>
  <c r="H42" i="40"/>
  <c r="I42" i="40" s="1"/>
  <c r="H42" i="42"/>
  <c r="I42" i="42" s="1"/>
  <c r="H30" i="39"/>
  <c r="I30" i="39" s="1"/>
  <c r="H12" i="33"/>
  <c r="I12" i="33" s="1"/>
  <c r="H15" i="33"/>
  <c r="I15" i="33" s="1"/>
  <c r="H27" i="33"/>
  <c r="I27" i="33" s="1"/>
  <c r="H22" i="41"/>
  <c r="I22" i="41" s="1"/>
  <c r="H30" i="41"/>
  <c r="I30" i="41" s="1"/>
  <c r="H41" i="41"/>
  <c r="I41" i="41" s="1"/>
  <c r="H27" i="35"/>
  <c r="I27" i="35" s="1"/>
  <c r="H15" i="32"/>
  <c r="I15" i="32" s="1"/>
  <c r="H40" i="32"/>
  <c r="I40" i="32" s="1"/>
  <c r="H10" i="32"/>
  <c r="I10" i="32" s="1"/>
  <c r="H17" i="19"/>
  <c r="I17" i="19" s="1"/>
  <c r="H17" i="24"/>
  <c r="I17" i="24" s="1"/>
  <c r="H37" i="24"/>
  <c r="I37" i="24" s="1"/>
  <c r="H28" i="24"/>
  <c r="I28" i="24" s="1"/>
  <c r="H24" i="24"/>
  <c r="I24" i="24" s="1"/>
  <c r="H18" i="28"/>
  <c r="I18" i="28" s="1"/>
  <c r="H39" i="37"/>
  <c r="I39" i="37" s="1"/>
  <c r="H37" i="37"/>
  <c r="I37" i="37" s="1"/>
  <c r="H35" i="37"/>
  <c r="I35" i="37" s="1"/>
  <c r="H6" i="37"/>
  <c r="I6" i="37" s="1"/>
  <c r="H40" i="8"/>
  <c r="I40" i="8" s="1"/>
  <c r="H39" i="8"/>
  <c r="I39" i="8" s="1"/>
  <c r="H6" i="42"/>
  <c r="I6" i="42" s="1"/>
  <c r="H10" i="35"/>
  <c r="I10" i="35" s="1"/>
  <c r="H26" i="40"/>
  <c r="I26" i="40" s="1"/>
  <c r="H28" i="42"/>
  <c r="I28" i="42" s="1"/>
  <c r="H28" i="33"/>
  <c r="I28" i="33" s="1"/>
  <c r="H13" i="33"/>
  <c r="I13" i="33" s="1"/>
  <c r="H35" i="35"/>
  <c r="I35" i="35" s="1"/>
  <c r="H16" i="35"/>
  <c r="I16" i="35" s="1"/>
  <c r="H15" i="19"/>
  <c r="I15" i="19" s="1"/>
  <c r="H13" i="24"/>
  <c r="I13" i="24" s="1"/>
  <c r="H11" i="24"/>
  <c r="I11" i="24" s="1"/>
  <c r="H38" i="24"/>
  <c r="I38" i="24" s="1"/>
  <c r="H41" i="20"/>
  <c r="I41" i="20" s="1"/>
  <c r="H30" i="42"/>
  <c r="I30" i="42" s="1"/>
  <c r="H24" i="42"/>
  <c r="I24" i="42" s="1"/>
  <c r="H42" i="35"/>
  <c r="I42" i="35" s="1"/>
  <c r="H26" i="35"/>
  <c r="I26" i="35" s="1"/>
  <c r="H12" i="35"/>
  <c r="I12" i="35" s="1"/>
  <c r="H8" i="35"/>
  <c r="I8" i="35" s="1"/>
  <c r="H12" i="42"/>
  <c r="I12" i="42" s="1"/>
  <c r="H34" i="33"/>
  <c r="I34" i="33" s="1"/>
  <c r="H6" i="33"/>
  <c r="I6" i="33" s="1"/>
  <c r="H19" i="33"/>
  <c r="I19" i="33" s="1"/>
  <c r="H33" i="35"/>
  <c r="I33" i="35" s="1"/>
  <c r="H35" i="19"/>
  <c r="I35" i="19" s="1"/>
  <c r="H12" i="19"/>
  <c r="I12" i="19" s="1"/>
  <c r="H15" i="51"/>
  <c r="I15" i="51" s="1"/>
  <c r="H43" i="22"/>
  <c r="I43" i="22" s="1"/>
  <c r="H6" i="22"/>
  <c r="I6" i="22" s="1"/>
  <c r="H14" i="40"/>
  <c r="I14" i="40" s="1"/>
  <c r="H29" i="42"/>
  <c r="I29" i="42" s="1"/>
  <c r="H37" i="39"/>
  <c r="I37" i="39" s="1"/>
  <c r="H41" i="39"/>
  <c r="I41" i="39" s="1"/>
  <c r="H32" i="33"/>
  <c r="I32" i="33" s="1"/>
  <c r="H9" i="33"/>
  <c r="I9" i="33" s="1"/>
  <c r="H7" i="52"/>
  <c r="I7" i="52" s="1"/>
  <c r="H21" i="41"/>
  <c r="I21" i="41" s="1"/>
  <c r="H31" i="41"/>
  <c r="I31" i="41" s="1"/>
  <c r="H32" i="41"/>
  <c r="I32" i="41" s="1"/>
  <c r="H40" i="35"/>
  <c r="I40" i="35" s="1"/>
  <c r="H25" i="32"/>
  <c r="I25" i="32" s="1"/>
  <c r="H17" i="32"/>
  <c r="I17" i="32" s="1"/>
  <c r="H8" i="32"/>
  <c r="I8" i="32" s="1"/>
  <c r="H18" i="32"/>
  <c r="I18" i="32" s="1"/>
  <c r="H41" i="29"/>
  <c r="I41" i="29" s="1"/>
  <c r="H38" i="29"/>
  <c r="I38" i="29" s="1"/>
  <c r="H24" i="29"/>
  <c r="I24" i="29" s="1"/>
  <c r="H19" i="50"/>
  <c r="I19" i="50" s="1"/>
  <c r="H41" i="50"/>
  <c r="I41" i="50" s="1"/>
  <c r="H16" i="50"/>
  <c r="I16" i="50" s="1"/>
  <c r="H19" i="21"/>
  <c r="I19" i="21" s="1"/>
  <c r="H8" i="21"/>
  <c r="I8" i="21" s="1"/>
  <c r="H21" i="19"/>
  <c r="I21" i="19" s="1"/>
  <c r="H38" i="19"/>
  <c r="I38" i="19" s="1"/>
  <c r="H21" i="24"/>
  <c r="I21" i="24" s="1"/>
  <c r="H43" i="24"/>
  <c r="I43" i="24" s="1"/>
  <c r="H26" i="24"/>
  <c r="I26" i="24" s="1"/>
  <c r="H8" i="24"/>
  <c r="I8" i="24" s="1"/>
  <c r="H6" i="28"/>
  <c r="I6" i="28" s="1"/>
  <c r="H38" i="37"/>
  <c r="I38" i="37" s="1"/>
  <c r="H18" i="37"/>
  <c r="I18" i="37" s="1"/>
  <c r="H30" i="37"/>
  <c r="I30" i="37" s="1"/>
  <c r="H17" i="37"/>
  <c r="I17" i="37" s="1"/>
  <c r="H40" i="20"/>
  <c r="I40" i="20" s="1"/>
  <c r="H19" i="8"/>
  <c r="I19" i="8" s="1"/>
  <c r="H30" i="8"/>
  <c r="I30" i="8" s="1"/>
  <c r="H41" i="52"/>
  <c r="I41" i="52" s="1"/>
  <c r="H11" i="52"/>
  <c r="I11" i="52" s="1"/>
  <c r="H13" i="39"/>
  <c r="I13" i="39" s="1"/>
  <c r="H41" i="44"/>
  <c r="I41" i="44" s="1"/>
  <c r="K41" i="44" s="1"/>
  <c r="H26" i="39"/>
  <c r="I26" i="39" s="1"/>
  <c r="H40" i="51"/>
  <c r="I40" i="51" s="1"/>
  <c r="H41" i="40"/>
  <c r="I41" i="40" s="1"/>
  <c r="H15" i="30"/>
  <c r="I15" i="30" s="1"/>
  <c r="H34" i="42"/>
  <c r="I34" i="42" s="1"/>
  <c r="H42" i="39"/>
  <c r="I42" i="39" s="1"/>
  <c r="H17" i="39"/>
  <c r="I17" i="39" s="1"/>
  <c r="H36" i="33"/>
  <c r="I36" i="33" s="1"/>
  <c r="H14" i="33"/>
  <c r="I14" i="33" s="1"/>
  <c r="K14" i="33" s="1"/>
  <c r="H41" i="33"/>
  <c r="I41" i="33" s="1"/>
  <c r="H19" i="52"/>
  <c r="I19" i="52" s="1"/>
  <c r="H33" i="50"/>
  <c r="I33" i="50" s="1"/>
  <c r="H35" i="21"/>
  <c r="I35" i="21" s="1"/>
  <c r="H20" i="21"/>
  <c r="I20" i="21" s="1"/>
  <c r="H18" i="21"/>
  <c r="I18" i="21" s="1"/>
  <c r="H7" i="19"/>
  <c r="I7" i="19" s="1"/>
  <c r="H25" i="26"/>
  <c r="I25" i="26" s="1"/>
  <c r="K25" i="26" s="1"/>
  <c r="H40" i="26"/>
  <c r="I40" i="26" s="1"/>
  <c r="H7" i="24"/>
  <c r="I7" i="24" s="1"/>
  <c r="H19" i="24"/>
  <c r="I19" i="24" s="1"/>
  <c r="H34" i="24"/>
  <c r="I34" i="24" s="1"/>
  <c r="H40" i="24"/>
  <c r="I40" i="24" s="1"/>
  <c r="H25" i="28"/>
  <c r="I25" i="28" s="1"/>
  <c r="H22" i="28"/>
  <c r="I22" i="28" s="1"/>
  <c r="H34" i="37"/>
  <c r="I34" i="37" s="1"/>
  <c r="K34" i="37" s="1"/>
  <c r="H36" i="37"/>
  <c r="I36" i="37" s="1"/>
  <c r="H20" i="37"/>
  <c r="I20" i="37" s="1"/>
  <c r="H32" i="37"/>
  <c r="I32" i="37" s="1"/>
  <c r="H27" i="20"/>
  <c r="I27" i="20" s="1"/>
  <c r="H5" i="8"/>
  <c r="H25" i="8"/>
  <c r="I25" i="8" s="1"/>
  <c r="H22" i="8"/>
  <c r="I22" i="8" s="1"/>
  <c r="H27" i="26"/>
  <c r="I27" i="26" s="1"/>
  <c r="H32" i="26"/>
  <c r="I32" i="26" s="1"/>
  <c r="H19" i="26"/>
  <c r="I19" i="26" s="1"/>
  <c r="H16" i="26"/>
  <c r="I16" i="26" s="1"/>
  <c r="H20" i="44"/>
  <c r="I20" i="44" s="1"/>
  <c r="K20" i="44" s="1"/>
  <c r="H37" i="26"/>
  <c r="I37" i="26" s="1"/>
  <c r="H16" i="44"/>
  <c r="I16" i="44" s="1"/>
  <c r="K16" i="44" s="1"/>
  <c r="H33" i="26"/>
  <c r="I33" i="26" s="1"/>
  <c r="H33" i="36"/>
  <c r="I33" i="36" s="1"/>
  <c r="K33" i="36" s="1"/>
  <c r="H41" i="26"/>
  <c r="I41" i="26" s="1"/>
  <c r="H27" i="52"/>
  <c r="I27" i="52" s="1"/>
  <c r="H26" i="26"/>
  <c r="I26" i="26" s="1"/>
  <c r="H6" i="26"/>
  <c r="I6" i="26" s="1"/>
  <c r="H13" i="51"/>
  <c r="I13" i="51" s="1"/>
  <c r="H21" i="25"/>
  <c r="I21" i="25" s="1"/>
  <c r="H27" i="25"/>
  <c r="I27" i="25" s="1"/>
  <c r="H16" i="25"/>
  <c r="I16" i="25" s="1"/>
  <c r="K16" i="25" s="1"/>
  <c r="H11" i="22"/>
  <c r="I11" i="22" s="1"/>
  <c r="H36" i="22"/>
  <c r="I36" i="22" s="1"/>
  <c r="H38" i="40"/>
  <c r="I38" i="40" s="1"/>
  <c r="H21" i="40"/>
  <c r="I21" i="40" s="1"/>
  <c r="K21" i="40" s="1"/>
  <c r="H14" i="42"/>
  <c r="I14" i="42" s="1"/>
  <c r="K14" i="42" s="1"/>
  <c r="H23" i="42"/>
  <c r="I23" i="42" s="1"/>
  <c r="H21" i="39"/>
  <c r="I21" i="39" s="1"/>
  <c r="H43" i="39"/>
  <c r="I43" i="39" s="1"/>
  <c r="K43" i="39" s="1"/>
  <c r="H10" i="36"/>
  <c r="I10" i="36" s="1"/>
  <c r="H16" i="33"/>
  <c r="I16" i="33" s="1"/>
  <c r="H29" i="33"/>
  <c r="I29" i="33" s="1"/>
  <c r="H7" i="33"/>
  <c r="I7" i="33" s="1"/>
  <c r="K7" i="33" s="1"/>
  <c r="H28" i="52"/>
  <c r="I28" i="52" s="1"/>
  <c r="H38" i="41"/>
  <c r="I38" i="41" s="1"/>
  <c r="H28" i="41"/>
  <c r="I28" i="41" s="1"/>
  <c r="H35" i="41"/>
  <c r="I35" i="41" s="1"/>
  <c r="K35" i="41" s="1"/>
  <c r="H33" i="41"/>
  <c r="I33" i="41" s="1"/>
  <c r="H28" i="35"/>
  <c r="I28" i="35" s="1"/>
  <c r="H27" i="32"/>
  <c r="I27" i="32" s="1"/>
  <c r="H31" i="32"/>
  <c r="I31" i="32" s="1"/>
  <c r="K31" i="32" s="1"/>
  <c r="H6" i="32"/>
  <c r="I6" i="32" s="1"/>
  <c r="H12" i="32"/>
  <c r="I12" i="32" s="1"/>
  <c r="H37" i="29"/>
  <c r="I37" i="29" s="1"/>
  <c r="H31" i="29"/>
  <c r="I31" i="29" s="1"/>
  <c r="H32" i="29"/>
  <c r="I32" i="29" s="1"/>
  <c r="H18" i="29"/>
  <c r="I18" i="29" s="1"/>
  <c r="H26" i="50"/>
  <c r="I26" i="50" s="1"/>
  <c r="H10" i="50"/>
  <c r="I10" i="50" s="1"/>
  <c r="K10" i="50" s="1"/>
  <c r="H6" i="50"/>
  <c r="I6" i="50" s="1"/>
  <c r="K6" i="50" s="1"/>
  <c r="H9" i="21"/>
  <c r="I9" i="21" s="1"/>
  <c r="H15" i="21"/>
  <c r="I15" i="21" s="1"/>
  <c r="H38" i="21"/>
  <c r="I38" i="21" s="1"/>
  <c r="K38" i="21" s="1"/>
  <c r="H8" i="19"/>
  <c r="I8" i="19" s="1"/>
  <c r="H31" i="19"/>
  <c r="I31" i="19" s="1"/>
  <c r="H35" i="26"/>
  <c r="I35" i="26" s="1"/>
  <c r="H38" i="26"/>
  <c r="I38" i="26" s="1"/>
  <c r="K38" i="26" s="1"/>
  <c r="H31" i="24"/>
  <c r="I31" i="24" s="1"/>
  <c r="H39" i="24"/>
  <c r="I39" i="24" s="1"/>
  <c r="H35" i="24"/>
  <c r="I35" i="24" s="1"/>
  <c r="H18" i="24"/>
  <c r="I18" i="24" s="1"/>
  <c r="K18" i="24" s="1"/>
  <c r="H7" i="28"/>
  <c r="I7" i="28" s="1"/>
  <c r="H28" i="28"/>
  <c r="I28" i="28" s="1"/>
  <c r="H22" i="37"/>
  <c r="I22" i="37" s="1"/>
  <c r="H26" i="37"/>
  <c r="I26" i="37" s="1"/>
  <c r="K26" i="37" s="1"/>
  <c r="H14" i="37"/>
  <c r="I14" i="37" s="1"/>
  <c r="H42" i="37"/>
  <c r="I42" i="37" s="1"/>
  <c r="H43" i="20"/>
  <c r="I43" i="20" s="1"/>
  <c r="H36" i="20"/>
  <c r="I36" i="20" s="1"/>
  <c r="K36" i="20" s="1"/>
  <c r="H24" i="8"/>
  <c r="I24" i="8" s="1"/>
  <c r="H17" i="8"/>
  <c r="I17" i="8" s="1"/>
  <c r="H20" i="8"/>
  <c r="I20" i="8" s="1"/>
  <c r="H5" i="40"/>
  <c r="I5" i="40" s="1"/>
  <c r="H33" i="40"/>
  <c r="I33" i="40" s="1"/>
  <c r="H15" i="26"/>
  <c r="I15" i="26" s="1"/>
  <c r="H18" i="26"/>
  <c r="I18" i="26" s="1"/>
  <c r="H13" i="20"/>
  <c r="I13" i="20" s="1"/>
  <c r="H28" i="20"/>
  <c r="I28" i="20" s="1"/>
  <c r="H6" i="40"/>
  <c r="I6" i="40" s="1"/>
  <c r="H23" i="40"/>
  <c r="I23" i="40" s="1"/>
  <c r="H38" i="39"/>
  <c r="I38" i="39" s="1"/>
  <c r="K38" i="39" s="1"/>
  <c r="H33" i="39"/>
  <c r="I33" i="39" s="1"/>
  <c r="K33" i="39" s="1"/>
  <c r="H17" i="26"/>
  <c r="I17" i="26" s="1"/>
  <c r="H24" i="26"/>
  <c r="I24" i="26" s="1"/>
  <c r="H14" i="20"/>
  <c r="I14" i="20" s="1"/>
  <c r="K14" i="20" s="1"/>
  <c r="H20" i="43"/>
  <c r="I20" i="43" s="1"/>
  <c r="H8" i="17"/>
  <c r="I8" i="17" s="1"/>
  <c r="H25" i="19"/>
  <c r="I25" i="19" s="1"/>
  <c r="H42" i="19"/>
  <c r="I42" i="19" s="1"/>
  <c r="K42" i="19" s="1"/>
  <c r="H41" i="28"/>
  <c r="I41" i="28" s="1"/>
  <c r="H18" i="22"/>
  <c r="I18" i="22" s="1"/>
  <c r="H39" i="40"/>
  <c r="I39" i="40" s="1"/>
  <c r="H5" i="39"/>
  <c r="I5" i="39" s="1"/>
  <c r="H8" i="39"/>
  <c r="I8" i="39" s="1"/>
  <c r="H18" i="50"/>
  <c r="I18" i="50" s="1"/>
  <c r="H14" i="50"/>
  <c r="I14" i="50" s="1"/>
  <c r="H40" i="21"/>
  <c r="I40" i="21" s="1"/>
  <c r="K40" i="21" s="1"/>
  <c r="H26" i="19"/>
  <c r="I26" i="19" s="1"/>
  <c r="H13" i="28"/>
  <c r="I13" i="28" s="1"/>
  <c r="H30" i="28"/>
  <c r="I30" i="28" s="1"/>
  <c r="H17" i="20"/>
  <c r="I17" i="20" s="1"/>
  <c r="K17" i="20" s="1"/>
  <c r="H18" i="20"/>
  <c r="I18" i="20" s="1"/>
  <c r="H7" i="17"/>
  <c r="I7" i="17" s="1"/>
  <c r="H32" i="44"/>
  <c r="I32" i="44" s="1"/>
  <c r="K32" i="44" s="1"/>
  <c r="H33" i="51"/>
  <c r="I33" i="51" s="1"/>
  <c r="K33" i="51" s="1"/>
  <c r="H15" i="22"/>
  <c r="I15" i="22" s="1"/>
  <c r="H42" i="22"/>
  <c r="I42" i="22" s="1"/>
  <c r="H31" i="40"/>
  <c r="I31" i="40" s="1"/>
  <c r="H28" i="39"/>
  <c r="I28" i="39" s="1"/>
  <c r="H39" i="39"/>
  <c r="I39" i="39" s="1"/>
  <c r="H12" i="31"/>
  <c r="I12" i="31" s="1"/>
  <c r="H7" i="35"/>
  <c r="I7" i="35" s="1"/>
  <c r="H42" i="28"/>
  <c r="I42" i="28" s="1"/>
  <c r="K42" i="28" s="1"/>
  <c r="H10" i="20"/>
  <c r="I10" i="20" s="1"/>
  <c r="H18" i="51"/>
  <c r="I18" i="51" s="1"/>
  <c r="K18" i="51" s="1"/>
  <c r="H7" i="25"/>
  <c r="I7" i="25" s="1"/>
  <c r="H33" i="25"/>
  <c r="I33" i="25" s="1"/>
  <c r="K33" i="25" s="1"/>
  <c r="H8" i="25"/>
  <c r="I8" i="25" s="1"/>
  <c r="H13" i="22"/>
  <c r="I13" i="22" s="1"/>
  <c r="K13" i="22" s="1"/>
  <c r="H34" i="40"/>
  <c r="I34" i="40" s="1"/>
  <c r="H35" i="31"/>
  <c r="I35" i="31" s="1"/>
  <c r="K35" i="31" s="1"/>
  <c r="H14" i="21"/>
  <c r="I14" i="21" s="1"/>
  <c r="H8" i="40"/>
  <c r="I8" i="40" s="1"/>
  <c r="H34" i="50"/>
  <c r="I34" i="50" s="1"/>
  <c r="H34" i="20"/>
  <c r="I34" i="20" s="1"/>
  <c r="H20" i="40"/>
  <c r="I20" i="40" s="1"/>
  <c r="H5" i="20"/>
  <c r="H31" i="17"/>
  <c r="I31" i="17" s="1"/>
  <c r="H39" i="35"/>
  <c r="I39" i="35" s="1"/>
  <c r="H5" i="21"/>
  <c r="I5" i="21" s="1"/>
  <c r="H43" i="19"/>
  <c r="I43" i="19" s="1"/>
  <c r="H32" i="51"/>
  <c r="I32" i="51" s="1"/>
  <c r="H35" i="25"/>
  <c r="I35" i="25" s="1"/>
  <c r="K35" i="25" s="1"/>
  <c r="H41" i="25"/>
  <c r="I41" i="25" s="1"/>
  <c r="H36" i="25"/>
  <c r="I36" i="25" s="1"/>
  <c r="K36" i="25" s="1"/>
  <c r="H21" i="22"/>
  <c r="I21" i="22" s="1"/>
  <c r="H10" i="22"/>
  <c r="I10" i="22" s="1"/>
  <c r="K10" i="22" s="1"/>
  <c r="H9" i="40"/>
  <c r="I9" i="40" s="1"/>
  <c r="H18" i="39"/>
  <c r="I18" i="39" s="1"/>
  <c r="H16" i="39"/>
  <c r="I16" i="39" s="1"/>
  <c r="H21" i="31"/>
  <c r="I21" i="31" s="1"/>
  <c r="K21" i="31" s="1"/>
  <c r="H43" i="35"/>
  <c r="I43" i="35" s="1"/>
  <c r="H22" i="50"/>
  <c r="I22" i="50" s="1"/>
  <c r="H29" i="21"/>
  <c r="I29" i="21" s="1"/>
  <c r="H36" i="21"/>
  <c r="I36" i="21" s="1"/>
  <c r="H10" i="21"/>
  <c r="I10" i="21" s="1"/>
  <c r="H9" i="19"/>
  <c r="I9" i="19" s="1"/>
  <c r="H10" i="19"/>
  <c r="I10" i="19" s="1"/>
  <c r="H30" i="26"/>
  <c r="I30" i="26" s="1"/>
  <c r="K30" i="26" s="1"/>
  <c r="H31" i="28"/>
  <c r="I31" i="28" s="1"/>
  <c r="H21" i="28"/>
  <c r="I21" i="28" s="1"/>
  <c r="H20" i="28"/>
  <c r="I20" i="28" s="1"/>
  <c r="H33" i="20"/>
  <c r="I33" i="20" s="1"/>
  <c r="K33" i="20" s="1"/>
  <c r="H38" i="20"/>
  <c r="I38" i="20" s="1"/>
  <c r="H9" i="17"/>
  <c r="I9" i="17" s="1"/>
  <c r="H25" i="44"/>
  <c r="I25" i="44" s="1"/>
  <c r="K25" i="44" s="1"/>
  <c r="H21" i="51"/>
  <c r="I21" i="51" s="1"/>
  <c r="K21" i="51" s="1"/>
  <c r="H23" i="25"/>
  <c r="I23" i="25" s="1"/>
  <c r="H6" i="25"/>
  <c r="I6" i="25" s="1"/>
  <c r="K6" i="25" s="1"/>
  <c r="H28" i="25"/>
  <c r="I28" i="25" s="1"/>
  <c r="H29" i="22"/>
  <c r="I29" i="22" s="1"/>
  <c r="K29" i="22" s="1"/>
  <c r="H40" i="12"/>
  <c r="I40" i="12" s="1"/>
  <c r="H25" i="40"/>
  <c r="I25" i="40" s="1"/>
  <c r="K25" i="40" s="1"/>
  <c r="H16" i="40"/>
  <c r="I16" i="40" s="1"/>
  <c r="H11" i="42"/>
  <c r="I11" i="42" s="1"/>
  <c r="K11" i="42" s="1"/>
  <c r="H34" i="39"/>
  <c r="I34" i="39" s="1"/>
  <c r="H24" i="39"/>
  <c r="I24" i="39" s="1"/>
  <c r="H39" i="31"/>
  <c r="I39" i="31" s="1"/>
  <c r="H20" i="35"/>
  <c r="I20" i="35" s="1"/>
  <c r="K20" i="35" s="1"/>
  <c r="H13" i="32"/>
  <c r="I13" i="32" s="1"/>
  <c r="H42" i="32"/>
  <c r="I42" i="32" s="1"/>
  <c r="H17" i="29"/>
  <c r="I17" i="29" s="1"/>
  <c r="H40" i="29"/>
  <c r="I40" i="29" s="1"/>
  <c r="K40" i="29" s="1"/>
  <c r="H9" i="50"/>
  <c r="I9" i="50" s="1"/>
  <c r="H38" i="50"/>
  <c r="I38" i="50" s="1"/>
  <c r="K38" i="50" s="1"/>
  <c r="H13" i="21"/>
  <c r="I13" i="21" s="1"/>
  <c r="H32" i="21"/>
  <c r="I32" i="21" s="1"/>
  <c r="K32" i="21" s="1"/>
  <c r="H6" i="21"/>
  <c r="I6" i="21" s="1"/>
  <c r="H13" i="19"/>
  <c r="I13" i="19" s="1"/>
  <c r="H36" i="19"/>
  <c r="I36" i="19" s="1"/>
  <c r="H14" i="26"/>
  <c r="I14" i="26" s="1"/>
  <c r="K14" i="26" s="1"/>
  <c r="H17" i="28"/>
  <c r="I17" i="28" s="1"/>
  <c r="H29" i="28"/>
  <c r="I29" i="28" s="1"/>
  <c r="K29" i="28" s="1"/>
  <c r="H10" i="28"/>
  <c r="I10" i="28" s="1"/>
  <c r="H37" i="20"/>
  <c r="I37" i="20" s="1"/>
  <c r="K37" i="20" s="1"/>
  <c r="H22" i="20"/>
  <c r="I22" i="20" s="1"/>
  <c r="H17" i="17"/>
  <c r="I17" i="17" s="1"/>
  <c r="H31" i="8"/>
  <c r="I31" i="8" s="1"/>
  <c r="H23" i="44"/>
  <c r="I23" i="44" s="1"/>
  <c r="K23" i="44" s="1"/>
  <c r="H19" i="39"/>
  <c r="I19" i="39" s="1"/>
  <c r="H11" i="39"/>
  <c r="I11" i="39" s="1"/>
  <c r="K11" i="39" s="1"/>
  <c r="H35" i="51"/>
  <c r="I35" i="51" s="1"/>
  <c r="H37" i="22"/>
  <c r="I37" i="22" s="1"/>
  <c r="K37" i="22" s="1"/>
  <c r="H35" i="40"/>
  <c r="I35" i="40" s="1"/>
  <c r="H37" i="40"/>
  <c r="I37" i="40" s="1"/>
  <c r="H24" i="40"/>
  <c r="I24" i="40" s="1"/>
  <c r="H15" i="39"/>
  <c r="I15" i="39" s="1"/>
  <c r="K15" i="39" s="1"/>
  <c r="H32" i="39"/>
  <c r="I32" i="39" s="1"/>
  <c r="H28" i="31"/>
  <c r="I28" i="31" s="1"/>
  <c r="K28" i="31" s="1"/>
  <c r="H5" i="19"/>
  <c r="H27" i="19"/>
  <c r="I27" i="19" s="1"/>
  <c r="K27" i="19" s="1"/>
  <c r="H28" i="19"/>
  <c r="I28" i="19" s="1"/>
  <c r="H19" i="28"/>
  <c r="I19" i="28" s="1"/>
  <c r="H37" i="28"/>
  <c r="I37" i="28" s="1"/>
  <c r="H40" i="28"/>
  <c r="I40" i="28" s="1"/>
  <c r="H11" i="20"/>
  <c r="I11" i="20" s="1"/>
  <c r="H6" i="20"/>
  <c r="I6" i="20" s="1"/>
  <c r="K6" i="20" s="1"/>
  <c r="H25" i="17"/>
  <c r="I25" i="17" s="1"/>
  <c r="H27" i="51"/>
  <c r="I27" i="51" s="1"/>
  <c r="K27" i="51" s="1"/>
  <c r="H39" i="25"/>
  <c r="I39" i="25" s="1"/>
  <c r="K39" i="25" s="1"/>
  <c r="H34" i="25"/>
  <c r="I34" i="25" s="1"/>
  <c r="K34" i="25" s="1"/>
  <c r="H12" i="25"/>
  <c r="I12" i="25" s="1"/>
  <c r="K12" i="25" s="1"/>
  <c r="H40" i="22"/>
  <c r="I40" i="22" s="1"/>
  <c r="K40" i="22" s="1"/>
  <c r="H22" i="40"/>
  <c r="I22" i="40" s="1"/>
  <c r="H12" i="40"/>
  <c r="I12" i="40" s="1"/>
  <c r="H32" i="40"/>
  <c r="I32" i="40" s="1"/>
  <c r="H35" i="39"/>
  <c r="I35" i="39" s="1"/>
  <c r="K35" i="39" s="1"/>
  <c r="H9" i="39"/>
  <c r="I9" i="39" s="1"/>
  <c r="H5" i="35"/>
  <c r="H34" i="35"/>
  <c r="I34" i="35" s="1"/>
  <c r="H8" i="50"/>
  <c r="I8" i="50" s="1"/>
  <c r="K8" i="50" s="1"/>
  <c r="H15" i="50"/>
  <c r="I15" i="50" s="1"/>
  <c r="H25" i="21"/>
  <c r="I25" i="21" s="1"/>
  <c r="H24" i="21"/>
  <c r="I24" i="21" s="1"/>
  <c r="H40" i="19"/>
  <c r="I40" i="19" s="1"/>
  <c r="K40" i="19" s="1"/>
  <c r="H41" i="19"/>
  <c r="I41" i="19" s="1"/>
  <c r="H20" i="19"/>
  <c r="I20" i="19" s="1"/>
  <c r="H33" i="28"/>
  <c r="I33" i="28" s="1"/>
  <c r="H38" i="28"/>
  <c r="I38" i="28" s="1"/>
  <c r="H32" i="28"/>
  <c r="I32" i="28" s="1"/>
  <c r="H25" i="20"/>
  <c r="I25" i="20" s="1"/>
  <c r="H30" i="20"/>
  <c r="I30" i="20" s="1"/>
  <c r="H38" i="17"/>
  <c r="I38" i="17" s="1"/>
  <c r="H8" i="28"/>
  <c r="I8" i="28" s="1"/>
  <c r="H9" i="20"/>
  <c r="I9" i="20" s="1"/>
  <c r="H32" i="20"/>
  <c r="I32" i="20" s="1"/>
  <c r="H12" i="17"/>
  <c r="I12" i="17" s="1"/>
  <c r="K12" i="17" s="1"/>
  <c r="H31" i="25"/>
  <c r="I31" i="25" s="1"/>
  <c r="K31" i="25" s="1"/>
  <c r="H10" i="25"/>
  <c r="I10" i="25" s="1"/>
  <c r="K10" i="25" s="1"/>
  <c r="H17" i="22"/>
  <c r="I17" i="22" s="1"/>
  <c r="K17" i="22" s="1"/>
  <c r="H9" i="28"/>
  <c r="I9" i="28" s="1"/>
  <c r="K9" i="28" s="1"/>
  <c r="H23" i="20"/>
  <c r="I23" i="20" s="1"/>
  <c r="H24" i="17"/>
  <c r="I24" i="17" s="1"/>
  <c r="H8" i="51"/>
  <c r="I8" i="51" s="1"/>
  <c r="H22" i="22"/>
  <c r="I22" i="22" s="1"/>
  <c r="K22" i="22" s="1"/>
  <c r="H18" i="40"/>
  <c r="I18" i="40" s="1"/>
  <c r="H7" i="40"/>
  <c r="I7" i="40" s="1"/>
  <c r="K7" i="40" s="1"/>
  <c r="H31" i="39"/>
  <c r="I31" i="39" s="1"/>
  <c r="H36" i="39"/>
  <c r="I36" i="39" s="1"/>
  <c r="K36" i="39" s="1"/>
  <c r="H11" i="35"/>
  <c r="I11" i="35" s="1"/>
  <c r="H40" i="50"/>
  <c r="I40" i="50" s="1"/>
  <c r="H32" i="50"/>
  <c r="I32" i="50" s="1"/>
  <c r="H19" i="19"/>
  <c r="I19" i="19" s="1"/>
  <c r="H6" i="19"/>
  <c r="I6" i="19" s="1"/>
  <c r="H26" i="28"/>
  <c r="I26" i="28" s="1"/>
  <c r="H25" i="51"/>
  <c r="I25" i="51" s="1"/>
  <c r="H9" i="25"/>
  <c r="I9" i="25" s="1"/>
  <c r="K9" i="25" s="1"/>
  <c r="H31" i="22"/>
  <c r="I31" i="22" s="1"/>
  <c r="H14" i="22"/>
  <c r="I14" i="22" s="1"/>
  <c r="H17" i="40"/>
  <c r="I17" i="40" s="1"/>
  <c r="K17" i="40" s="1"/>
  <c r="H15" i="40"/>
  <c r="I15" i="40" s="1"/>
  <c r="K15" i="40" s="1"/>
  <c r="H12" i="39"/>
  <c r="I12" i="39" s="1"/>
  <c r="K12" i="39" s="1"/>
  <c r="H7" i="39"/>
  <c r="I7" i="39" s="1"/>
  <c r="K7" i="39" s="1"/>
  <c r="H13" i="35"/>
  <c r="I13" i="35" s="1"/>
  <c r="H29" i="50"/>
  <c r="I29" i="50" s="1"/>
  <c r="K29" i="50" s="1"/>
  <c r="H13" i="50"/>
  <c r="I13" i="50" s="1"/>
  <c r="H33" i="21"/>
  <c r="I33" i="21" s="1"/>
  <c r="K33" i="21" s="1"/>
  <c r="H23" i="21"/>
  <c r="I23" i="21" s="1"/>
  <c r="H33" i="19"/>
  <c r="I33" i="19" s="1"/>
  <c r="H30" i="19"/>
  <c r="I30" i="19" s="1"/>
  <c r="K30" i="19" s="1"/>
  <c r="H7" i="26"/>
  <c r="I7" i="26" s="1"/>
  <c r="H23" i="28"/>
  <c r="I23" i="28" s="1"/>
  <c r="H39" i="20"/>
  <c r="I39" i="20" s="1"/>
  <c r="K39" i="20" s="1"/>
  <c r="H16" i="17"/>
  <c r="I16" i="17" s="1"/>
  <c r="H15" i="17"/>
  <c r="I15" i="17" s="1"/>
  <c r="K15" i="17" s="1"/>
  <c r="H33" i="17"/>
  <c r="I33" i="17" s="1"/>
  <c r="H5" i="51"/>
  <c r="H43" i="51"/>
  <c r="I43" i="51" s="1"/>
  <c r="K43" i="51" s="1"/>
  <c r="H17" i="51"/>
  <c r="I17" i="51" s="1"/>
  <c r="K17" i="51" s="1"/>
  <c r="H10" i="51"/>
  <c r="I10" i="51" s="1"/>
  <c r="H9" i="51"/>
  <c r="I9" i="51" s="1"/>
  <c r="K9" i="51" s="1"/>
  <c r="H30" i="35"/>
  <c r="I30" i="35" s="1"/>
  <c r="H32" i="35"/>
  <c r="I32" i="35" s="1"/>
  <c r="K32" i="35" s="1"/>
  <c r="H43" i="17"/>
  <c r="I43" i="17" s="1"/>
  <c r="H41" i="17"/>
  <c r="I41" i="17" s="1"/>
  <c r="K41" i="17" s="1"/>
  <c r="H29" i="17"/>
  <c r="I29" i="17" s="1"/>
  <c r="H6" i="17"/>
  <c r="I6" i="17" s="1"/>
  <c r="H37" i="35"/>
  <c r="I37" i="35" s="1"/>
  <c r="H25" i="35"/>
  <c r="I25" i="35" s="1"/>
  <c r="K25" i="35" s="1"/>
  <c r="H24" i="35"/>
  <c r="I24" i="35" s="1"/>
  <c r="H14" i="51"/>
  <c r="I14" i="51" s="1"/>
  <c r="H20" i="51"/>
  <c r="I20" i="51" s="1"/>
  <c r="H12" i="51"/>
  <c r="I12" i="51" s="1"/>
  <c r="K12" i="51" s="1"/>
  <c r="H39" i="26"/>
  <c r="I39" i="26" s="1"/>
  <c r="H11" i="17"/>
  <c r="I11" i="17" s="1"/>
  <c r="K11" i="17" s="1"/>
  <c r="H30" i="17"/>
  <c r="I30" i="17" s="1"/>
  <c r="H13" i="8"/>
  <c r="I13" i="8" s="1"/>
  <c r="K13" i="8" s="1"/>
  <c r="H10" i="8"/>
  <c r="I10" i="8" s="1"/>
  <c r="H22" i="51"/>
  <c r="I22" i="51" s="1"/>
  <c r="K22" i="51" s="1"/>
  <c r="H11" i="51"/>
  <c r="I11" i="51" s="1"/>
  <c r="K11" i="51" s="1"/>
  <c r="H24" i="51"/>
  <c r="I24" i="51" s="1"/>
  <c r="K24" i="51" s="1"/>
  <c r="H19" i="22"/>
  <c r="I19" i="22" s="1"/>
  <c r="H38" i="22"/>
  <c r="I38" i="22" s="1"/>
  <c r="K38" i="22" s="1"/>
  <c r="H5" i="33"/>
  <c r="H30" i="33"/>
  <c r="I30" i="33" s="1"/>
  <c r="K30" i="33" s="1"/>
  <c r="H25" i="33"/>
  <c r="I25" i="33" s="1"/>
  <c r="K25" i="33" s="1"/>
  <c r="H38" i="31"/>
  <c r="I38" i="31" s="1"/>
  <c r="K38" i="31" s="1"/>
  <c r="H7" i="41"/>
  <c r="I7" i="41" s="1"/>
  <c r="H13" i="41"/>
  <c r="I13" i="41" s="1"/>
  <c r="K13" i="41" s="1"/>
  <c r="H17" i="35"/>
  <c r="I17" i="35" s="1"/>
  <c r="K17" i="35" s="1"/>
  <c r="H29" i="35"/>
  <c r="I29" i="35" s="1"/>
  <c r="K29" i="35" s="1"/>
  <c r="H21" i="26"/>
  <c r="I21" i="26" s="1"/>
  <c r="H20" i="26"/>
  <c r="I20" i="26" s="1"/>
  <c r="H27" i="17"/>
  <c r="I27" i="17" s="1"/>
  <c r="H22" i="17"/>
  <c r="I22" i="17" s="1"/>
  <c r="K22" i="17" s="1"/>
  <c r="H27" i="8"/>
  <c r="I27" i="8" s="1"/>
  <c r="H34" i="8"/>
  <c r="I34" i="8" s="1"/>
  <c r="K34" i="8" s="1"/>
  <c r="H30" i="51"/>
  <c r="I30" i="51" s="1"/>
  <c r="K30" i="51" s="1"/>
  <c r="H41" i="51"/>
  <c r="I41" i="51" s="1"/>
  <c r="K41" i="51" s="1"/>
  <c r="H34" i="51"/>
  <c r="I34" i="51" s="1"/>
  <c r="K34" i="51" s="1"/>
  <c r="H33" i="22"/>
  <c r="I33" i="22" s="1"/>
  <c r="K33" i="22" s="1"/>
  <c r="H30" i="22"/>
  <c r="I30" i="22" s="1"/>
  <c r="H13" i="40"/>
  <c r="I13" i="40" s="1"/>
  <c r="K13" i="40" s="1"/>
  <c r="H11" i="40"/>
  <c r="I11" i="40" s="1"/>
  <c r="H40" i="40"/>
  <c r="I40" i="40" s="1"/>
  <c r="K40" i="40" s="1"/>
  <c r="H31" i="42"/>
  <c r="I31" i="42" s="1"/>
  <c r="H23" i="39"/>
  <c r="I23" i="39" s="1"/>
  <c r="K23" i="39" s="1"/>
  <c r="H29" i="39"/>
  <c r="I29" i="39" s="1"/>
  <c r="H40" i="33"/>
  <c r="I40" i="33" s="1"/>
  <c r="K40" i="33" s="1"/>
  <c r="H22" i="33"/>
  <c r="I22" i="33" s="1"/>
  <c r="K22" i="33" s="1"/>
  <c r="H39" i="33"/>
  <c r="I39" i="33" s="1"/>
  <c r="K39" i="33" s="1"/>
  <c r="H11" i="31"/>
  <c r="I11" i="31" s="1"/>
  <c r="H37" i="41"/>
  <c r="I37" i="41" s="1"/>
  <c r="K37" i="41" s="1"/>
  <c r="H23" i="41"/>
  <c r="I23" i="41" s="1"/>
  <c r="K23" i="41" s="1"/>
  <c r="H19" i="35"/>
  <c r="I19" i="35" s="1"/>
  <c r="H9" i="35"/>
  <c r="I9" i="35" s="1"/>
  <c r="H11" i="32"/>
  <c r="I11" i="32" s="1"/>
  <c r="K11" i="32" s="1"/>
  <c r="H37" i="32"/>
  <c r="I37" i="32" s="1"/>
  <c r="K37" i="32" s="1"/>
  <c r="H34" i="32"/>
  <c r="I34" i="32" s="1"/>
  <c r="H17" i="50"/>
  <c r="I17" i="50" s="1"/>
  <c r="H42" i="50"/>
  <c r="I42" i="50" s="1"/>
  <c r="K42" i="50" s="1"/>
  <c r="H37" i="19"/>
  <c r="I37" i="19" s="1"/>
  <c r="H39" i="19"/>
  <c r="I39" i="19" s="1"/>
  <c r="H31" i="26"/>
  <c r="I31" i="26" s="1"/>
  <c r="H42" i="26"/>
  <c r="I42" i="26" s="1"/>
  <c r="K42" i="26" s="1"/>
  <c r="H7" i="20"/>
  <c r="I7" i="20" s="1"/>
  <c r="H16" i="20"/>
  <c r="I16" i="20" s="1"/>
  <c r="K16" i="20" s="1"/>
  <c r="H19" i="17"/>
  <c r="I19" i="17" s="1"/>
  <c r="H42" i="17"/>
  <c r="I42" i="17" s="1"/>
  <c r="H37" i="8"/>
  <c r="I37" i="8" s="1"/>
  <c r="H18" i="8"/>
  <c r="I18" i="8" s="1"/>
  <c r="K18" i="8" s="1"/>
  <c r="H23" i="17"/>
  <c r="I23" i="17" s="1"/>
  <c r="H26" i="17"/>
  <c r="I26" i="17" s="1"/>
  <c r="K26" i="17" s="1"/>
  <c r="H13" i="44"/>
  <c r="I13" i="44" s="1"/>
  <c r="K13" i="44" s="1"/>
  <c r="H38" i="51"/>
  <c r="I38" i="51" s="1"/>
  <c r="K38" i="51" s="1"/>
  <c r="H7" i="51"/>
  <c r="I7" i="51" s="1"/>
  <c r="K7" i="51" s="1"/>
  <c r="H36" i="51"/>
  <c r="I36" i="51" s="1"/>
  <c r="K36" i="51" s="1"/>
  <c r="H37" i="17"/>
  <c r="I37" i="17" s="1"/>
  <c r="H10" i="17"/>
  <c r="I10" i="17" s="1"/>
  <c r="H13" i="26"/>
  <c r="I13" i="26" s="1"/>
  <c r="H36" i="26"/>
  <c r="I36" i="26" s="1"/>
  <c r="K36" i="26" s="1"/>
  <c r="H5" i="17"/>
  <c r="H21" i="17"/>
  <c r="I21" i="17" s="1"/>
  <c r="K21" i="17" s="1"/>
  <c r="H18" i="17"/>
  <c r="I18" i="17" s="1"/>
  <c r="H29" i="44"/>
  <c r="I29" i="44" s="1"/>
  <c r="K29" i="44" s="1"/>
  <c r="H23" i="51"/>
  <c r="I23" i="51" s="1"/>
  <c r="K23" i="51" s="1"/>
  <c r="H16" i="51"/>
  <c r="I16" i="51" s="1"/>
  <c r="K16" i="51" s="1"/>
  <c r="H31" i="51"/>
  <c r="I31" i="51" s="1"/>
  <c r="K31" i="51" s="1"/>
  <c r="H28" i="51"/>
  <c r="I28" i="51" s="1"/>
  <c r="K28" i="51" s="1"/>
  <c r="H18" i="33"/>
  <c r="I18" i="33" s="1"/>
  <c r="H17" i="33"/>
  <c r="I17" i="33" s="1"/>
  <c r="K17" i="33" s="1"/>
  <c r="H43" i="33"/>
  <c r="I43" i="33" s="1"/>
  <c r="K43" i="33" s="1"/>
  <c r="H10" i="31"/>
  <c r="I10" i="31" s="1"/>
  <c r="K10" i="31" s="1"/>
  <c r="H39" i="41"/>
  <c r="I39" i="41" s="1"/>
  <c r="H22" i="35"/>
  <c r="I22" i="35" s="1"/>
  <c r="H18" i="44"/>
  <c r="I18" i="44" s="1"/>
  <c r="K18" i="44" s="1"/>
  <c r="H18" i="35"/>
  <c r="I18" i="35" s="1"/>
  <c r="K18" i="35" s="1"/>
  <c r="H15" i="35"/>
  <c r="I15" i="35" s="1"/>
  <c r="K15" i="35" s="1"/>
  <c r="H25" i="22"/>
  <c r="I25" i="22" s="1"/>
  <c r="K25" i="22" s="1"/>
  <c r="H16" i="22"/>
  <c r="I16" i="22" s="1"/>
  <c r="H34" i="22"/>
  <c r="I34" i="22" s="1"/>
  <c r="K34" i="22" s="1"/>
  <c r="H23" i="35"/>
  <c r="I23" i="35" s="1"/>
  <c r="H43" i="26"/>
  <c r="I43" i="26" s="1"/>
  <c r="H22" i="26"/>
  <c r="I22" i="26" s="1"/>
  <c r="H40" i="17"/>
  <c r="I40" i="17" s="1"/>
  <c r="K40" i="17" s="1"/>
  <c r="H35" i="17"/>
  <c r="I35" i="17" s="1"/>
  <c r="K35" i="17" s="1"/>
  <c r="H36" i="17"/>
  <c r="I36" i="17" s="1"/>
  <c r="K36" i="17" s="1"/>
  <c r="H9" i="8"/>
  <c r="I9" i="8" s="1"/>
  <c r="H6" i="8"/>
  <c r="I6" i="8" s="1"/>
  <c r="H39" i="51"/>
  <c r="I39" i="51" s="1"/>
  <c r="H39" i="22"/>
  <c r="I39" i="22" s="1"/>
  <c r="K39" i="22" s="1"/>
  <c r="H24" i="22"/>
  <c r="I24" i="22" s="1"/>
  <c r="H29" i="40"/>
  <c r="I29" i="40" s="1"/>
  <c r="K29" i="40" s="1"/>
  <c r="H39" i="42"/>
  <c r="I39" i="42" s="1"/>
  <c r="K39" i="42" s="1"/>
  <c r="H20" i="39"/>
  <c r="I20" i="39" s="1"/>
  <c r="K20" i="39" s="1"/>
  <c r="H22" i="39"/>
  <c r="I22" i="39" s="1"/>
  <c r="K22" i="39" s="1"/>
  <c r="H26" i="33"/>
  <c r="I26" i="33" s="1"/>
  <c r="K26" i="33" s="1"/>
  <c r="H10" i="52"/>
  <c r="I10" i="52" s="1"/>
  <c r="K10" i="52" s="1"/>
  <c r="H15" i="41"/>
  <c r="I15" i="41" s="1"/>
  <c r="K15" i="41" s="1"/>
  <c r="H14" i="41"/>
  <c r="I14" i="41" s="1"/>
  <c r="K14" i="41" s="1"/>
  <c r="H6" i="35"/>
  <c r="I6" i="35" s="1"/>
  <c r="K6" i="35" s="1"/>
  <c r="H31" i="35"/>
  <c r="I31" i="35" s="1"/>
  <c r="H9" i="32"/>
  <c r="I9" i="32" s="1"/>
  <c r="K9" i="32" s="1"/>
  <c r="H28" i="32"/>
  <c r="I28" i="32" s="1"/>
  <c r="H7" i="29"/>
  <c r="I7" i="29" s="1"/>
  <c r="K7" i="29" s="1"/>
  <c r="H43" i="29"/>
  <c r="I43" i="29" s="1"/>
  <c r="H28" i="29"/>
  <c r="I28" i="29" s="1"/>
  <c r="H37" i="50"/>
  <c r="I37" i="50" s="1"/>
  <c r="H29" i="19"/>
  <c r="I29" i="19" s="1"/>
  <c r="K29" i="19" s="1"/>
  <c r="H11" i="26"/>
  <c r="I11" i="26" s="1"/>
  <c r="H5" i="26"/>
  <c r="I5" i="26" s="1"/>
  <c r="H21" i="20"/>
  <c r="I21" i="20" s="1"/>
  <c r="H26" i="20"/>
  <c r="I26" i="20" s="1"/>
  <c r="K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I5" i="31" s="1"/>
  <c r="H41" i="31"/>
  <c r="I41" i="31" s="1"/>
  <c r="H36" i="31"/>
  <c r="I36" i="31" s="1"/>
  <c r="K36" i="31" s="1"/>
  <c r="H12" i="38"/>
  <c r="I12" i="38" s="1"/>
  <c r="H28" i="38"/>
  <c r="I28" i="38" s="1"/>
  <c r="K28" i="38" s="1"/>
  <c r="H6" i="38"/>
  <c r="I6" i="38" s="1"/>
  <c r="H18" i="36"/>
  <c r="I18" i="36" s="1"/>
  <c r="K18" i="36" s="1"/>
  <c r="H15" i="36"/>
  <c r="I15" i="36" s="1"/>
  <c r="H17" i="52"/>
  <c r="I17" i="52" s="1"/>
  <c r="K17" i="52" s="1"/>
  <c r="H34" i="31"/>
  <c r="I34" i="31" s="1"/>
  <c r="K34" i="31" s="1"/>
  <c r="H27" i="31"/>
  <c r="I27" i="31" s="1"/>
  <c r="K27" i="31" s="1"/>
  <c r="H40" i="31"/>
  <c r="I40" i="31" s="1"/>
  <c r="K40" i="31" s="1"/>
  <c r="H34" i="36"/>
  <c r="I34" i="36" s="1"/>
  <c r="K34" i="36" s="1"/>
  <c r="H23" i="36"/>
  <c r="I23" i="36" s="1"/>
  <c r="K23" i="36" s="1"/>
  <c r="H5" i="52"/>
  <c r="I5" i="52" s="1"/>
  <c r="H16" i="52"/>
  <c r="I16" i="52" s="1"/>
  <c r="K16" i="52" s="1"/>
  <c r="H24" i="31"/>
  <c r="I24" i="31" s="1"/>
  <c r="H31" i="31"/>
  <c r="I31" i="31" s="1"/>
  <c r="H20" i="31"/>
  <c r="I20" i="31" s="1"/>
  <c r="K20" i="31" s="1"/>
  <c r="H10" i="38"/>
  <c r="I10" i="38" s="1"/>
  <c r="H11" i="38"/>
  <c r="I11" i="38" s="1"/>
  <c r="K11" i="38" s="1"/>
  <c r="H29" i="26"/>
  <c r="I29" i="26" s="1"/>
  <c r="H23" i="26"/>
  <c r="I23" i="26" s="1"/>
  <c r="K23" i="26" s="1"/>
  <c r="H12" i="26"/>
  <c r="I12" i="26" s="1"/>
  <c r="H35" i="20"/>
  <c r="I35" i="20" s="1"/>
  <c r="K35" i="20" s="1"/>
  <c r="H42" i="20"/>
  <c r="I42" i="20" s="1"/>
  <c r="H20" i="20"/>
  <c r="I20" i="20" s="1"/>
  <c r="K20" i="20" s="1"/>
  <c r="H35" i="8"/>
  <c r="I35" i="8" s="1"/>
  <c r="H33" i="8"/>
  <c r="I33" i="8" s="1"/>
  <c r="K33" i="8" s="1"/>
  <c r="H21" i="44"/>
  <c r="I21" i="44" s="1"/>
  <c r="K21" i="44" s="1"/>
  <c r="H38" i="44"/>
  <c r="I38" i="44" s="1"/>
  <c r="K38" i="44" s="1"/>
  <c r="H40" i="44"/>
  <c r="I40" i="44" s="1"/>
  <c r="K40" i="44" s="1"/>
  <c r="H9" i="36"/>
  <c r="I9" i="36" s="1"/>
  <c r="K9" i="36" s="1"/>
  <c r="H31" i="36"/>
  <c r="I31" i="36" s="1"/>
  <c r="H26" i="38"/>
  <c r="I26" i="38" s="1"/>
  <c r="K26" i="38" s="1"/>
  <c r="H21" i="38"/>
  <c r="I21" i="38" s="1"/>
  <c r="H32" i="31"/>
  <c r="I32" i="31" s="1"/>
  <c r="K32" i="31" s="1"/>
  <c r="H27" i="38"/>
  <c r="I27" i="38" s="1"/>
  <c r="H43" i="38"/>
  <c r="I43" i="38" s="1"/>
  <c r="K43" i="38" s="1"/>
  <c r="H11" i="44"/>
  <c r="I11" i="44" s="1"/>
  <c r="K11" i="44" s="1"/>
  <c r="H7" i="44"/>
  <c r="I7" i="44" s="1"/>
  <c r="K7" i="44" s="1"/>
  <c r="H19" i="36"/>
  <c r="I19" i="36" s="1"/>
  <c r="K19" i="36" s="1"/>
  <c r="H25" i="36"/>
  <c r="I25" i="36" s="1"/>
  <c r="K25" i="36" s="1"/>
  <c r="H39" i="36"/>
  <c r="I39" i="36" s="1"/>
  <c r="H20" i="36"/>
  <c r="I20" i="36" s="1"/>
  <c r="K20" i="36" s="1"/>
  <c r="H12" i="52"/>
  <c r="I12" i="52" s="1"/>
  <c r="H22" i="52"/>
  <c r="I22" i="52" s="1"/>
  <c r="K22" i="52" s="1"/>
  <c r="H25" i="31"/>
  <c r="I25" i="31" s="1"/>
  <c r="K25" i="31" s="1"/>
  <c r="H42" i="52"/>
  <c r="I42" i="52" s="1"/>
  <c r="K42" i="52" s="1"/>
  <c r="H14" i="38"/>
  <c r="I14" i="38" s="1"/>
  <c r="H8" i="38"/>
  <c r="I8" i="38" s="1"/>
  <c r="K8" i="38" s="1"/>
  <c r="H41" i="36"/>
  <c r="I41" i="36" s="1"/>
  <c r="H12" i="36"/>
  <c r="I12" i="36" s="1"/>
  <c r="K12" i="36" s="1"/>
  <c r="H16" i="36"/>
  <c r="I16" i="36" s="1"/>
  <c r="H15" i="52"/>
  <c r="I15" i="52" s="1"/>
  <c r="K15" i="52" s="1"/>
  <c r="H22" i="31"/>
  <c r="I22" i="31" s="1"/>
  <c r="H29" i="31"/>
  <c r="I29" i="31" s="1"/>
  <c r="K29" i="31" s="1"/>
  <c r="H18" i="31"/>
  <c r="I18" i="31" s="1"/>
  <c r="H38" i="36"/>
  <c r="I38" i="36" s="1"/>
  <c r="K38" i="36" s="1"/>
  <c r="H28" i="36"/>
  <c r="I28" i="36" s="1"/>
  <c r="K28" i="36" s="1"/>
  <c r="H24" i="36"/>
  <c r="I24" i="36" s="1"/>
  <c r="K24" i="36" s="1"/>
  <c r="H26" i="52"/>
  <c r="I26" i="52" s="1"/>
  <c r="K26" i="52" s="1"/>
  <c r="H31" i="52"/>
  <c r="I31" i="52" s="1"/>
  <c r="K31" i="52" s="1"/>
  <c r="H14" i="31"/>
  <c r="I14" i="31" s="1"/>
  <c r="K14" i="31" s="1"/>
  <c r="H7" i="31"/>
  <c r="I7" i="31" s="1"/>
  <c r="K7" i="31" s="1"/>
  <c r="H38" i="35"/>
  <c r="I38" i="35" s="1"/>
  <c r="H41" i="35"/>
  <c r="I41" i="35" s="1"/>
  <c r="K41" i="35" s="1"/>
  <c r="H36" i="38"/>
  <c r="I36" i="38" s="1"/>
  <c r="H16" i="38"/>
  <c r="I16" i="38" s="1"/>
  <c r="K16" i="38" s="1"/>
  <c r="H9" i="26"/>
  <c r="I9" i="26" s="1"/>
  <c r="H10" i="26"/>
  <c r="I10" i="26" s="1"/>
  <c r="K10" i="26" s="1"/>
  <c r="H8" i="26"/>
  <c r="I8" i="26" s="1"/>
  <c r="H11" i="8"/>
  <c r="I11" i="8" s="1"/>
  <c r="H26" i="8"/>
  <c r="I26" i="8" s="1"/>
  <c r="H28" i="44"/>
  <c r="I28" i="44" s="1"/>
  <c r="K28" i="44" s="1"/>
  <c r="H37" i="36"/>
  <c r="I37" i="36" s="1"/>
  <c r="K37" i="36" s="1"/>
  <c r="H8" i="36"/>
  <c r="I8" i="36" s="1"/>
  <c r="K8" i="36" s="1"/>
  <c r="H30" i="31"/>
  <c r="I30" i="31" s="1"/>
  <c r="K30" i="31" s="1"/>
  <c r="H29" i="36"/>
  <c r="I29" i="36" s="1"/>
  <c r="K29" i="36" s="1"/>
  <c r="H42" i="36"/>
  <c r="I42" i="36" s="1"/>
  <c r="H32" i="36"/>
  <c r="I32" i="36" s="1"/>
  <c r="H9" i="52"/>
  <c r="I9" i="52" s="1"/>
  <c r="H6" i="52"/>
  <c r="I6" i="52" s="1"/>
  <c r="K6" i="52" s="1"/>
  <c r="H6" i="31"/>
  <c r="I6" i="31" s="1"/>
  <c r="H17" i="31"/>
  <c r="I17" i="31" s="1"/>
  <c r="K17" i="31" s="1"/>
  <c r="H15" i="38"/>
  <c r="I15" i="38" s="1"/>
  <c r="K15" i="38" s="1"/>
  <c r="H24" i="38"/>
  <c r="I24" i="38" s="1"/>
  <c r="H26" i="44"/>
  <c r="I26" i="44" s="1"/>
  <c r="K26" i="44" s="1"/>
  <c r="H30" i="36"/>
  <c r="I30" i="36" s="1"/>
  <c r="K30" i="36" s="1"/>
  <c r="H11" i="36"/>
  <c r="I11" i="36" s="1"/>
  <c r="H40" i="36"/>
  <c r="I40" i="36" s="1"/>
  <c r="K40" i="36" s="1"/>
  <c r="H29" i="52"/>
  <c r="I29" i="52" s="1"/>
  <c r="H25" i="52"/>
  <c r="I25" i="52" s="1"/>
  <c r="K25" i="52" s="1"/>
  <c r="H9" i="31"/>
  <c r="I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K8" i="52" s="1"/>
  <c r="H43" i="31"/>
  <c r="I43" i="31" s="1"/>
  <c r="K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K17" i="38" s="1"/>
  <c r="H43" i="36"/>
  <c r="I43" i="36" s="1"/>
  <c r="H23" i="52"/>
  <c r="I23" i="52" s="1"/>
  <c r="K23" i="52" s="1"/>
  <c r="H19" i="31"/>
  <c r="I19" i="31" s="1"/>
  <c r="H6" i="36"/>
  <c r="I6" i="36" s="1"/>
  <c r="K6" i="36" s="1"/>
  <c r="H14" i="36"/>
  <c r="I14" i="36" s="1"/>
  <c r="K14" i="36" s="1"/>
  <c r="H35" i="52"/>
  <c r="I35" i="52" s="1"/>
  <c r="K35" i="52" s="1"/>
  <c r="H32" i="52"/>
  <c r="I32" i="52" s="1"/>
  <c r="H37" i="31"/>
  <c r="I37" i="31" s="1"/>
  <c r="K37" i="31" s="1"/>
  <c r="H42" i="31"/>
  <c r="I42" i="31" s="1"/>
  <c r="K42" i="31" s="1"/>
  <c r="H39" i="38"/>
  <c r="I39" i="38" s="1"/>
  <c r="K39" i="38" s="1"/>
  <c r="H23" i="38"/>
  <c r="I23" i="38" s="1"/>
  <c r="H25" i="38"/>
  <c r="I25" i="38" s="1"/>
  <c r="K25" i="38" s="1"/>
  <c r="H19" i="38"/>
  <c r="I19" i="38" s="1"/>
  <c r="H22" i="36"/>
  <c r="I22" i="36" s="1"/>
  <c r="K22" i="36" s="1"/>
  <c r="H26" i="36"/>
  <c r="I26" i="36" s="1"/>
  <c r="H24" i="52"/>
  <c r="I24" i="52" s="1"/>
  <c r="K24" i="52" s="1"/>
  <c r="H21" i="52"/>
  <c r="I21" i="52" s="1"/>
  <c r="K21" i="52" s="1"/>
  <c r="H13" i="31"/>
  <c r="I13" i="31" s="1"/>
  <c r="K13" i="31" s="1"/>
  <c r="H8" i="31"/>
  <c r="I8" i="31" s="1"/>
  <c r="H30" i="38"/>
  <c r="I30" i="38" s="1"/>
  <c r="K30" i="38" s="1"/>
  <c r="H37" i="38"/>
  <c r="I37" i="38" s="1"/>
  <c r="K37" i="38" s="1"/>
  <c r="H33" i="38"/>
  <c r="I33" i="38" s="1"/>
  <c r="K33" i="38" s="1"/>
  <c r="H9" i="38"/>
  <c r="I9" i="38" s="1"/>
  <c r="H17" i="36"/>
  <c r="I17" i="36" s="1"/>
  <c r="K17" i="36" s="1"/>
  <c r="H13" i="52"/>
  <c r="I13" i="52" s="1"/>
  <c r="K13" i="52" s="1"/>
  <c r="H15" i="31"/>
  <c r="I15" i="31" s="1"/>
  <c r="K15" i="31" s="1"/>
  <c r="H21" i="35"/>
  <c r="I21" i="35" s="1"/>
  <c r="K21" i="35" s="1"/>
  <c r="H14" i="35"/>
  <c r="I14" i="35" s="1"/>
  <c r="K14" i="35" s="1"/>
  <c r="H19" i="32"/>
  <c r="I19" i="32" s="1"/>
  <c r="K19" i="32" s="1"/>
  <c r="H21" i="29"/>
  <c r="I21" i="29" s="1"/>
  <c r="K21" i="29" s="1"/>
  <c r="H35" i="29"/>
  <c r="I35" i="29" s="1"/>
  <c r="H29" i="38"/>
  <c r="I29" i="38" s="1"/>
  <c r="H18" i="38"/>
  <c r="I18" i="38" s="1"/>
  <c r="H41" i="38"/>
  <c r="I41" i="38" s="1"/>
  <c r="H34" i="26"/>
  <c r="I34" i="26" s="1"/>
  <c r="H19" i="20"/>
  <c r="I19" i="20" s="1"/>
  <c r="K19" i="20" s="1"/>
  <c r="H31" i="20"/>
  <c r="I31" i="20" s="1"/>
  <c r="H13" i="17"/>
  <c r="I13" i="17" s="1"/>
  <c r="K13" i="17" s="1"/>
  <c r="H16" i="8"/>
  <c r="I16" i="8" s="1"/>
  <c r="H7" i="8"/>
  <c r="I7" i="8" s="1"/>
  <c r="K7" i="8" s="1"/>
  <c r="H13" i="38"/>
  <c r="I13" i="38" s="1"/>
  <c r="H27" i="44"/>
  <c r="I27" i="44" s="1"/>
  <c r="K27" i="44" s="1"/>
  <c r="H41" i="30"/>
  <c r="I41" i="30" s="1"/>
  <c r="K41" i="30" s="1"/>
  <c r="H42" i="30"/>
  <c r="I42" i="30" s="1"/>
  <c r="K42" i="30" s="1"/>
  <c r="H5" i="42"/>
  <c r="I5" i="42" s="1"/>
  <c r="H13" i="42"/>
  <c r="I13" i="42" s="1"/>
  <c r="K13" i="42" s="1"/>
  <c r="H27" i="42"/>
  <c r="I27" i="42" s="1"/>
  <c r="H15" i="42"/>
  <c r="I15" i="42" s="1"/>
  <c r="K15" i="42" s="1"/>
  <c r="H7" i="42"/>
  <c r="I7" i="42" s="1"/>
  <c r="H18" i="42"/>
  <c r="I18" i="42" s="1"/>
  <c r="K18" i="42" s="1"/>
  <c r="H21" i="42"/>
  <c r="I21" i="42" s="1"/>
  <c r="H16" i="42"/>
  <c r="I16" i="42" s="1"/>
  <c r="K16" i="42" s="1"/>
  <c r="H9" i="42"/>
  <c r="I9" i="42" s="1"/>
  <c r="H41" i="42"/>
  <c r="I41" i="42" s="1"/>
  <c r="K41" i="42" s="1"/>
  <c r="H40" i="52"/>
  <c r="I40" i="52" s="1"/>
  <c r="H33" i="52"/>
  <c r="I33" i="52" s="1"/>
  <c r="K33" i="52" s="1"/>
  <c r="H14" i="52"/>
  <c r="I14" i="52" s="1"/>
  <c r="H39" i="52"/>
  <c r="I39" i="52" s="1"/>
  <c r="K39" i="52" s="1"/>
  <c r="H43" i="52"/>
  <c r="I43" i="52" s="1"/>
  <c r="H36" i="52"/>
  <c r="I36" i="52" s="1"/>
  <c r="K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K19" i="42" s="1"/>
  <c r="H10" i="42"/>
  <c r="I10" i="42" s="1"/>
  <c r="H26" i="42"/>
  <c r="I26" i="42" s="1"/>
  <c r="K26" i="42" s="1"/>
  <c r="H20" i="42"/>
  <c r="I20" i="42" s="1"/>
  <c r="K20" i="42" s="1"/>
  <c r="H37" i="42"/>
  <c r="I37" i="42" s="1"/>
  <c r="K37" i="42" s="1"/>
  <c r="H38" i="42"/>
  <c r="I38" i="42" s="1"/>
  <c r="H43" i="42"/>
  <c r="I43" i="42" s="1"/>
  <c r="K43" i="42" s="1"/>
  <c r="H32" i="42"/>
  <c r="I32" i="42" s="1"/>
  <c r="H5" i="44"/>
  <c r="I5" i="44" s="1"/>
  <c r="K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K35" i="30" s="1"/>
  <c r="H37" i="30"/>
  <c r="I37" i="30" s="1"/>
  <c r="K37" i="30" s="1"/>
  <c r="H24" i="30"/>
  <c r="I24" i="30" s="1"/>
  <c r="H38" i="30"/>
  <c r="I38" i="30" s="1"/>
  <c r="K38" i="30" s="1"/>
  <c r="H10" i="30"/>
  <c r="I10" i="30" s="1"/>
  <c r="K10" i="30" s="1"/>
  <c r="H37" i="43"/>
  <c r="I37" i="43" s="1"/>
  <c r="K37" i="43" s="1"/>
  <c r="H11" i="12"/>
  <c r="I11" i="12" s="1"/>
  <c r="K11" i="12" s="1"/>
  <c r="H10" i="12"/>
  <c r="I10" i="12" s="1"/>
  <c r="K10" i="12" s="1"/>
  <c r="H16" i="43"/>
  <c r="I16" i="43" s="1"/>
  <c r="K16" i="43" s="1"/>
  <c r="H35" i="43"/>
  <c r="I35" i="43" s="1"/>
  <c r="K35" i="43" s="1"/>
  <c r="H38" i="43"/>
  <c r="I38" i="43" s="1"/>
  <c r="K38" i="43" s="1"/>
  <c r="H28" i="34"/>
  <c r="I28" i="34" s="1"/>
  <c r="K28" i="34" s="1"/>
  <c r="H35" i="12"/>
  <c r="I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K9" i="30" s="1"/>
  <c r="H32" i="30"/>
  <c r="I32" i="30" s="1"/>
  <c r="K32" i="30" s="1"/>
  <c r="H12" i="30"/>
  <c r="I12" i="30" s="1"/>
  <c r="K12" i="30" s="1"/>
  <c r="H22" i="30"/>
  <c r="I22" i="30" s="1"/>
  <c r="K22" i="30" s="1"/>
  <c r="H16" i="30"/>
  <c r="I16" i="30" s="1"/>
  <c r="K16" i="30" s="1"/>
  <c r="H26" i="30"/>
  <c r="I26" i="30" s="1"/>
  <c r="K26" i="30" s="1"/>
  <c r="H22" i="43"/>
  <c r="I22" i="43" s="1"/>
  <c r="K22" i="43" s="1"/>
  <c r="H25" i="43"/>
  <c r="I25" i="43" s="1"/>
  <c r="K25" i="43" s="1"/>
  <c r="H13" i="43"/>
  <c r="I13" i="43" s="1"/>
  <c r="K13" i="43" s="1"/>
  <c r="H21" i="43"/>
  <c r="I21" i="43" s="1"/>
  <c r="K21" i="43" s="1"/>
  <c r="H31" i="43"/>
  <c r="I31" i="43" s="1"/>
  <c r="K31" i="43" s="1"/>
  <c r="H32" i="23"/>
  <c r="I32" i="23" s="1"/>
  <c r="K32" i="23" s="1"/>
  <c r="H38" i="15"/>
  <c r="I38" i="15" s="1"/>
  <c r="K38" i="15" s="1"/>
  <c r="H37" i="12"/>
  <c r="I37" i="12" s="1"/>
  <c r="K37" i="12" s="1"/>
  <c r="H7" i="12"/>
  <c r="I7" i="12" s="1"/>
  <c r="K7" i="12" s="1"/>
  <c r="H27" i="12"/>
  <c r="I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H31" i="30"/>
  <c r="I31" i="30" s="1"/>
  <c r="K31" i="30" s="1"/>
  <c r="H7" i="30"/>
  <c r="I7" i="30" s="1"/>
  <c r="K7" i="30" s="1"/>
  <c r="H17" i="30"/>
  <c r="I17" i="30" s="1"/>
  <c r="K17" i="30" s="1"/>
  <c r="H43" i="30"/>
  <c r="I43" i="30" s="1"/>
  <c r="H27" i="30"/>
  <c r="I27" i="30" s="1"/>
  <c r="K27" i="30" s="1"/>
  <c r="H19" i="30"/>
  <c r="I19" i="30" s="1"/>
  <c r="K19" i="30" s="1"/>
  <c r="H21" i="30"/>
  <c r="I21" i="30" s="1"/>
  <c r="K21" i="30" s="1"/>
  <c r="H25" i="30"/>
  <c r="I25" i="30" s="1"/>
  <c r="K25" i="30" s="1"/>
  <c r="H5" i="30"/>
  <c r="I5" i="30" s="1"/>
  <c r="H20" i="30"/>
  <c r="I20" i="30" s="1"/>
  <c r="K20" i="30" s="1"/>
  <c r="H40" i="30"/>
  <c r="I40" i="30" s="1"/>
  <c r="K40" i="30" s="1"/>
  <c r="H30" i="30"/>
  <c r="I30" i="30" s="1"/>
  <c r="H36" i="30"/>
  <c r="I36" i="30" s="1"/>
  <c r="K36" i="30" s="1"/>
  <c r="H8" i="30"/>
  <c r="I8" i="30" s="1"/>
  <c r="K8" i="30" s="1"/>
  <c r="H28" i="30"/>
  <c r="I28" i="30" s="1"/>
  <c r="K28" i="30" s="1"/>
  <c r="H6" i="30"/>
  <c r="I6" i="30" s="1"/>
  <c r="H34" i="30"/>
  <c r="I34" i="30" s="1"/>
  <c r="K34" i="30" s="1"/>
  <c r="H32" i="43"/>
  <c r="I32" i="43" s="1"/>
  <c r="K32" i="43" s="1"/>
  <c r="H8" i="43"/>
  <c r="I8" i="43" s="1"/>
  <c r="K8" i="43" s="1"/>
  <c r="H26" i="43"/>
  <c r="I26" i="43" s="1"/>
  <c r="K26" i="43" s="1"/>
  <c r="H34" i="43"/>
  <c r="I34" i="43" s="1"/>
  <c r="K34" i="43" s="1"/>
  <c r="H24" i="43"/>
  <c r="I24" i="43" s="1"/>
  <c r="K24" i="43" s="1"/>
  <c r="H41" i="43"/>
  <c r="I41" i="43" s="1"/>
  <c r="K41" i="43" s="1"/>
  <c r="H40" i="43"/>
  <c r="I40" i="43" s="1"/>
  <c r="H43" i="43"/>
  <c r="I43" i="43" s="1"/>
  <c r="K43" i="43" s="1"/>
  <c r="H15" i="43"/>
  <c r="I15" i="43" s="1"/>
  <c r="K15" i="43" s="1"/>
  <c r="H6" i="43"/>
  <c r="I6" i="43" s="1"/>
  <c r="K6" i="43" s="1"/>
  <c r="H5" i="23"/>
  <c r="I5" i="23" s="1"/>
  <c r="H27" i="34"/>
  <c r="I27" i="34" s="1"/>
  <c r="K27" i="34" s="1"/>
  <c r="H23" i="15"/>
  <c r="I23" i="15" s="1"/>
  <c r="K23" i="15" s="1"/>
  <c r="H16" i="15"/>
  <c r="I16" i="15" s="1"/>
  <c r="K16" i="15" s="1"/>
  <c r="H23" i="12"/>
  <c r="I23" i="12" s="1"/>
  <c r="K23" i="12" s="1"/>
  <c r="H19" i="12"/>
  <c r="I19" i="12" s="1"/>
  <c r="K19" i="12" s="1"/>
  <c r="H21" i="12"/>
  <c r="I21" i="12" s="1"/>
  <c r="K21" i="12" s="1"/>
  <c r="H13" i="12"/>
  <c r="I13" i="12" s="1"/>
  <c r="K13" i="12" s="1"/>
  <c r="H31" i="12"/>
  <c r="I31" i="12" s="1"/>
  <c r="K31" i="12" s="1"/>
  <c r="H15" i="12"/>
  <c r="I15" i="12" s="1"/>
  <c r="K15" i="12" s="1"/>
  <c r="H43" i="12"/>
  <c r="I43" i="12" s="1"/>
  <c r="K43" i="12" s="1"/>
  <c r="H17" i="12"/>
  <c r="I17" i="12" s="1"/>
  <c r="K17" i="12" s="1"/>
  <c r="H33" i="12"/>
  <c r="I33" i="12" s="1"/>
  <c r="H22" i="12"/>
  <c r="I22" i="12" s="1"/>
  <c r="K22" i="12" s="1"/>
  <c r="H14" i="12"/>
  <c r="I14" i="12" s="1"/>
  <c r="H6" i="12"/>
  <c r="I6" i="12" s="1"/>
  <c r="K6" i="12" s="1"/>
  <c r="H26" i="12"/>
  <c r="I26" i="12" s="1"/>
  <c r="K26" i="12" s="1"/>
  <c r="H34" i="12"/>
  <c r="I34" i="12" s="1"/>
  <c r="K34" i="12" s="1"/>
  <c r="H36" i="12"/>
  <c r="I36" i="12" s="1"/>
  <c r="K36" i="12" s="1"/>
  <c r="H20" i="12"/>
  <c r="I20" i="12" s="1"/>
  <c r="K20" i="12" s="1"/>
  <c r="H5" i="12"/>
  <c r="I5" i="12" s="1"/>
  <c r="H32" i="12"/>
  <c r="I32" i="12" s="1"/>
  <c r="K32" i="12" s="1"/>
  <c r="H9" i="43"/>
  <c r="I9" i="43" s="1"/>
  <c r="K9" i="43" s="1"/>
  <c r="H29" i="43"/>
  <c r="I29" i="43" s="1"/>
  <c r="K29" i="43" s="1"/>
  <c r="H19" i="43"/>
  <c r="I19" i="43" s="1"/>
  <c r="H42" i="43"/>
  <c r="I42" i="43" s="1"/>
  <c r="K42" i="43" s="1"/>
  <c r="H10" i="43"/>
  <c r="I10" i="43" s="1"/>
  <c r="H5" i="43"/>
  <c r="I5" i="43" s="1"/>
  <c r="H18" i="43"/>
  <c r="I18" i="43" s="1"/>
  <c r="H17" i="43"/>
  <c r="I17" i="43" s="1"/>
  <c r="K17" i="43" s="1"/>
  <c r="H14" i="43"/>
  <c r="I14" i="43" s="1"/>
  <c r="H36" i="43"/>
  <c r="I36" i="43" s="1"/>
  <c r="K36" i="43" s="1"/>
  <c r="H27" i="43"/>
  <c r="I27" i="43" s="1"/>
  <c r="H12" i="43"/>
  <c r="I12" i="43" s="1"/>
  <c r="K12" i="43" s="1"/>
  <c r="H28" i="43"/>
  <c r="I28" i="43" s="1"/>
  <c r="K28" i="43" s="1"/>
  <c r="H11" i="43"/>
  <c r="I11" i="43" s="1"/>
  <c r="K11" i="43" s="1"/>
  <c r="H33" i="43"/>
  <c r="I33" i="43" s="1"/>
  <c r="K33" i="43" s="1"/>
  <c r="H30" i="43"/>
  <c r="I30" i="43" s="1"/>
  <c r="K30" i="43" s="1"/>
  <c r="H7" i="43"/>
  <c r="I7" i="43" s="1"/>
  <c r="K7" i="43" s="1"/>
  <c r="H23" i="43"/>
  <c r="I23" i="43" s="1"/>
  <c r="K23" i="43" s="1"/>
  <c r="H13" i="23"/>
  <c r="I13" i="23" s="1"/>
  <c r="H35" i="34"/>
  <c r="I35" i="34" s="1"/>
  <c r="K35" i="34" s="1"/>
  <c r="H32" i="34"/>
  <c r="I32" i="34" s="1"/>
  <c r="K32" i="34" s="1"/>
  <c r="H26" i="34"/>
  <c r="I26" i="34" s="1"/>
  <c r="K26" i="34" s="1"/>
  <c r="H33" i="15"/>
  <c r="I33" i="15" s="1"/>
  <c r="K33" i="15" s="1"/>
  <c r="H36" i="15"/>
  <c r="I36" i="15" s="1"/>
  <c r="K36" i="15" s="1"/>
  <c r="H25" i="23"/>
  <c r="I25" i="23" s="1"/>
  <c r="K25" i="23" s="1"/>
  <c r="H30" i="23"/>
  <c r="I30" i="23" s="1"/>
  <c r="K30" i="23" s="1"/>
  <c r="H17" i="34"/>
  <c r="I17" i="34" s="1"/>
  <c r="H29" i="34"/>
  <c r="I29" i="34" s="1"/>
  <c r="K29" i="34" s="1"/>
  <c r="H23" i="34"/>
  <c r="I23" i="34" s="1"/>
  <c r="H24" i="34"/>
  <c r="I24" i="34" s="1"/>
  <c r="K24" i="34" s="1"/>
  <c r="H20" i="34"/>
  <c r="I20" i="34" s="1"/>
  <c r="H17" i="15"/>
  <c r="I17" i="15" s="1"/>
  <c r="K17" i="15" s="1"/>
  <c r="H39" i="15"/>
  <c r="I39" i="15" s="1"/>
  <c r="H37" i="15"/>
  <c r="I37" i="15" s="1"/>
  <c r="K37" i="15" s="1"/>
  <c r="H18" i="15"/>
  <c r="I18" i="15" s="1"/>
  <c r="H5" i="15"/>
  <c r="I5" i="15" s="1"/>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K36" i="34" s="1"/>
  <c r="H40" i="34"/>
  <c r="I40" i="34" s="1"/>
  <c r="H42" i="34"/>
  <c r="I42" i="34" s="1"/>
  <c r="K42" i="34" s="1"/>
  <c r="H10" i="34"/>
  <c r="I10" i="34" s="1"/>
  <c r="H13" i="15"/>
  <c r="I13" i="15" s="1"/>
  <c r="K13" i="15" s="1"/>
  <c r="H31" i="15"/>
  <c r="I31" i="15" s="1"/>
  <c r="H25" i="15"/>
  <c r="I25" i="15" s="1"/>
  <c r="K25" i="15" s="1"/>
  <c r="H21" i="15"/>
  <c r="I21" i="15" s="1"/>
  <c r="H30" i="15"/>
  <c r="I30" i="15" s="1"/>
  <c r="K30" i="15" s="1"/>
  <c r="H14" i="15"/>
  <c r="I14" i="15" s="1"/>
  <c r="K14" i="15" s="1"/>
  <c r="H26" i="15"/>
  <c r="I26" i="15" s="1"/>
  <c r="K26" i="15" s="1"/>
  <c r="H20" i="15"/>
  <c r="I20" i="15" s="1"/>
  <c r="H32" i="15"/>
  <c r="I32" i="15" s="1"/>
  <c r="K32" i="15" s="1"/>
  <c r="H27" i="23"/>
  <c r="I27" i="23" s="1"/>
  <c r="K27" i="23" s="1"/>
  <c r="H23" i="23"/>
  <c r="I23" i="23" s="1"/>
  <c r="K23" i="23" s="1"/>
  <c r="H17" i="23"/>
  <c r="I17" i="23" s="1"/>
  <c r="H19" i="23"/>
  <c r="I19" i="23" s="1"/>
  <c r="K19" i="23" s="1"/>
  <c r="H29" i="23"/>
  <c r="I29" i="23" s="1"/>
  <c r="K29" i="23" s="1"/>
  <c r="H38" i="23"/>
  <c r="I38" i="23" s="1"/>
  <c r="K38" i="23" s="1"/>
  <c r="H18" i="23"/>
  <c r="I18" i="23" s="1"/>
  <c r="K18" i="23" s="1"/>
  <c r="H14" i="23"/>
  <c r="I14" i="23" s="1"/>
  <c r="K14" i="23" s="1"/>
  <c r="H10" i="23"/>
  <c r="I10" i="23" s="1"/>
  <c r="H12" i="23"/>
  <c r="I12" i="23" s="1"/>
  <c r="K12" i="23" s="1"/>
  <c r="H19" i="34"/>
  <c r="I19" i="34" s="1"/>
  <c r="K19" i="34" s="1"/>
  <c r="H21" i="34"/>
  <c r="I21" i="34" s="1"/>
  <c r="K21" i="34" s="1"/>
  <c r="H37" i="34"/>
  <c r="I37" i="34" s="1"/>
  <c r="K37" i="34" s="1"/>
  <c r="H25" i="34"/>
  <c r="I25" i="34" s="1"/>
  <c r="K25" i="34" s="1"/>
  <c r="H43" i="34"/>
  <c r="I43" i="34" s="1"/>
  <c r="K43" i="34" s="1"/>
  <c r="H13" i="34"/>
  <c r="I13" i="34" s="1"/>
  <c r="K13" i="34" s="1"/>
  <c r="H41" i="34"/>
  <c r="I41" i="34" s="1"/>
  <c r="K41" i="34" s="1"/>
  <c r="H15" i="34"/>
  <c r="I15" i="34" s="1"/>
  <c r="K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K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14" i="51"/>
  <c r="K39" i="51"/>
  <c r="K13" i="51"/>
  <c r="K29" i="51"/>
  <c r="K20" i="51"/>
  <c r="K42" i="51"/>
  <c r="K32" i="51"/>
  <c r="K37" i="51"/>
  <c r="K15" i="51"/>
  <c r="K6" i="51"/>
  <c r="K26" i="51"/>
  <c r="K10" i="51"/>
  <c r="K40" i="51"/>
  <c r="K8" i="51"/>
  <c r="K25" i="51"/>
  <c r="K19" i="51"/>
  <c r="K35"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11" i="25"/>
  <c r="K29" i="25"/>
  <c r="K13" i="25"/>
  <c r="K17" i="25"/>
  <c r="K14" i="25"/>
  <c r="K32" i="25"/>
  <c r="K38" i="25"/>
  <c r="K30" i="25"/>
  <c r="K8" i="25"/>
  <c r="K28" i="25"/>
  <c r="K23" i="22"/>
  <c r="K27" i="22"/>
  <c r="K7" i="22"/>
  <c r="K35" i="22"/>
  <c r="K19" i="22"/>
  <c r="K16" i="22"/>
  <c r="K32" i="22"/>
  <c r="K20" i="22"/>
  <c r="K28" i="22"/>
  <c r="K6" i="22"/>
  <c r="K18" i="22"/>
  <c r="K35" i="12"/>
  <c r="K27" i="12"/>
  <c r="K40" i="12"/>
  <c r="K22" i="40"/>
  <c r="K19" i="40"/>
  <c r="K41" i="40"/>
  <c r="K27" i="40"/>
  <c r="K6" i="40"/>
  <c r="K34" i="40"/>
  <c r="K12" i="40"/>
  <c r="K42" i="40"/>
  <c r="K43" i="40"/>
  <c r="K26" i="40"/>
  <c r="K23" i="40"/>
  <c r="K39" i="40"/>
  <c r="K16" i="40"/>
  <c r="K32" i="40"/>
  <c r="K15" i="30"/>
  <c r="K39" i="30"/>
  <c r="K24" i="30"/>
  <c r="K30" i="42"/>
  <c r="K22" i="42"/>
  <c r="K36" i="42"/>
  <c r="K12" i="42"/>
  <c r="K42" i="42"/>
  <c r="K29" i="42"/>
  <c r="K34" i="42"/>
  <c r="K23" i="42"/>
  <c r="K6" i="42"/>
  <c r="K28" i="42"/>
  <c r="K31" i="42"/>
  <c r="K8" i="42"/>
  <c r="K24" i="42"/>
  <c r="K40" i="42"/>
  <c r="K17" i="42"/>
  <c r="K33" i="42"/>
  <c r="K42" i="39"/>
  <c r="K30" i="39"/>
  <c r="K28" i="39"/>
  <c r="K34" i="39"/>
  <c r="K13" i="39"/>
  <c r="K26" i="39"/>
  <c r="K29" i="39"/>
  <c r="K8" i="39"/>
  <c r="K24" i="39"/>
  <c r="K40" i="39"/>
  <c r="K17" i="39"/>
  <c r="K6" i="39"/>
  <c r="K10" i="36"/>
  <c r="K11" i="36"/>
  <c r="K36" i="36"/>
  <c r="K15" i="36"/>
  <c r="K31" i="36"/>
  <c r="I5" i="33"/>
  <c r="K24" i="33"/>
  <c r="K12" i="33"/>
  <c r="K18" i="33"/>
  <c r="K8" i="33"/>
  <c r="K16" i="33"/>
  <c r="K32" i="33"/>
  <c r="K10" i="33"/>
  <c r="K29" i="33"/>
  <c r="K33" i="33"/>
  <c r="K9" i="33"/>
  <c r="K37" i="33"/>
  <c r="K11" i="33"/>
  <c r="K27" i="33"/>
  <c r="K27" i="52"/>
  <c r="K29" i="52"/>
  <c r="K28" i="52"/>
  <c r="K19" i="52"/>
  <c r="K11" i="52"/>
  <c r="K20" i="43"/>
  <c r="K40" i="43"/>
  <c r="K12" i="31"/>
  <c r="K9" i="31"/>
  <c r="K11" i="31"/>
  <c r="K39" i="31"/>
  <c r="K16" i="31"/>
  <c r="K26" i="41"/>
  <c r="K29" i="41"/>
  <c r="K34" i="41"/>
  <c r="K18" i="41"/>
  <c r="K36" i="41"/>
  <c r="K27" i="41"/>
  <c r="I5" i="41"/>
  <c r="K31" i="41"/>
  <c r="K20" i="41"/>
  <c r="K42" i="41"/>
  <c r="K8" i="41"/>
  <c r="K24" i="41"/>
  <c r="K40" i="41"/>
  <c r="K17" i="41"/>
  <c r="K33" i="41"/>
  <c r="K6" i="41"/>
  <c r="I5" i="35"/>
  <c r="K40" i="35"/>
  <c r="K38" i="35"/>
  <c r="K12" i="35"/>
  <c r="K8" i="35"/>
  <c r="K11" i="35"/>
  <c r="K13" i="35"/>
  <c r="K31" i="35"/>
  <c r="K43" i="35"/>
  <c r="K36" i="35"/>
  <c r="K16" i="35"/>
  <c r="K25" i="32"/>
  <c r="K39" i="32"/>
  <c r="K41" i="32"/>
  <c r="K43" i="32"/>
  <c r="K23" i="32"/>
  <c r="K17" i="32"/>
  <c r="K35" i="32"/>
  <c r="K21" i="32"/>
  <c r="K14" i="32"/>
  <c r="K40" i="32"/>
  <c r="K28" i="32"/>
  <c r="K38" i="32"/>
  <c r="K30" i="32"/>
  <c r="I5" i="32"/>
  <c r="K22" i="32"/>
  <c r="K42" i="32"/>
  <c r="K26" i="32"/>
  <c r="K10" i="32"/>
  <c r="K17" i="23"/>
  <c r="K13" i="23"/>
  <c r="K10" i="23"/>
  <c r="K9" i="29"/>
  <c r="K37" i="29"/>
  <c r="K39" i="29"/>
  <c r="K15" i="29"/>
  <c r="K33" i="29"/>
  <c r="K17" i="29"/>
  <c r="K11" i="29"/>
  <c r="K27" i="29"/>
  <c r="K43" i="29"/>
  <c r="K16" i="29"/>
  <c r="K26" i="29"/>
  <c r="K10" i="29"/>
  <c r="K22" i="29"/>
  <c r="K24" i="29"/>
  <c r="K18" i="29"/>
  <c r="K36" i="29"/>
  <c r="K20" i="29"/>
  <c r="I5" i="50"/>
  <c r="K19" i="50"/>
  <c r="K40" i="50"/>
  <c r="K26" i="50"/>
  <c r="K43" i="50"/>
  <c r="K34" i="50"/>
  <c r="K21" i="50"/>
  <c r="K36" i="50"/>
  <c r="K27" i="50"/>
  <c r="K32" i="50"/>
  <c r="K13" i="50"/>
  <c r="K35" i="50"/>
  <c r="K22" i="50"/>
  <c r="K15" i="50"/>
  <c r="K31" i="50"/>
  <c r="K16" i="50"/>
  <c r="K17" i="21"/>
  <c r="K21" i="21"/>
  <c r="K13" i="21"/>
  <c r="K25" i="21"/>
  <c r="K43" i="21"/>
  <c r="K27" i="21"/>
  <c r="K11" i="21"/>
  <c r="K31" i="21"/>
  <c r="K15" i="21"/>
  <c r="K24" i="21"/>
  <c r="K16" i="21"/>
  <c r="K8" i="21"/>
  <c r="K30" i="21"/>
  <c r="K22" i="21"/>
  <c r="K14" i="21"/>
  <c r="K6" i="21"/>
  <c r="K24" i="19"/>
  <c r="K8" i="19"/>
  <c r="K35" i="19"/>
  <c r="K17" i="19"/>
  <c r="K33" i="19"/>
  <c r="K25" i="19"/>
  <c r="K43" i="19"/>
  <c r="K13" i="19"/>
  <c r="K41" i="19"/>
  <c r="K15" i="19"/>
  <c r="K31" i="19"/>
  <c r="K14" i="19"/>
  <c r="K38" i="19"/>
  <c r="K18" i="19"/>
  <c r="K26" i="19"/>
  <c r="K36" i="19"/>
  <c r="K20" i="19"/>
  <c r="K12" i="38"/>
  <c r="K10" i="38"/>
  <c r="I5" i="38"/>
  <c r="K14" i="38"/>
  <c r="K20" i="38"/>
  <c r="K7" i="38"/>
  <c r="K24" i="38"/>
  <c r="K6" i="38"/>
  <c r="K29" i="26"/>
  <c r="K35" i="26"/>
  <c r="K13" i="26"/>
  <c r="K11" i="26"/>
  <c r="K19" i="26"/>
  <c r="K41" i="26"/>
  <c r="K7" i="26"/>
  <c r="K39" i="26"/>
  <c r="K26" i="26"/>
  <c r="K22" i="26"/>
  <c r="K18" i="26"/>
  <c r="K12" i="26"/>
  <c r="K32" i="26"/>
  <c r="K16" i="26"/>
  <c r="K17" i="24"/>
  <c r="K33" i="24"/>
  <c r="K15" i="24"/>
  <c r="K7" i="24"/>
  <c r="K25" i="24"/>
  <c r="K9" i="24"/>
  <c r="K37" i="24"/>
  <c r="K11" i="24"/>
  <c r="K27" i="24"/>
  <c r="K43" i="24"/>
  <c r="K22" i="24"/>
  <c r="K14" i="24"/>
  <c r="K34" i="24"/>
  <c r="I5" i="24"/>
  <c r="K26" i="24"/>
  <c r="K42" i="24"/>
  <c r="K20" i="24"/>
  <c r="K40" i="24"/>
  <c r="K24" i="24"/>
  <c r="K8" i="24"/>
  <c r="K17" i="28"/>
  <c r="K33" i="28"/>
  <c r="K15" i="28"/>
  <c r="K11" i="28"/>
  <c r="K39" i="28"/>
  <c r="K27" i="28"/>
  <c r="K13" i="28"/>
  <c r="K38" i="28"/>
  <c r="K6" i="28"/>
  <c r="K34" i="28"/>
  <c r="K22" i="28"/>
  <c r="K26" i="28"/>
  <c r="I5" i="28"/>
  <c r="K30" i="28"/>
  <c r="K10" i="28"/>
  <c r="K32" i="28"/>
  <c r="K16" i="28"/>
  <c r="K22" i="37"/>
  <c r="K38" i="37"/>
  <c r="K12" i="37"/>
  <c r="K27" i="37"/>
  <c r="K18" i="37"/>
  <c r="K15" i="37"/>
  <c r="K14" i="37"/>
  <c r="I5" i="37"/>
  <c r="K31" i="37"/>
  <c r="K20" i="37"/>
  <c r="K42" i="37"/>
  <c r="K23" i="37"/>
  <c r="K8" i="37"/>
  <c r="K24" i="37"/>
  <c r="K40" i="37"/>
  <c r="K17" i="37"/>
  <c r="K33" i="37"/>
  <c r="K6" i="37"/>
  <c r="K6" i="34"/>
  <c r="K8" i="34"/>
  <c r="K18" i="34"/>
  <c r="K6" i="15"/>
  <c r="K10" i="15"/>
  <c r="K8" i="15"/>
  <c r="K11" i="20"/>
  <c r="K29" i="20"/>
  <c r="K9" i="20"/>
  <c r="K27" i="20"/>
  <c r="K7" i="20"/>
  <c r="K23" i="20"/>
  <c r="K42" i="20"/>
  <c r="K38" i="20"/>
  <c r="K32" i="20"/>
  <c r="I5" i="17"/>
  <c r="K32" i="17"/>
  <c r="K16" i="17"/>
  <c r="K29" i="17"/>
  <c r="K27" i="17"/>
  <c r="K23" i="17"/>
  <c r="K7" i="17"/>
  <c r="K9" i="17"/>
  <c r="K25" i="17"/>
  <c r="K38" i="17"/>
  <c r="K30" i="17"/>
  <c r="K42" i="17"/>
  <c r="K10" i="17"/>
  <c r="K18" i="17"/>
  <c r="K28" i="17"/>
  <c r="K40" i="8"/>
  <c r="K24" i="8"/>
  <c r="K8" i="8"/>
  <c r="K35" i="8"/>
  <c r="K37" i="8"/>
  <c r="K29" i="8"/>
  <c r="K21" i="8"/>
  <c r="K9" i="8"/>
  <c r="K25" i="8"/>
  <c r="K41" i="8"/>
  <c r="K17" i="8"/>
  <c r="K42"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7" i="25"/>
  <c r="K19" i="25"/>
  <c r="K15" i="25"/>
  <c r="K43" i="25"/>
  <c r="K27" i="25"/>
  <c r="K25" i="25"/>
  <c r="K41" i="25"/>
  <c r="K22" i="25"/>
  <c r="K42" i="25"/>
  <c r="K26" i="25"/>
  <c r="K24" i="25"/>
  <c r="K40" i="25"/>
  <c r="K18" i="25"/>
  <c r="K20" i="25"/>
  <c r="K9" i="22"/>
  <c r="K11" i="22"/>
  <c r="K41" i="22"/>
  <c r="K43" i="22"/>
  <c r="K31" i="22"/>
  <c r="K15" i="22"/>
  <c r="K21" i="22"/>
  <c r="K24" i="22"/>
  <c r="K8" i="22"/>
  <c r="K36" i="22"/>
  <c r="I5" i="22"/>
  <c r="K12" i="22"/>
  <c r="K30" i="22"/>
  <c r="K14" i="22"/>
  <c r="K42" i="22"/>
  <c r="K26" i="22"/>
  <c r="K33" i="12"/>
  <c r="K14" i="12"/>
  <c r="K16" i="12"/>
  <c r="K35" i="40"/>
  <c r="K10" i="40"/>
  <c r="K38" i="40"/>
  <c r="K30" i="40"/>
  <c r="K18" i="40"/>
  <c r="K20" i="40"/>
  <c r="K9" i="40"/>
  <c r="K37" i="40"/>
  <c r="K28" i="40"/>
  <c r="K11" i="40"/>
  <c r="K33" i="40"/>
  <c r="K14" i="40"/>
  <c r="K36" i="40"/>
  <c r="K31" i="40"/>
  <c r="K8" i="40"/>
  <c r="K24" i="40"/>
  <c r="K13" i="30"/>
  <c r="K43" i="30"/>
  <c r="K30" i="30"/>
  <c r="K6" i="30"/>
  <c r="K18" i="30"/>
  <c r="K35" i="42"/>
  <c r="K10" i="42"/>
  <c r="K27" i="42"/>
  <c r="K7" i="42"/>
  <c r="K38" i="42"/>
  <c r="K21" i="42"/>
  <c r="K32" i="42"/>
  <c r="K9" i="42"/>
  <c r="K25" i="42"/>
  <c r="K21" i="39"/>
  <c r="K37" i="39"/>
  <c r="K31" i="39"/>
  <c r="K18" i="39"/>
  <c r="K10" i="39"/>
  <c r="K27" i="39"/>
  <c r="K14" i="39"/>
  <c r="K19" i="39"/>
  <c r="K39" i="39"/>
  <c r="K16" i="39"/>
  <c r="K32" i="39"/>
  <c r="K9" i="39"/>
  <c r="K25" i="39"/>
  <c r="K41" i="39"/>
  <c r="K41" i="36"/>
  <c r="K27" i="36"/>
  <c r="K42" i="36"/>
  <c r="K43" i="36"/>
  <c r="K26" i="36"/>
  <c r="K7" i="36"/>
  <c r="K39" i="36"/>
  <c r="K16" i="36"/>
  <c r="K32" i="36"/>
  <c r="I5" i="36"/>
  <c r="K34" i="33"/>
  <c r="K36" i="33"/>
  <c r="K28" i="33"/>
  <c r="K42" i="33"/>
  <c r="K20" i="33"/>
  <c r="K38" i="33"/>
  <c r="K6" i="33"/>
  <c r="K15" i="33"/>
  <c r="K31" i="33"/>
  <c r="K13" i="33"/>
  <c r="K23" i="33"/>
  <c r="K41" i="33"/>
  <c r="K21" i="33"/>
  <c r="K19" i="33"/>
  <c r="K35" i="33"/>
  <c r="K40" i="52"/>
  <c r="K12" i="52"/>
  <c r="K9" i="52"/>
  <c r="K14" i="52"/>
  <c r="K7" i="52"/>
  <c r="K43" i="52"/>
  <c r="K41" i="52"/>
  <c r="K38" i="52"/>
  <c r="K20" i="52"/>
  <c r="K32" i="52"/>
  <c r="K18" i="52"/>
  <c r="K19" i="43"/>
  <c r="K10" i="43"/>
  <c r="K18" i="43"/>
  <c r="K14" i="43"/>
  <c r="K27" i="43"/>
  <c r="K39" i="43"/>
  <c r="K24" i="31"/>
  <c r="K22" i="31"/>
  <c r="K6" i="31"/>
  <c r="K19" i="31"/>
  <c r="K41" i="31"/>
  <c r="K31" i="31"/>
  <c r="K33" i="31"/>
  <c r="K8" i="31"/>
  <c r="K18" i="31"/>
  <c r="K43" i="41"/>
  <c r="K12" i="41"/>
  <c r="K38" i="41"/>
  <c r="K21" i="41"/>
  <c r="K7" i="41"/>
  <c r="K22" i="41"/>
  <c r="K11" i="41"/>
  <c r="K39" i="41"/>
  <c r="K28" i="41"/>
  <c r="K19" i="41"/>
  <c r="K10" i="41"/>
  <c r="K30" i="41"/>
  <c r="K16" i="41"/>
  <c r="K32" i="41"/>
  <c r="K9" i="41"/>
  <c r="K25" i="41"/>
  <c r="K41" i="41"/>
  <c r="K35" i="35"/>
  <c r="K37" i="35"/>
  <c r="K19" i="35"/>
  <c r="K26" i="35"/>
  <c r="K22" i="35"/>
  <c r="K42" i="35"/>
  <c r="K28" i="35"/>
  <c r="K30" i="35"/>
  <c r="K33" i="35"/>
  <c r="K9" i="35"/>
  <c r="K27" i="35"/>
  <c r="K7" i="35"/>
  <c r="K23" i="35"/>
  <c r="K39" i="35"/>
  <c r="K10" i="35"/>
  <c r="K34" i="35"/>
  <c r="K24" i="35"/>
  <c r="K27" i="32"/>
  <c r="K7" i="32"/>
  <c r="K15" i="32"/>
  <c r="K33"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33" i="23"/>
  <c r="K16" i="23"/>
  <c r="K42" i="23"/>
  <c r="K36" i="23"/>
  <c r="K20" i="23"/>
  <c r="I5" i="29"/>
  <c r="K23" i="29"/>
  <c r="K25" i="29"/>
  <c r="K41" i="29"/>
  <c r="K29" i="29"/>
  <c r="K13" i="29"/>
  <c r="K31" i="29"/>
  <c r="K19" i="29"/>
  <c r="K35" i="29"/>
  <c r="K38" i="29"/>
  <c r="K6" i="29"/>
  <c r="K32" i="29"/>
  <c r="K42" i="29"/>
  <c r="K34" i="29"/>
  <c r="K14" i="29"/>
  <c r="K30" i="29"/>
  <c r="K8" i="29"/>
  <c r="K28" i="29"/>
  <c r="K12" i="29"/>
  <c r="K28" i="50"/>
  <c r="K12" i="50"/>
  <c r="K17" i="50"/>
  <c r="K18" i="50"/>
  <c r="K9" i="50"/>
  <c r="K37" i="50"/>
  <c r="K24" i="50"/>
  <c r="K11" i="50"/>
  <c r="K41" i="50"/>
  <c r="K20"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7" i="21"/>
  <c r="K29" i="21"/>
  <c r="K41" i="21"/>
  <c r="K9" i="21"/>
  <c r="K35" i="21"/>
  <c r="K19" i="21"/>
  <c r="K39" i="21"/>
  <c r="K23" i="21"/>
  <c r="K7" i="21"/>
  <c r="K36" i="21"/>
  <c r="K28" i="21"/>
  <c r="K20" i="21"/>
  <c r="K12" i="21"/>
  <c r="K42" i="21"/>
  <c r="K34" i="21"/>
  <c r="K26" i="21"/>
  <c r="K18" i="21"/>
  <c r="K10" i="21"/>
  <c r="I5" i="19"/>
  <c r="K32" i="19"/>
  <c r="K16" i="19"/>
  <c r="K21" i="19"/>
  <c r="K37" i="19"/>
  <c r="K19" i="19"/>
  <c r="K11" i="19"/>
  <c r="K9" i="19"/>
  <c r="K7" i="19"/>
  <c r="K23" i="19"/>
  <c r="K39" i="19"/>
  <c r="K22" i="19"/>
  <c r="K6" i="19"/>
  <c r="K34" i="19"/>
  <c r="K10" i="19"/>
  <c r="K28" i="19"/>
  <c r="K12" i="19"/>
  <c r="K19" i="38"/>
  <c r="K29" i="38"/>
  <c r="K13" i="38"/>
  <c r="K27" i="38"/>
  <c r="K36" i="38"/>
  <c r="K35" i="38"/>
  <c r="K34" i="38"/>
  <c r="K23" i="38"/>
  <c r="K18" i="38"/>
  <c r="K38" i="38"/>
  <c r="K21" i="38"/>
  <c r="K32" i="38"/>
  <c r="K9" i="38"/>
  <c r="K41" i="38"/>
  <c r="K21" i="26"/>
  <c r="K31" i="26"/>
  <c r="K27" i="26"/>
  <c r="K9" i="26"/>
  <c r="K43" i="26"/>
  <c r="K15" i="26"/>
  <c r="K37" i="26"/>
  <c r="K34" i="26"/>
  <c r="K17" i="26"/>
  <c r="K33" i="26"/>
  <c r="K28" i="26"/>
  <c r="K6" i="26"/>
  <c r="K40" i="26"/>
  <c r="K24" i="26"/>
  <c r="K8" i="26"/>
  <c r="K31" i="24"/>
  <c r="K13" i="24"/>
  <c r="K29" i="24"/>
  <c r="K21" i="24"/>
  <c r="K39" i="24"/>
  <c r="K23" i="24"/>
  <c r="K41" i="24"/>
  <c r="K19" i="24"/>
  <c r="K35" i="24"/>
  <c r="K36" i="24"/>
  <c r="K6" i="24"/>
  <c r="K28" i="24"/>
  <c r="K38" i="24"/>
  <c r="K12" i="24"/>
  <c r="K30" i="24"/>
  <c r="K10" i="24"/>
  <c r="K32" i="24"/>
  <c r="K16" i="24"/>
  <c r="K31" i="28"/>
  <c r="K19" i="28"/>
  <c r="K35" i="28"/>
  <c r="K7" i="28"/>
  <c r="K25" i="28"/>
  <c r="K43" i="28"/>
  <c r="K23" i="28"/>
  <c r="K41" i="28"/>
  <c r="K21" i="28"/>
  <c r="K37" i="28"/>
  <c r="K18" i="28"/>
  <c r="K28" i="28"/>
  <c r="K12" i="28"/>
  <c r="K36" i="28"/>
  <c r="K14" i="28"/>
  <c r="K20" i="28"/>
  <c r="K40" i="28"/>
  <c r="K24" i="28"/>
  <c r="K8" i="28"/>
  <c r="K21" i="37"/>
  <c r="K39" i="37"/>
  <c r="K29" i="37"/>
  <c r="K11" i="37"/>
  <c r="K7" i="37"/>
  <c r="K43" i="37"/>
  <c r="K36" i="37"/>
  <c r="K37" i="37"/>
  <c r="K28" i="37"/>
  <c r="K19" i="37"/>
  <c r="K10" i="37"/>
  <c r="K30" i="37"/>
  <c r="K13" i="37"/>
  <c r="K35" i="37"/>
  <c r="K16" i="37"/>
  <c r="K32" i="37"/>
  <c r="K9" i="37"/>
  <c r="K25" i="37"/>
  <c r="K41" i="37"/>
  <c r="K17" i="34"/>
  <c r="K11" i="34"/>
  <c r="K7" i="34"/>
  <c r="K23" i="34"/>
  <c r="I5" i="34"/>
  <c r="K40" i="34"/>
  <c r="K20" i="34"/>
  <c r="K10" i="34"/>
  <c r="K31" i="15"/>
  <c r="K39" i="15"/>
  <c r="K21" i="15"/>
  <c r="K18" i="15"/>
  <c r="K20" i="15"/>
  <c r="I5" i="20"/>
  <c r="K21" i="20"/>
  <c r="K25" i="20"/>
  <c r="K43" i="20"/>
  <c r="K13" i="20"/>
  <c r="K41" i="20"/>
  <c r="K15" i="20"/>
  <c r="K31" i="20"/>
  <c r="K34" i="20"/>
  <c r="K10" i="20"/>
  <c r="K18" i="20"/>
  <c r="K22" i="20"/>
  <c r="K30" i="20"/>
  <c r="K40" i="20"/>
  <c r="K24" i="20"/>
  <c r="K8" i="20"/>
  <c r="K28" i="20"/>
  <c r="K12" i="20"/>
  <c r="K24" i="17"/>
  <c r="K8" i="17"/>
  <c r="K43" i="17"/>
  <c r="K31" i="17"/>
  <c r="K19" i="17"/>
  <c r="K37" i="17"/>
  <c r="K39" i="17"/>
  <c r="K17" i="17"/>
  <c r="K33" i="17"/>
  <c r="K6" i="17"/>
  <c r="K14" i="17"/>
  <c r="K34" i="17"/>
  <c r="K20" i="17"/>
  <c r="I5" i="8"/>
  <c r="K32" i="8"/>
  <c r="K16" i="8"/>
  <c r="K27" i="8"/>
  <c r="K19" i="8"/>
  <c r="K11" i="8"/>
  <c r="K43" i="8"/>
  <c r="K15" i="8"/>
  <c r="K31" i="8"/>
  <c r="K23" i="8"/>
  <c r="K39" i="8"/>
  <c r="K10" i="8"/>
  <c r="K26" i="8"/>
  <c r="K30" i="8"/>
  <c r="K38" i="8"/>
  <c r="K6" i="8"/>
  <c r="K28" i="8"/>
  <c r="K12" i="8"/>
  <c r="H44" i="41" l="1"/>
  <c r="H44" i="20"/>
  <c r="H44" i="26"/>
  <c r="H44" i="29"/>
  <c r="I44" i="26"/>
  <c r="H44" i="24"/>
  <c r="H44" i="8"/>
  <c r="H44" i="36"/>
  <c r="H44" i="22"/>
  <c r="H44" i="33"/>
  <c r="H44" i="42"/>
  <c r="H44" i="40"/>
  <c r="H44" i="17"/>
  <c r="H44" i="51"/>
  <c r="K20" i="26"/>
  <c r="H44" i="31"/>
  <c r="H44" i="19"/>
  <c r="H44" i="39"/>
  <c r="H44" i="37"/>
  <c r="H44" i="28"/>
  <c r="H44" i="21"/>
  <c r="H44" i="32"/>
  <c r="H44" i="25"/>
  <c r="I5" i="51"/>
  <c r="K5" i="51" s="1"/>
  <c r="K44" i="51" s="1"/>
  <c r="M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<sst xmlns="http://schemas.openxmlformats.org/spreadsheetml/2006/main" count="7817" uniqueCount="613">
  <si>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</si>
  <si>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</si>
  <si>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</si>
  <si>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</si>
  <si>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</si>
  <si>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</si>
  <si>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</si>
  <si>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</si>
  <si>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</si>
  <si>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</si>
  <si>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</si>
  <si>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</si>
  <si>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</si>
  <si>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</si>
  <si>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</si>
  <si>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</si>
  <si>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</si>
  <si>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</si>
  <si>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</si>
  <si>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</si>
  <si>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</si>
  <si>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</si>
  <si>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</si>
  <si>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</si>
  <si>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</si>
  <si>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</si>
  <si>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</si>
  <si>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</si>
  <si>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</si>
  <si>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</si>
  <si>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</si>
  <si>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</si>
  <si>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</si>
  <si>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</si>
  <si>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</si>
  <si>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</si>
  <si>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</si>
  <si>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</si>
  <si>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</si>
  <si>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</si>
  <si>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</si>
  <si>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</si>
  <si>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</si>
  <si>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</si>
  <si>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</si>
  <si>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</si>
  <si>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</si>
  <si>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</si>
  <si>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</si>
  <si>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</si>
  <si>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</si>
  <si>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</si>
  <si>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</si>
  <si>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</si>
  <si>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</si>
  <si>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</si>
  <si>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</si>
  <si>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</si>
  <si>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</si>
  <si>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</si>
  <si>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</si>
  <si>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</si>
  <si>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</si>
  <si>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</si>
  <si>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</si>
  <si>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</si>
  <si>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</si>
  <si>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</si>
  <si>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</si>
  <si>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</si>
  <si>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</si>
  <si>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</si>
  <si>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</si>
  <si>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</si>
  <si>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</si>
  <si>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</si>
  <si>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</si>
  <si>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</si>
  <si>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</si>
  <si>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</si>
  <si>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</si>
  <si>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</si>
  <si>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</si>
  <si>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</si>
  <si>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</si>
  <si>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</si>
  <si>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</si>
  <si>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</si>
  <si>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</si>
  <si>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</si>
  <si>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</si>
  <si>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</si>
  <si>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</si>
  <si>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</si>
  <si>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</si>
  <si>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</si>
  <si>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</si>
  <si>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</si>
  <si>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</si>
  <si>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</si>
  <si>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</si>
  <si>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</si>
  <si>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</si>
  <si>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</si>
  <si>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</si>
  <si>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</si>
  <si>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</si>
  <si>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</si>
  <si>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</si>
  <si>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</si>
  <si>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</si>
  <si>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</si>
  <si>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</si>
  <si>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</si>
  <si>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</si>
  <si>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</si>
  <si>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</si>
  <si>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</si>
  <si>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</si>
  <si>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</si>
  <si>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</si>
  <si>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</si>
  <si>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</si>
  <si>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</si>
  <si>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</si>
  <si>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</si>
  <si>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</si>
  <si>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</si>
  <si>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</si>
  <si>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</si>
  <si>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</si>
  <si>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</si>
  <si>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</si>
  <si>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</si>
  <si>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</si>
  <si>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</si>
  <si>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</si>
  <si>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</si>
  <si>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</si>
  <si>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</si>
  <si>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</si>
  <si>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</si>
  <si>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</si>
  <si>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</si>
  <si>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</si>
  <si>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</si>
  <si>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</si>
  <si>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</si>
  <si>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</si>
  <si>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</si>
  <si>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</si>
  <si>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</si>
  <si>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</si>
  <si>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</si>
  <si>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</si>
  <si>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</si>
  <si>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</si>
  <si>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</si>
  <si>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</si>
  <si>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</si>
  <si>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</si>
  <si>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</si>
  <si>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</si>
  <si>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</si>
  <si>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</si>
  <si>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</si>
  <si>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</si>
  <si>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</si>
  <si>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</si>
  <si>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</si>
  <si>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</si>
  <si>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</si>
  <si>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</si>
  <si>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</si>
  <si>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</si>
  <si>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</si>
  <si>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</si>
  <si>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</si>
  <si>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</si>
  <si>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</si>
  <si>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</si>
  <si>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</si>
  <si>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</si>
  <si>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</si>
  <si>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</si>
  <si>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</si>
  <si>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</si>
  <si>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</si>
  <si>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</si>
  <si>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</si>
  <si>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</si>
  <si>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</si>
  <si>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</si>
  <si>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</si>
  <si>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</si>
  <si>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</si>
  <si>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</si>
  <si>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</si>
  <si>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</si>
  <si>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</si>
  <si>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</si>
  <si>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</si>
  <si>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</si>
  <si>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</si>
  <si>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</si>
  <si>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</si>
  <si>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</si>
  <si>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</si>
  <si>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</si>
  <si>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</si>
  <si>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</si>
  <si>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</si>
  <si>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</si>
  <si>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</si>
  <si>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</si>
  <si>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</si>
  <si>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</si>
  <si>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</si>
  <si>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</si>
  <si>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</si>
  <si>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</si>
  <si>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</si>
  <si>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</si>
  <si>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</si>
  <si>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</si>
  <si>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</si>
  <si>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</si>
  <si>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</si>
  <si>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</si>
  <si>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</si>
  <si>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</si>
  <si>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</si>
  <si>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</si>
  <si>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</si>
  <si>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</si>
  <si>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</si>
  <si>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</si>
  <si>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</si>
  <si>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</si>
  <si>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</si>
  <si>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</si>
  <si>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</si>
  <si>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</si>
  <si>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</si>
  <si>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</si>
  <si>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</si>
  <si>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</si>
  <si>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</si>
  <si>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</si>
  <si>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</si>
  <si>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</si>
  <si>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</si>
  <si>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</si>
  <si>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</si>
  <si>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</si>
  <si>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</si>
  <si>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</si>
  <si>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</si>
  <si>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</si>
  <si>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</si>
  <si>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</si>
  <si>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</si>
  <si>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</si>
  <si>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</si>
  <si>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</si>
  <si>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</si>
  <si>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</si>
  <si>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</si>
  <si>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</si>
  <si>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</si>
  <si>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</si>
  <si>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</si>
  <si>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</si>
  <si>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</si>
  <si>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</si>
  <si>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</si>
  <si>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</si>
  <si>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</si>
  <si>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</si>
  <si>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</si>
  <si>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</si>
  <si>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</si>
  <si>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</si>
  <si>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</si>
  <si>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</si>
  <si>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</si>
  <si>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</si>
  <si>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</si>
  <si>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</si>
  <si>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</si>
  <si>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</si>
  <si>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</si>
  <si>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</si>
  <si>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</si>
  <si>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</si>
  <si>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</si>
  <si>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</si>
  <si>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</si>
  <si>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</si>
  <si>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</si>
  <si>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</si>
  <si>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</si>
  <si>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</si>
  <si>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</si>
  <si>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</si>
  <si>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</si>
  <si>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</si>
  <si>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</si>
  <si>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</si>
  <si>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</si>
  <si>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</si>
  <si>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</si>
  <si>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</si>
  <si>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</si>
  <si>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</si>
  <si>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</si>
  <si>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</si>
  <si>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</si>
  <si>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</si>
  <si>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</si>
  <si>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</si>
  <si>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</si>
  <si>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</si>
  <si>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</si>
  <si>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</si>
  <si>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</si>
  <si>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</si>
  <si>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</si>
  <si>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</si>
  <si>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</si>
  <si>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</si>
  <si>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</si>
  <si>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</si>
  <si>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</si>
  <si>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</si>
  <si>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</si>
  <si>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</si>
  <si>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</si>
  <si>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</si>
  <si>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</si>
  <si>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</si>
  <si>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</si>
  <si>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</si>
  <si>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</si>
  <si>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</si>
  <si>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</si>
  <si>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</si>
  <si>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</si>
  <si>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</si>
  <si>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</si>
  <si>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</si>
  <si>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</si>
  <si>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</si>
  <si>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</si>
  <si>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</si>
  <si>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</si>
  <si>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</si>
  <si>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</si>
  <si>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</si>
  <si>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</si>
  <si>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</si>
  <si>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</si>
  <si>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</si>
  <si>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</si>
  <si>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</si>
  <si>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</si>
  <si>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</si>
  <si>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</si>
  <si>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</si>
  <si>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</si>
  <si>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</si>
  <si>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</si>
  <si>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</si>
  <si>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</si>
  <si>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</si>
  <si>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</si>
  <si>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</si>
  <si>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</si>
  <si>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</si>
  <si>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</si>
  <si>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</si>
  <si>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</si>
  <si>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</si>
  <si>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</si>
  <si>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</si>
  <si>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</si>
  <si>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</si>
  <si>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</si>
  <si>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</si>
  <si>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</si>
  <si>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</si>
  <si>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</si>
  <si>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</si>
  <si>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</si>
  <si>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</si>
  <si>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</si>
  <si>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</si>
  <si>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</si>
  <si>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</si>
  <si>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</si>
  <si>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</si>
  <si>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</si>
  <si>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</si>
  <si>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</si>
  <si>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</si>
  <si>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</si>
  <si>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</si>
  <si>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</si>
  <si>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</si>
  <si>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</si>
  <si>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</si>
  <si>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</si>
  <si>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</si>
  <si>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</si>
  <si>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</si>
  <si>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</si>
  <si>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</si>
  <si>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</si>
  <si>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</si>
  <si>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</si>
  <si>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</si>
  <si>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</si>
  <si>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</si>
  <si>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</si>
  <si>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</si>
  <si>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</si>
  <si>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</si>
  <si>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</si>
  <si>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</si>
  <si>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</si>
  <si>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</si>
  <si>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</si>
  <si>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</si>
  <si>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</si>
  <si>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</si>
  <si>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</si>
  <si>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</si>
  <si>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</si>
  <si>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</si>
  <si>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</si>
  <si>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</si>
  <si>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</si>
  <si>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</si>
  <si>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</si>
  <si>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</si>
  <si>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</si>
  <si>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</si>
  <si>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</si>
  <si>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</si>
  <si>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</si>
  <si>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</si>
  <si>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</si>
  <si>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</si>
  <si>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</si>
  <si>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</si>
  <si>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</si>
  <si>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</si>
  <si>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</si>
  <si>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</si>
  <si>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</si>
  <si>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</si>
  <si>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</si>
  <si>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</si>
  <si>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</si>
  <si>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</si>
  <si>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</si>
  <si>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</si>
  <si>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</si>
  <si>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</si>
  <si>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</si>
  <si>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</si>
  <si>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</si>
  <si>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</si>
  <si>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</si>
  <si>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</si>
  <si>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</si>
  <si>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</si>
  <si>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</si>
  <si>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</si>
  <si>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</si>
  <si>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</si>
  <si>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</si>
  <si>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</si>
  <si>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</si>
  <si>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</si>
  <si>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</si>
  <si>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</si>
  <si>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</si>
  <si>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</si>
  <si>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</si>
  <si>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</si>
  <si>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</si>
  <si>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</si>
  <si>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</si>
  <si>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</si>
  <si>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</si>
  <si>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</si>
  <si>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</si>
  <si>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</si>
  <si>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</si>
  <si>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</si>
  <si>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</si>
  <si>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</si>
  <si>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</si>
  <si>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</si>
  <si>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</si>
  <si>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</si>
  <si>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</si>
  <si>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</si>
  <si>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</si>
  <si>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</si>
  <si>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</si>
  <si>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</si>
  <si>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</si>
  <si>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</si>
  <si>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</si>
  <si>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</si>
  <si>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</si>
  <si>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</si>
  <si>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</si>
  <si>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</si>
  <si>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</si>
  <si>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</si>
  <si>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</si>
  <si>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</si>
  <si>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</si>
  <si>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</si>
  <si>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</si>
  <si>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</si>
  <si>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</si>
  <si>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</si>
  <si>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</si>
  <si>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</si>
  <si>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</si>
  <si>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</si>
  <si>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</si>
  <si>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</si>
  <si>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</si>
  <si>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</si>
  <si>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</si>
  <si>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</si>
  <si>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</si>
  <si>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</si>
  <si>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</si>
  <si>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</si>
  <si>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</si>
  <si>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</si>
  <si>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</si>
  <si>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</si>
  <si>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</si>
  <si>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</si>
  <si>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</si>
  <si>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</si>
  <si>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</si>
  <si>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</si>
  <si>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</si>
  <si>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</si>
  <si>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</si>
  <si>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</si>
  <si>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</si>
  <si>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</si>
  <si>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</si>
  <si>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</si>
  <si>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</si>
  <si>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</si>
  <si>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</si>
  <si>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</si>
  <si>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</si>
  <si>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</si>
  <si>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</si>
  <si>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</si>
  <si>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</si>
  <si>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</si>
  <si>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</si>
  <si>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</si>
  <si>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</si>
  <si>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</si>
  <si>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</si>
  <si>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</si>
  <si>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</si>
  <si>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</si>
  <si>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</si>
  <si>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</si>
  <si>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</si>
  <si>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</si>
  <si>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</si>
  <si>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</si>
  <si>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</si>
  <si>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</si>
  <si>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</si>
  <si>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</si>
  <si>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</si>
  <si>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</si>
  <si>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</si>
  <si>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</si>
  <si>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</si>
  <si>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</si>
  <si>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</si>
  <si>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</si>
  <si>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</si>
  <si>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</si>
  <si>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</si>
  <si>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</si>
  <si>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</si>
  <si>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</si>
  <si>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</si>
  <si>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</si>
  <si>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</si>
  <si>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</si>
  <si>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</si>
  <si>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</si>
  <si>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2015年神河町産業連関表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</si>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</sst>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5">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8" tint="0.59999389629810485"/>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8">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38" fontId="6" fillId="14" borderId="10" xfId="0" applyNumberFormat="1" applyFont="1" applyFill="1" applyBorder="1"/>
    <xf numFmtId="38" fontId="6" fillId="14" borderId="0" xfId="0" applyNumberFormat="1" applyFont="1" applyFill="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38" sqref="E38"/>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2015年神河町産業連関表</v>
      </c>
      <c r="C45" s="467">
        <v>45158</v>
      </c>
    </row>
    <row r="46" spans="1:3" x14ac:dyDescent="0.2">
      <c r="A46" s="27" t="s">
        <v>189</v>
      </c>
      <c r="B46" s="237" t="str">
        <f>B45</f>
        <v>2015年神河町産業連関表</v>
      </c>
      <c r="C46" s="24"/>
    </row>
    <row r="47" spans="1:3" x14ac:dyDescent="0.2">
      <c r="A47" s="28" t="s">
        <v>110</v>
      </c>
      <c r="B47" s="419" t="str">
        <f>B45</f>
        <v>2015年神河町産業連関表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8.5836909871244635E-3</v>
      </c>
      <c r="E5" s="77">
        <f t="shared" ref="E5:E38" si="0">$C$10*D5</f>
        <v>0.85836909871244638</v>
      </c>
      <c r="F5" s="76">
        <f>分析係数表!C8</f>
        <v>0.28540305010893241</v>
      </c>
      <c r="G5" s="77">
        <f t="shared" ref="G5:G38" si="1">E5*F5</f>
        <v>0.24498115889178748</v>
      </c>
      <c r="H5" s="77">
        <f t="array" ref="H5:H43">MMULT(逆行列係数!C5:AO43,'6'!G5:G43)</f>
        <v>0.2571851944229015</v>
      </c>
      <c r="I5" s="77">
        <f t="shared" ref="I5:I38" si="2">C5+H5</f>
        <v>0.2571851944229015</v>
      </c>
      <c r="J5" s="76">
        <f>分析係数表!G8</f>
        <v>0.12073170731707317</v>
      </c>
      <c r="K5" s="78">
        <f t="shared" ref="K5:K38" si="3">I5*J5</f>
        <v>3.1050407619350302E-2</v>
      </c>
      <c r="L5" s="79" t="s">
        <v>180</v>
      </c>
      <c r="M5" s="80" t="s">
        <v>180</v>
      </c>
      <c r="N5" s="81">
        <f>分析係数表!H8</f>
        <v>1.3177625301040578E-2</v>
      </c>
      <c r="O5" s="82">
        <f t="shared" ref="O5:O43" si="4">$M$44*N5</f>
        <v>0.2137119443297732</v>
      </c>
      <c r="P5" s="76">
        <f>分析係数表!C8</f>
        <v>0.28540305010893241</v>
      </c>
      <c r="Q5" s="82">
        <f t="shared" ref="Q5:Q38" si="5">O5*P5</f>
        <v>6.0994040756427635E-2</v>
      </c>
      <c r="R5" s="83">
        <f t="array" ref="R5:R43">MMULT(逆行列係数!C5:AO43,'6'!Q5:Q43)</f>
        <v>7.0554123587595427E-2</v>
      </c>
      <c r="S5" s="84">
        <f t="shared" ref="S5:S38" si="6">I5+R5</f>
        <v>0.32773931801049694</v>
      </c>
      <c r="T5" s="85">
        <f>分析係数表!F8</f>
        <v>0.44634146341463415</v>
      </c>
      <c r="U5" s="86">
        <f t="shared" ref="U5:U43" si="7">S5*T5</f>
        <v>0.14628364681931938</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76">
        <f>投入係数表!H6</f>
        <v>0</v>
      </c>
      <c r="E6" s="77">
        <f t="shared" si="0"/>
        <v>0</v>
      </c>
      <c r="F6" s="76">
        <f>分析係数表!C9</f>
        <v>1</v>
      </c>
      <c r="G6" s="77">
        <f t="shared" si="1"/>
        <v>0</v>
      </c>
      <c r="H6" s="77">
        <v>1.6467836462715657E-3</v>
      </c>
      <c r="I6" s="77">
        <f t="shared" si="2"/>
        <v>1.6467836462715657E-3</v>
      </c>
      <c r="J6" s="76">
        <f>分析係数表!G9</f>
        <v>0.24766355140186916</v>
      </c>
      <c r="K6" s="78">
        <f t="shared" si="3"/>
        <v>4.0784828622613545E-4</v>
      </c>
      <c r="L6" s="79"/>
      <c r="M6" s="80"/>
      <c r="N6" s="81">
        <f>分析係数表!H9</f>
        <v>6.816013086745127E-4</v>
      </c>
      <c r="O6" s="82">
        <f t="shared" si="4"/>
        <v>1.1054066086022751E-2</v>
      </c>
      <c r="P6" s="76">
        <f>分析係数表!C9</f>
        <v>1</v>
      </c>
      <c r="Q6" s="82">
        <f t="shared" si="5"/>
        <v>1.1054066086022751E-2</v>
      </c>
      <c r="R6" s="83">
        <v>1.3943268567189348E-2</v>
      </c>
      <c r="S6" s="84">
        <f t="shared" si="6"/>
        <v>1.5590052213460914E-2</v>
      </c>
      <c r="T6" s="85">
        <f>分析係数表!F9</f>
        <v>0.64018691588785048</v>
      </c>
      <c r="U6" s="86">
        <f t="shared" si="7"/>
        <v>9.9805474450660996E-3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2.2108132172045502E-2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投入係数表!H8</f>
        <v>0</v>
      </c>
      <c r="E8" s="77">
        <f t="shared" si="0"/>
        <v>0</v>
      </c>
      <c r="F8" s="76">
        <f>分析係数表!C11</f>
        <v>8.7822458270106263E-2</v>
      </c>
      <c r="G8" s="77">
        <f t="shared" si="1"/>
        <v>0</v>
      </c>
      <c r="H8" s="77">
        <v>9.0763896376853226E-2</v>
      </c>
      <c r="I8" s="77">
        <f t="shared" si="2"/>
        <v>9.0763896376853226E-2</v>
      </c>
      <c r="J8" s="76">
        <f>分析係数表!G11</f>
        <v>0.34070796460176989</v>
      </c>
      <c r="K8" s="78">
        <f t="shared" si="3"/>
        <v>3.0923982393883619E-2</v>
      </c>
      <c r="L8" s="79"/>
      <c r="M8" s="80"/>
      <c r="N8" s="81">
        <f>分析係数表!H11</f>
        <v>0</v>
      </c>
      <c r="O8" s="82">
        <f t="shared" si="4"/>
        <v>0</v>
      </c>
      <c r="P8" s="76">
        <f>分析係数表!C11</f>
        <v>8.7822458270106263E-2</v>
      </c>
      <c r="Q8" s="82">
        <f t="shared" si="5"/>
        <v>0</v>
      </c>
      <c r="R8" s="83">
        <v>1.4782911095396728E-2</v>
      </c>
      <c r="S8" s="84">
        <f t="shared" si="6"/>
        <v>0.10554680747224995</v>
      </c>
      <c r="T8" s="85">
        <f>分析係数表!F11</f>
        <v>0.55309734513274333</v>
      </c>
      <c r="U8" s="86">
        <f t="shared" si="7"/>
        <v>5.8377659000138249E-2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投入係数表!H9</f>
        <v>4.2918454935622317E-3</v>
      </c>
      <c r="E9" s="77">
        <f t="shared" si="0"/>
        <v>0.42918454935622319</v>
      </c>
      <c r="F9" s="76">
        <f>分析係数表!C12</f>
        <v>5.1649194579391433E-2</v>
      </c>
      <c r="G9" s="77">
        <f t="shared" si="1"/>
        <v>2.2167036300167999E-2</v>
      </c>
      <c r="H9" s="77">
        <v>2.421166279675907E-2</v>
      </c>
      <c r="I9" s="77">
        <f t="shared" si="2"/>
        <v>2.421166279675907E-2</v>
      </c>
      <c r="J9" s="76">
        <f>分析係数表!G12</f>
        <v>0.11451828724353257</v>
      </c>
      <c r="K9" s="78">
        <f t="shared" si="3"/>
        <v>2.7726781548028062E-3</v>
      </c>
      <c r="L9" s="79"/>
      <c r="M9" s="80"/>
      <c r="N9" s="81">
        <f>分析係数表!H12</f>
        <v>9.8559549234334534E-2</v>
      </c>
      <c r="O9" s="82">
        <f t="shared" si="4"/>
        <v>1.5984179560388898</v>
      </c>
      <c r="P9" s="76">
        <f>分析係数表!C12</f>
        <v>5.1649194579391433E-2</v>
      </c>
      <c r="Q9" s="82">
        <f t="shared" si="5"/>
        <v>8.2557000030645755E-2</v>
      </c>
      <c r="R9" s="83">
        <v>8.8835967842649771E-2</v>
      </c>
      <c r="S9" s="84">
        <f t="shared" si="6"/>
        <v>0.11304763063940884</v>
      </c>
      <c r="T9" s="85">
        <f>分析係数表!F12</f>
        <v>0.48360838537020517</v>
      </c>
      <c r="U9" s="86">
        <f t="shared" si="7"/>
        <v>5.4670782123451847E-2</v>
      </c>
      <c r="V9" s="87">
        <f>分析係数表!D12</f>
        <v>3.2560214094558428E-2</v>
      </c>
      <c r="W9" s="167">
        <f t="shared" si="8"/>
        <v>0</v>
      </c>
      <c r="X9" s="76">
        <f>分析係数表!E12</f>
        <v>3.6685994647636042E-2</v>
      </c>
      <c r="Y9" s="166">
        <f t="shared" si="9"/>
        <v>0</v>
      </c>
    </row>
    <row r="10" spans="1:25" x14ac:dyDescent="0.2">
      <c r="A10" s="6" t="s">
        <v>223</v>
      </c>
      <c r="B10" s="5" t="s">
        <v>28</v>
      </c>
      <c r="C10" s="75">
        <f>最終需要_まとめ!C11</f>
        <v>100</v>
      </c>
      <c r="D10" s="76">
        <f>投入係数表!H10</f>
        <v>0.24034334763948498</v>
      </c>
      <c r="E10" s="77">
        <f t="shared" si="0"/>
        <v>24.034334763948497</v>
      </c>
      <c r="F10" s="76">
        <f>分析係数表!C13</f>
        <v>0</v>
      </c>
      <c r="G10" s="77">
        <f t="shared" si="1"/>
        <v>0</v>
      </c>
      <c r="H10" s="77">
        <v>0</v>
      </c>
      <c r="I10" s="77">
        <f t="shared" si="2"/>
        <v>100</v>
      </c>
      <c r="J10" s="76">
        <f>分析係数表!G13</f>
        <v>0.24034334763948498</v>
      </c>
      <c r="K10" s="78">
        <f t="shared" si="3"/>
        <v>24.034334763948497</v>
      </c>
      <c r="L10" s="79"/>
      <c r="M10" s="80"/>
      <c r="N10" s="81">
        <f>分析係数表!H13</f>
        <v>1.4677148180124507E-2</v>
      </c>
      <c r="O10" s="82">
        <f t="shared" si="4"/>
        <v>0.23803088971902325</v>
      </c>
      <c r="P10" s="76">
        <f>分析係数表!C13</f>
        <v>0</v>
      </c>
      <c r="Q10" s="82">
        <f t="shared" si="5"/>
        <v>0</v>
      </c>
      <c r="R10" s="83">
        <v>0</v>
      </c>
      <c r="S10" s="84">
        <f t="shared" si="6"/>
        <v>100</v>
      </c>
      <c r="T10" s="85">
        <f>分析係数表!F13</f>
        <v>0.37768240343347642</v>
      </c>
      <c r="U10" s="86">
        <f t="shared" si="7"/>
        <v>37.768240343347642</v>
      </c>
      <c r="V10" s="87">
        <f>分析係数表!D13</f>
        <v>0.18454935622317598</v>
      </c>
      <c r="W10" s="167">
        <f t="shared" si="8"/>
        <v>18</v>
      </c>
      <c r="X10" s="76">
        <f>分析係数表!E13</f>
        <v>0.16738197424892703</v>
      </c>
      <c r="Y10" s="166">
        <f t="shared" si="9"/>
        <v>17</v>
      </c>
    </row>
    <row r="11" spans="1:25" x14ac:dyDescent="0.2">
      <c r="A11" s="6" t="s">
        <v>224</v>
      </c>
      <c r="B11" s="5" t="s">
        <v>267</v>
      </c>
      <c r="C11" s="90"/>
      <c r="D11" s="76">
        <f>投入係数表!H11</f>
        <v>4.2918454935622317E-3</v>
      </c>
      <c r="E11" s="77">
        <f t="shared" si="0"/>
        <v>0.42918454935622319</v>
      </c>
      <c r="F11" s="76">
        <f>分析係数表!C14</f>
        <v>0.34108258154059679</v>
      </c>
      <c r="G11" s="77">
        <f t="shared" si="1"/>
        <v>0.14638737405175828</v>
      </c>
      <c r="H11" s="77">
        <v>0.23587773140118201</v>
      </c>
      <c r="I11" s="77">
        <f t="shared" si="2"/>
        <v>0.23587773140118201</v>
      </c>
      <c r="J11" s="76">
        <f>分析係数表!G14</f>
        <v>0.16056603773584904</v>
      </c>
      <c r="K11" s="78">
        <f t="shared" si="3"/>
        <v>3.7873952721208658E-2</v>
      </c>
      <c r="L11" s="79"/>
      <c r="M11" s="80"/>
      <c r="N11" s="81">
        <f>分析係数表!H14</f>
        <v>1.2723224428590903E-3</v>
      </c>
      <c r="O11" s="82">
        <f t="shared" si="4"/>
        <v>2.0634256693909135E-2</v>
      </c>
      <c r="P11" s="76">
        <f>分析係数表!C14</f>
        <v>0.34108258154059679</v>
      </c>
      <c r="Q11" s="82">
        <f t="shared" si="5"/>
        <v>7.0379855413298673E-3</v>
      </c>
      <c r="R11" s="83">
        <v>4.5003368994362372E-2</v>
      </c>
      <c r="S11" s="84">
        <f t="shared" si="6"/>
        <v>0.28088110039554437</v>
      </c>
      <c r="T11" s="85">
        <f>分析係数表!F14</f>
        <v>0.29226415094339625</v>
      </c>
      <c r="U11" s="86">
        <f t="shared" si="7"/>
        <v>8.2091476323150614E-2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投入係数表!H12</f>
        <v>0.11158798283261803</v>
      </c>
      <c r="E12" s="77">
        <f t="shared" si="0"/>
        <v>11.158798283261802</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0.14812448555270485</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投入係数表!H13</f>
        <v>4.2918454935622317E-3</v>
      </c>
      <c r="E13" s="77">
        <f t="shared" si="0"/>
        <v>0.42918454935622319</v>
      </c>
      <c r="F13" s="76">
        <f>分析係数表!C16</f>
        <v>7.999999999999996E-2</v>
      </c>
      <c r="G13" s="77">
        <f t="shared" si="1"/>
        <v>3.433476394849784E-2</v>
      </c>
      <c r="H13" s="77">
        <v>5.2859857584518118E-2</v>
      </c>
      <c r="I13" s="77">
        <f t="shared" si="2"/>
        <v>5.2859857584518118E-2</v>
      </c>
      <c r="J13" s="76">
        <f>分析係数表!G16</f>
        <v>3.4364261168384883E-2</v>
      </c>
      <c r="K13" s="78">
        <f t="shared" si="3"/>
        <v>1.8164899513580112E-3</v>
      </c>
      <c r="L13" s="79"/>
      <c r="M13" s="80"/>
      <c r="N13" s="81">
        <f>分析係数表!H16</f>
        <v>1.767619393829236E-2</v>
      </c>
      <c r="O13" s="82">
        <f t="shared" si="4"/>
        <v>0.28666878049752331</v>
      </c>
      <c r="P13" s="76">
        <f>分析係数表!C16</f>
        <v>7.999999999999996E-2</v>
      </c>
      <c r="Q13" s="82">
        <f t="shared" si="5"/>
        <v>2.2933502439801853E-2</v>
      </c>
      <c r="R13" s="83">
        <v>2.6892609455161098E-2</v>
      </c>
      <c r="S13" s="84">
        <f t="shared" si="6"/>
        <v>7.9752467039679212E-2</v>
      </c>
      <c r="T13" s="85">
        <f>分析係数表!F16</f>
        <v>0.28865979381443296</v>
      </c>
      <c r="U13" s="86">
        <f t="shared" si="7"/>
        <v>2.3021330691866161E-2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投入係数表!H14</f>
        <v>1.2875536480686695E-2</v>
      </c>
      <c r="E14" s="77">
        <f t="shared" si="0"/>
        <v>1.2875536480686696</v>
      </c>
      <c r="F14" s="76">
        <f>分析係数表!C17</f>
        <v>0.11736526946107784</v>
      </c>
      <c r="G14" s="77">
        <f t="shared" si="1"/>
        <v>0.15111408085117317</v>
      </c>
      <c r="H14" s="77">
        <v>0.17005345879799244</v>
      </c>
      <c r="I14" s="77">
        <f t="shared" si="2"/>
        <v>0.17005345879799244</v>
      </c>
      <c r="J14" s="76">
        <f>分析係数表!G17</f>
        <v>0.2134453781512605</v>
      </c>
      <c r="K14" s="78">
        <f t="shared" si="3"/>
        <v>3.6297124819067293E-2</v>
      </c>
      <c r="L14" s="79"/>
      <c r="M14" s="80"/>
      <c r="N14" s="81">
        <f>分析係数表!H17</f>
        <v>2.9081655836779205E-3</v>
      </c>
      <c r="O14" s="82">
        <f t="shared" si="4"/>
        <v>4.7164015300363737E-2</v>
      </c>
      <c r="P14" s="76">
        <f>分析係数表!C17</f>
        <v>0.11736526946107784</v>
      </c>
      <c r="Q14" s="82">
        <f t="shared" si="5"/>
        <v>5.5354173645935879E-3</v>
      </c>
      <c r="R14" s="83">
        <v>9.6361580518417346E-3</v>
      </c>
      <c r="S14" s="84">
        <f t="shared" si="6"/>
        <v>0.17968961684983417</v>
      </c>
      <c r="T14" s="85">
        <f>分析係数表!F17</f>
        <v>0.32436974789915968</v>
      </c>
      <c r="U14" s="86">
        <f t="shared" si="7"/>
        <v>5.8285875717677307E-2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投入係数表!H15</f>
        <v>0</v>
      </c>
      <c r="E15" s="77">
        <f t="shared" si="0"/>
        <v>0</v>
      </c>
      <c r="F15" s="76">
        <f>分析係数表!C18</f>
        <v>0.3260188087774295</v>
      </c>
      <c r="G15" s="77">
        <f t="shared" si="1"/>
        <v>0</v>
      </c>
      <c r="H15" s="77">
        <v>1.5109717330552299E-2</v>
      </c>
      <c r="I15" s="77">
        <f t="shared" si="2"/>
        <v>1.5109717330552299E-2</v>
      </c>
      <c r="J15" s="76">
        <f>分析係数表!G18</f>
        <v>0.2148626817447496</v>
      </c>
      <c r="K15" s="78">
        <f t="shared" si="3"/>
        <v>3.2465143860475861E-3</v>
      </c>
      <c r="L15" s="79"/>
      <c r="M15" s="80"/>
      <c r="N15" s="81">
        <f>分析係数表!H18</f>
        <v>4.544008724496751E-4</v>
      </c>
      <c r="O15" s="82">
        <f t="shared" si="4"/>
        <v>7.369377390681834E-3</v>
      </c>
      <c r="P15" s="76">
        <f>分析係数表!C18</f>
        <v>0.3260188087774295</v>
      </c>
      <c r="Q15" s="82">
        <f t="shared" si="5"/>
        <v>2.4025556383414134E-3</v>
      </c>
      <c r="R15" s="83">
        <v>5.4784801502461107E-3</v>
      </c>
      <c r="S15" s="84">
        <f t="shared" si="6"/>
        <v>2.0588197480798411E-2</v>
      </c>
      <c r="T15" s="85">
        <f>分析係数表!F18</f>
        <v>0.44749596122778673</v>
      </c>
      <c r="U15" s="86">
        <f t="shared" si="7"/>
        <v>9.2131352216173815E-3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投入係数表!H16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-2.2108132172045502E-3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投入係数表!H17</f>
        <v>0</v>
      </c>
      <c r="E17" s="77">
        <f t="shared" si="0"/>
        <v>0</v>
      </c>
      <c r="F17" s="76">
        <f>分析係数表!C20</f>
        <v>0.14381270903010035</v>
      </c>
      <c r="G17" s="77">
        <f t="shared" si="1"/>
        <v>0</v>
      </c>
      <c r="H17" s="77">
        <v>4.8185318639036604E-3</v>
      </c>
      <c r="I17" s="77">
        <f t="shared" si="2"/>
        <v>4.8185318639036604E-3</v>
      </c>
      <c r="J17" s="76">
        <f>分析係数表!G20</f>
        <v>0.10504201680672269</v>
      </c>
      <c r="K17" s="78">
        <f t="shared" si="3"/>
        <v>5.0614830503189709E-4</v>
      </c>
      <c r="L17" s="79"/>
      <c r="M17" s="80"/>
      <c r="N17" s="81">
        <f>分析係数表!H20</f>
        <v>5.9072113418457762E-4</v>
      </c>
      <c r="O17" s="82">
        <f t="shared" si="4"/>
        <v>9.5801906078863842E-3</v>
      </c>
      <c r="P17" s="76">
        <f>分析係数表!C20</f>
        <v>0.14381270903010035</v>
      </c>
      <c r="Q17" s="82">
        <f t="shared" si="5"/>
        <v>1.3777531643448648E-3</v>
      </c>
      <c r="R17" s="83">
        <v>2.8694573255566608E-3</v>
      </c>
      <c r="S17" s="84">
        <f t="shared" si="6"/>
        <v>7.6879891894603217E-3</v>
      </c>
      <c r="T17" s="85">
        <f>分析係数表!F20</f>
        <v>0.23109243697478993</v>
      </c>
      <c r="U17" s="86">
        <f t="shared" si="7"/>
        <v>1.7766361572282257E-3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投入係数表!H18</f>
        <v>4.2918454935622317E-3</v>
      </c>
      <c r="E18" s="77">
        <f t="shared" si="0"/>
        <v>0.42918454935622319</v>
      </c>
      <c r="F18" s="76">
        <f>分析係数表!C21</f>
        <v>1.9047619047619091E-2</v>
      </c>
      <c r="G18" s="77">
        <f t="shared" si="1"/>
        <v>8.1749437972614119E-3</v>
      </c>
      <c r="H18" s="77">
        <v>9.8271642301389454E-3</v>
      </c>
      <c r="I18" s="77">
        <f t="shared" si="2"/>
        <v>9.8271642301389454E-3</v>
      </c>
      <c r="J18" s="76">
        <f>分析係数表!G21</f>
        <v>0.29914529914529914</v>
      </c>
      <c r="K18" s="78">
        <f t="shared" si="3"/>
        <v>2.9397499833748982E-3</v>
      </c>
      <c r="L18" s="79"/>
      <c r="M18" s="80"/>
      <c r="N18" s="81">
        <f>分析係数表!H21</f>
        <v>9.5424183214431774E-4</v>
      </c>
      <c r="O18" s="82">
        <f t="shared" si="4"/>
        <v>1.5475692520431851E-2</v>
      </c>
      <c r="P18" s="76">
        <f>分析係数表!C21</f>
        <v>1.9047619047619091E-2</v>
      </c>
      <c r="Q18" s="82">
        <f t="shared" si="5"/>
        <v>2.9477509562727405E-4</v>
      </c>
      <c r="R18" s="83">
        <v>6.1263851636794795E-4</v>
      </c>
      <c r="S18" s="84">
        <f t="shared" si="6"/>
        <v>1.0439802746506893E-2</v>
      </c>
      <c r="T18" s="85">
        <f>分析係数表!F21</f>
        <v>0.44444444444444442</v>
      </c>
      <c r="U18" s="86">
        <f t="shared" si="7"/>
        <v>4.639912331780841E-3</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投入係数表!H19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7.369377390681834E-4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7.369377390681834E-4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投入係数表!H21</f>
        <v>0</v>
      </c>
      <c r="E21" s="77">
        <f t="shared" si="0"/>
        <v>0</v>
      </c>
      <c r="F21" s="76">
        <f>分析係数表!C24</f>
        <v>1.5105740181268867E-2</v>
      </c>
      <c r="G21" s="77">
        <f t="shared" si="1"/>
        <v>0</v>
      </c>
      <c r="H21" s="77">
        <v>1.1505194276678888E-4</v>
      </c>
      <c r="I21" s="77">
        <f t="shared" si="2"/>
        <v>1.1505194276678888E-4</v>
      </c>
      <c r="J21" s="76">
        <f>分析係数表!G24</f>
        <v>0.33333333333333331</v>
      </c>
      <c r="K21" s="78">
        <f t="shared" si="3"/>
        <v>3.8350647588929622E-5</v>
      </c>
      <c r="L21" s="79"/>
      <c r="M21" s="80"/>
      <c r="N21" s="81">
        <f>分析係数表!H24</f>
        <v>4.0896078520470761E-4</v>
      </c>
      <c r="O21" s="82">
        <f t="shared" si="4"/>
        <v>6.6324396516136506E-3</v>
      </c>
      <c r="P21" s="76">
        <f>分析係数表!C24</f>
        <v>1.5105740181268867E-2</v>
      </c>
      <c r="Q21" s="82">
        <f t="shared" si="5"/>
        <v>1.0018791014522121E-4</v>
      </c>
      <c r="R21" s="83">
        <v>2.5778785954535415E-4</v>
      </c>
      <c r="S21" s="84">
        <f t="shared" si="6"/>
        <v>3.7283980231214302E-4</v>
      </c>
      <c r="T21" s="85">
        <f>分析係数表!F24</f>
        <v>0.55555555555555558</v>
      </c>
      <c r="U21" s="86">
        <f t="shared" si="7"/>
        <v>2.0713322350674612E-4</v>
      </c>
      <c r="V21" s="87">
        <f>分析係数表!D24</f>
        <v>0</v>
      </c>
      <c r="W21" s="167">
        <f t="shared" si="8"/>
        <v>0</v>
      </c>
      <c r="X21" s="76">
        <f>分析係数表!E24</f>
        <v>0</v>
      </c>
      <c r="Y21" s="166">
        <f t="shared" si="9"/>
        <v>0</v>
      </c>
    </row>
    <row r="22" spans="1:25" x14ac:dyDescent="0.2">
      <c r="A22" s="6" t="s">
        <v>10</v>
      </c>
      <c r="B22" s="5" t="s">
        <v>271</v>
      </c>
      <c r="C22" s="90"/>
      <c r="D22" s="76">
        <f>投入係数表!H22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8.8432528688182008E-3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投入係数表!H23</f>
        <v>0</v>
      </c>
      <c r="E23" s="77">
        <f t="shared" si="0"/>
        <v>0</v>
      </c>
      <c r="F23" s="76">
        <f>分析係数表!C26</f>
        <v>0.3413940256045519</v>
      </c>
      <c r="G23" s="77">
        <f t="shared" si="1"/>
        <v>0</v>
      </c>
      <c r="H23" s="77">
        <v>5.3912062526954366E-3</v>
      </c>
      <c r="I23" s="77">
        <f t="shared" si="2"/>
        <v>5.3912062526954366E-3</v>
      </c>
      <c r="J23" s="76">
        <f>分析係数表!G26</f>
        <v>0.19709090909090909</v>
      </c>
      <c r="K23" s="78">
        <f t="shared" si="3"/>
        <v>1.0625577414403371E-3</v>
      </c>
      <c r="L23" s="79"/>
      <c r="M23" s="80"/>
      <c r="N23" s="81">
        <f>分析係数表!H26</f>
        <v>1.1996183032671423E-2</v>
      </c>
      <c r="O23" s="82">
        <f t="shared" si="4"/>
        <v>0.19455156311400043</v>
      </c>
      <c r="P23" s="76">
        <f>分析係数表!C26</f>
        <v>0.3413940256045519</v>
      </c>
      <c r="Q23" s="82">
        <f t="shared" si="5"/>
        <v>6.6418741319146657E-2</v>
      </c>
      <c r="R23" s="83">
        <v>7.0396617690327387E-2</v>
      </c>
      <c r="S23" s="84">
        <f t="shared" si="6"/>
        <v>7.5787823943022831E-2</v>
      </c>
      <c r="T23" s="85">
        <f>分析係数表!F26</f>
        <v>0.33090909090909093</v>
      </c>
      <c r="U23" s="86">
        <f t="shared" si="7"/>
        <v>2.5078879922963919E-2</v>
      </c>
      <c r="V23" s="87">
        <f>分析係数表!D26</f>
        <v>1.6E-2</v>
      </c>
      <c r="W23" s="167">
        <f t="shared" si="8"/>
        <v>0</v>
      </c>
      <c r="X23" s="76">
        <f>分析係数表!E26</f>
        <v>1.6E-2</v>
      </c>
      <c r="Y23" s="166">
        <f t="shared" si="9"/>
        <v>0</v>
      </c>
    </row>
    <row r="24" spans="1:25" x14ac:dyDescent="0.2">
      <c r="A24" s="6" t="s">
        <v>12</v>
      </c>
      <c r="B24" s="5" t="s">
        <v>365</v>
      </c>
      <c r="C24" s="90"/>
      <c r="D24" s="76">
        <f>投入係数表!H24</f>
        <v>0</v>
      </c>
      <c r="E24" s="77">
        <f t="shared" si="0"/>
        <v>0</v>
      </c>
      <c r="F24" s="76">
        <f>分析係数表!C27</f>
        <v>1.9120458891013214E-3</v>
      </c>
      <c r="G24" s="77">
        <f t="shared" si="1"/>
        <v>0</v>
      </c>
      <c r="H24" s="77">
        <v>3.1837972748532781E-6</v>
      </c>
      <c r="I24" s="77">
        <f t="shared" si="2"/>
        <v>3.1837972748532781E-6</v>
      </c>
      <c r="J24" s="76">
        <f>分析係数表!G27</f>
        <v>0.2857142857142857</v>
      </c>
      <c r="K24" s="78">
        <f t="shared" si="3"/>
        <v>9.0965636424379371E-7</v>
      </c>
      <c r="L24" s="79"/>
      <c r="M24" s="80"/>
      <c r="N24" s="81">
        <f>分析係数表!H27</f>
        <v>1.131458172399691E-2</v>
      </c>
      <c r="O24" s="82">
        <f t="shared" si="4"/>
        <v>0.18349749702797766</v>
      </c>
      <c r="P24" s="76">
        <f>分析係数表!C27</f>
        <v>1.9120458891013214E-3</v>
      </c>
      <c r="Q24" s="82">
        <f t="shared" si="5"/>
        <v>3.5085563485272661E-4</v>
      </c>
      <c r="R24" s="83">
        <v>3.5173345512192286E-4</v>
      </c>
      <c r="S24" s="84">
        <f t="shared" si="6"/>
        <v>3.5491725239677612E-4</v>
      </c>
      <c r="T24" s="85">
        <f>分析係数表!F27</f>
        <v>0.5714285714285714</v>
      </c>
      <c r="U24" s="86">
        <f t="shared" si="7"/>
        <v>2.0280985851244348E-4</v>
      </c>
      <c r="V24" s="87">
        <f>分析係数表!D27</f>
        <v>0</v>
      </c>
      <c r="W24" s="167">
        <f t="shared" si="8"/>
        <v>0</v>
      </c>
      <c r="X24" s="76">
        <f>分析係数表!E27</f>
        <v>0</v>
      </c>
      <c r="Y24" s="166">
        <f t="shared" si="9"/>
        <v>0</v>
      </c>
    </row>
    <row r="25" spans="1:25" x14ac:dyDescent="0.2">
      <c r="A25" s="6" t="s">
        <v>13</v>
      </c>
      <c r="B25" s="5" t="s">
        <v>191</v>
      </c>
      <c r="C25" s="90"/>
      <c r="D25" s="76">
        <f>投入係数表!H25</f>
        <v>0</v>
      </c>
      <c r="E25" s="77">
        <f t="shared" si="0"/>
        <v>0</v>
      </c>
      <c r="F25" s="76">
        <f>分析係数表!C28</f>
        <v>4.5924225028702859E-3</v>
      </c>
      <c r="G25" s="77">
        <f t="shared" si="1"/>
        <v>0</v>
      </c>
      <c r="H25" s="77">
        <v>1.5019069098584298E-4</v>
      </c>
      <c r="I25" s="77">
        <f t="shared" si="2"/>
        <v>1.5019069098584298E-4</v>
      </c>
      <c r="J25" s="76">
        <f>分析係数表!G28</f>
        <v>0.125</v>
      </c>
      <c r="K25" s="78">
        <f t="shared" si="3"/>
        <v>1.8773836373230372E-5</v>
      </c>
      <c r="L25" s="79"/>
      <c r="M25" s="80"/>
      <c r="N25" s="81">
        <f>分析係数表!H28</f>
        <v>2.2174762575544144E-2</v>
      </c>
      <c r="O25" s="82">
        <f t="shared" si="4"/>
        <v>0.35962561666527348</v>
      </c>
      <c r="P25" s="76">
        <f>分析係数表!C28</f>
        <v>4.5924225028702859E-3</v>
      </c>
      <c r="Q25" s="82">
        <f t="shared" si="5"/>
        <v>1.6515527745822052E-3</v>
      </c>
      <c r="R25" s="83">
        <v>1.6951287335058881E-3</v>
      </c>
      <c r="S25" s="84">
        <f t="shared" si="6"/>
        <v>1.845319424491731E-3</v>
      </c>
      <c r="T25" s="85">
        <f>分析係数表!F28</f>
        <v>0.20833333333333334</v>
      </c>
      <c r="U25" s="86">
        <f t="shared" si="7"/>
        <v>3.8444154676911063E-4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投入係数表!H26</f>
        <v>2.1459227467811159E-2</v>
      </c>
      <c r="E26" s="77">
        <f t="shared" si="0"/>
        <v>2.1459227467811157</v>
      </c>
      <c r="F26" s="76">
        <f>分析係数表!C29</f>
        <v>0.39276807980049877</v>
      </c>
      <c r="G26" s="77">
        <f t="shared" si="1"/>
        <v>0.84284995665343077</v>
      </c>
      <c r="H26" s="77">
        <v>0.88295982805132611</v>
      </c>
      <c r="I26" s="77">
        <f t="shared" si="2"/>
        <v>0.88295982805132611</v>
      </c>
      <c r="J26" s="76">
        <f>分析係数表!G29</f>
        <v>0.26146220570012391</v>
      </c>
      <c r="K26" s="78">
        <f t="shared" si="3"/>
        <v>0.23086062418690187</v>
      </c>
      <c r="L26" s="79"/>
      <c r="M26" s="80"/>
      <c r="N26" s="81">
        <f>分析係数表!H29</f>
        <v>1.0178579542872723E-2</v>
      </c>
      <c r="O26" s="82">
        <f t="shared" si="4"/>
        <v>0.16507405355127308</v>
      </c>
      <c r="P26" s="76">
        <f>分析係数表!C29</f>
        <v>0.39276807980049877</v>
      </c>
      <c r="Q26" s="82">
        <f t="shared" si="5"/>
        <v>6.4835819038218237E-2</v>
      </c>
      <c r="R26" s="83">
        <v>7.8673113752332949E-2</v>
      </c>
      <c r="S26" s="84">
        <f t="shared" si="6"/>
        <v>0.9616329418036591</v>
      </c>
      <c r="T26" s="85">
        <f>分析係数表!F29</f>
        <v>0.36926889714993805</v>
      </c>
      <c r="U26" s="86">
        <f t="shared" si="7"/>
        <v>0.35510113588288778</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投入係数表!H27</f>
        <v>4.2918454935622317E-3</v>
      </c>
      <c r="E27" s="77">
        <f t="shared" si="0"/>
        <v>0.42918454935622319</v>
      </c>
      <c r="F27" s="76">
        <f>分析係数表!C30</f>
        <v>1</v>
      </c>
      <c r="G27" s="77">
        <f t="shared" si="1"/>
        <v>0.42918454935622319</v>
      </c>
      <c r="H27" s="77">
        <v>0.50478849196001463</v>
      </c>
      <c r="I27" s="77">
        <f t="shared" si="2"/>
        <v>0.50478849196001463</v>
      </c>
      <c r="J27" s="76">
        <f>分析係数表!G30</f>
        <v>0.34503154574132494</v>
      </c>
      <c r="K27" s="78">
        <f t="shared" si="3"/>
        <v>0.17416795365339621</v>
      </c>
      <c r="L27" s="79"/>
      <c r="M27" s="80"/>
      <c r="N27" s="81">
        <f>分析係数表!H30</f>
        <v>0</v>
      </c>
      <c r="O27" s="82">
        <f t="shared" si="4"/>
        <v>0</v>
      </c>
      <c r="P27" s="76">
        <f>分析係数表!C30</f>
        <v>1</v>
      </c>
      <c r="Q27" s="82">
        <f t="shared" si="5"/>
        <v>0</v>
      </c>
      <c r="R27" s="83">
        <v>3.5194366802697115E-2</v>
      </c>
      <c r="S27" s="84">
        <f t="shared" si="6"/>
        <v>0.53998285876271179</v>
      </c>
      <c r="T27" s="85">
        <f>分析係数表!F30</f>
        <v>0.4357255520504732</v>
      </c>
      <c r="U27" s="86">
        <f t="shared" si="7"/>
        <v>0.23528432923217529</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投入係数表!H28</f>
        <v>3.0042918454935622E-2</v>
      </c>
      <c r="E28" s="77">
        <f t="shared" si="0"/>
        <v>3.0042918454935621</v>
      </c>
      <c r="F28" s="76">
        <f>分析係数表!C31</f>
        <v>0.9610142630744849</v>
      </c>
      <c r="G28" s="77">
        <f t="shared" si="1"/>
        <v>2.8871673139576797</v>
      </c>
      <c r="H28" s="77">
        <v>3.3082766188472847</v>
      </c>
      <c r="I28" s="77">
        <f t="shared" si="2"/>
        <v>3.3082766188472847</v>
      </c>
      <c r="J28" s="76">
        <f>分析係数表!G31</f>
        <v>7.0898896726351968E-2</v>
      </c>
      <c r="K28" s="78">
        <f t="shared" si="3"/>
        <v>0.23455316234185852</v>
      </c>
      <c r="L28" s="79"/>
      <c r="M28" s="80"/>
      <c r="N28" s="81">
        <f>分析係数表!H31</f>
        <v>2.4401326850547553E-2</v>
      </c>
      <c r="O28" s="82">
        <f t="shared" si="4"/>
        <v>0.3957355658796145</v>
      </c>
      <c r="P28" s="76">
        <f>分析係数表!C31</f>
        <v>0.9610142630744849</v>
      </c>
      <c r="Q28" s="82">
        <f t="shared" si="5"/>
        <v>0.38030752321616201</v>
      </c>
      <c r="R28" s="83">
        <v>0.50245997270955456</v>
      </c>
      <c r="S28" s="84">
        <f t="shared" si="6"/>
        <v>3.8107365915568394</v>
      </c>
      <c r="T28" s="85">
        <f>分析係数表!F31</f>
        <v>0.34418520528124436</v>
      </c>
      <c r="U28" s="86">
        <f t="shared" si="7"/>
        <v>1.3115991560377402</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投入係数表!H29</f>
        <v>4.2918454935622317E-3</v>
      </c>
      <c r="E29" s="77">
        <f t="shared" si="0"/>
        <v>0.42918454935622319</v>
      </c>
      <c r="F29" s="76">
        <f>分析係数表!C32</f>
        <v>1</v>
      </c>
      <c r="G29" s="77">
        <f t="shared" si="1"/>
        <v>0.42918454935622319</v>
      </c>
      <c r="H29" s="77">
        <v>0.48286446568940528</v>
      </c>
      <c r="I29" s="77">
        <f t="shared" si="2"/>
        <v>0.48286446568940528</v>
      </c>
      <c r="J29" s="76">
        <f>分析係数表!G32</f>
        <v>0.14117647058823529</v>
      </c>
      <c r="K29" s="78">
        <f t="shared" si="3"/>
        <v>6.8169101038504279E-2</v>
      </c>
      <c r="L29" s="79"/>
      <c r="M29" s="80"/>
      <c r="N29" s="81">
        <f>分析係数表!H32</f>
        <v>7.0886536102149319E-3</v>
      </c>
      <c r="O29" s="82">
        <f t="shared" si="4"/>
        <v>0.11496228729463662</v>
      </c>
      <c r="P29" s="76">
        <f>分析係数表!C32</f>
        <v>1</v>
      </c>
      <c r="Q29" s="82">
        <f t="shared" si="5"/>
        <v>0.11496228729463662</v>
      </c>
      <c r="R29" s="83">
        <v>0.14450324319095553</v>
      </c>
      <c r="S29" s="84">
        <f t="shared" si="6"/>
        <v>0.62736770888036086</v>
      </c>
      <c r="T29" s="85">
        <f>分析係数表!F32</f>
        <v>0.4823529411764706</v>
      </c>
      <c r="U29" s="86">
        <f t="shared" si="7"/>
        <v>0.30261265957758582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投入係数表!H30</f>
        <v>0</v>
      </c>
      <c r="E30" s="77">
        <f t="shared" si="0"/>
        <v>0</v>
      </c>
      <c r="F30" s="76">
        <f>分析係数表!C33</f>
        <v>0.51830443159922934</v>
      </c>
      <c r="G30" s="77">
        <f t="shared" si="1"/>
        <v>0</v>
      </c>
      <c r="H30" s="77">
        <v>2.6396791159442417E-2</v>
      </c>
      <c r="I30" s="77">
        <f t="shared" si="2"/>
        <v>2.6396791159442417E-2</v>
      </c>
      <c r="J30" s="76">
        <f>分析係数表!G33</f>
        <v>0.50370370370370365</v>
      </c>
      <c r="K30" s="78">
        <f t="shared" si="3"/>
        <v>1.3296161472904328E-2</v>
      </c>
      <c r="L30" s="79"/>
      <c r="M30" s="80"/>
      <c r="N30" s="81">
        <f>分析係数表!H33</f>
        <v>1.0451220066342527E-3</v>
      </c>
      <c r="O30" s="82">
        <f t="shared" si="4"/>
        <v>1.6949567998568216E-2</v>
      </c>
      <c r="P30" s="76">
        <f>分析係数表!C33</f>
        <v>0.51830443159922934</v>
      </c>
      <c r="Q30" s="82">
        <f t="shared" si="5"/>
        <v>8.7850362073503864E-3</v>
      </c>
      <c r="R30" s="83">
        <v>2.8254207116458159E-2</v>
      </c>
      <c r="S30" s="84">
        <f t="shared" si="6"/>
        <v>5.4650998275900572E-2</v>
      </c>
      <c r="T30" s="85">
        <f>分析係数表!F33</f>
        <v>0.61481481481481481</v>
      </c>
      <c r="U30" s="86">
        <f t="shared" si="7"/>
        <v>3.3600243384442577E-2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投入係数表!H31</f>
        <v>7.7253218884120178E-2</v>
      </c>
      <c r="E31" s="77">
        <f t="shared" si="0"/>
        <v>7.7253218884120178</v>
      </c>
      <c r="F31" s="76">
        <f>分析係数表!C34</f>
        <v>0.14253664373317376</v>
      </c>
      <c r="G31" s="77">
        <f t="shared" si="1"/>
        <v>1.1011414537326729</v>
      </c>
      <c r="H31" s="77">
        <v>1.1395306490079931</v>
      </c>
      <c r="I31" s="77">
        <f t="shared" si="2"/>
        <v>1.1395306490079931</v>
      </c>
      <c r="J31" s="76">
        <f>分析係数表!G34</f>
        <v>0.42611464968152868</v>
      </c>
      <c r="K31" s="78">
        <f t="shared" si="3"/>
        <v>0.48557070330340596</v>
      </c>
      <c r="L31" s="79"/>
      <c r="M31" s="80"/>
      <c r="N31" s="81">
        <f>分析係数表!H34</f>
        <v>0.17362657336302087</v>
      </c>
      <c r="O31" s="82">
        <f t="shared" si="4"/>
        <v>2.8158391009795292</v>
      </c>
      <c r="P31" s="76">
        <f>分析係数表!C34</f>
        <v>0.14253664373317376</v>
      </c>
      <c r="Q31" s="82">
        <f t="shared" si="5"/>
        <v>0.40136025474625947</v>
      </c>
      <c r="R31" s="83">
        <v>0.42413289380357938</v>
      </c>
      <c r="S31" s="84">
        <f t="shared" si="6"/>
        <v>1.5636635428115724</v>
      </c>
      <c r="T31" s="85">
        <f>分析係数表!F34</f>
        <v>0.68789808917197448</v>
      </c>
      <c r="U31" s="86">
        <f t="shared" si="7"/>
        <v>1.0756411632079605</v>
      </c>
      <c r="V31" s="87">
        <f>分析係数表!D34</f>
        <v>0.42038216560509556</v>
      </c>
      <c r="W31" s="167">
        <f t="shared" si="8"/>
        <v>1</v>
      </c>
      <c r="X31" s="76">
        <f>分析係数表!E34</f>
        <v>0.27643312101910827</v>
      </c>
      <c r="Y31" s="166">
        <f t="shared" si="9"/>
        <v>0</v>
      </c>
    </row>
    <row r="32" spans="1:25" x14ac:dyDescent="0.2">
      <c r="A32" s="6" t="s">
        <v>20</v>
      </c>
      <c r="B32" s="5" t="s">
        <v>37</v>
      </c>
      <c r="C32" s="90"/>
      <c r="D32" s="76">
        <f>投入係数表!H32</f>
        <v>1.7167381974248927E-2</v>
      </c>
      <c r="E32" s="77">
        <f t="shared" si="0"/>
        <v>1.7167381974248928</v>
      </c>
      <c r="F32" s="76">
        <f>分析係数表!C35</f>
        <v>0.11069496462754891</v>
      </c>
      <c r="G32" s="77">
        <f t="shared" si="1"/>
        <v>0.19003427403871057</v>
      </c>
      <c r="H32" s="77">
        <v>0.20993717117405189</v>
      </c>
      <c r="I32" s="77">
        <f t="shared" si="2"/>
        <v>0.20993717117405189</v>
      </c>
      <c r="J32" s="76">
        <f>分析係数表!G35</f>
        <v>0.32042253521126762</v>
      </c>
      <c r="K32" s="78">
        <f t="shared" si="3"/>
        <v>6.7268600622671565E-2</v>
      </c>
      <c r="L32" s="79"/>
      <c r="M32" s="80"/>
      <c r="N32" s="81">
        <f>分析係数表!H35</f>
        <v>6.6251647203162636E-2</v>
      </c>
      <c r="O32" s="82">
        <f t="shared" si="4"/>
        <v>1.0744552235614115</v>
      </c>
      <c r="P32" s="76">
        <f>分析係数表!C35</f>
        <v>0.11069496462754891</v>
      </c>
      <c r="Q32" s="82">
        <f t="shared" si="5"/>
        <v>0.11893678296601561</v>
      </c>
      <c r="R32" s="83">
        <v>0.13732313358236661</v>
      </c>
      <c r="S32" s="84">
        <f t="shared" si="6"/>
        <v>0.3472603047564185</v>
      </c>
      <c r="T32" s="85">
        <f>分析係数表!F35</f>
        <v>0.63380281690140849</v>
      </c>
      <c r="U32" s="86">
        <f t="shared" si="7"/>
        <v>0.22009455935265962</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投入係数表!H33</f>
        <v>4.2918454935622317E-3</v>
      </c>
      <c r="E33" s="77">
        <f t="shared" si="0"/>
        <v>0.42918454935622319</v>
      </c>
      <c r="F33" s="76">
        <f>分析係数表!C36</f>
        <v>0.6760350559081294</v>
      </c>
      <c r="G33" s="77">
        <f t="shared" si="1"/>
        <v>0.29014380081893965</v>
      </c>
      <c r="H33" s="77">
        <v>0.33535142145816804</v>
      </c>
      <c r="I33" s="77">
        <f t="shared" si="2"/>
        <v>0.33535142145816804</v>
      </c>
      <c r="J33" s="76">
        <f>分析係数表!G36</f>
        <v>4.0214477211796247E-3</v>
      </c>
      <c r="K33" s="78">
        <f t="shared" si="3"/>
        <v>1.3485982096172978E-3</v>
      </c>
      <c r="L33" s="79"/>
      <c r="M33" s="80"/>
      <c r="N33" s="81">
        <f>分析係数表!H36</f>
        <v>0.13227609397010043</v>
      </c>
      <c r="O33" s="82">
        <f t="shared" si="4"/>
        <v>2.1452257584274821</v>
      </c>
      <c r="P33" s="76">
        <f>分析係数表!C36</f>
        <v>0.6760350559081294</v>
      </c>
      <c r="Q33" s="82">
        <f t="shared" si="5"/>
        <v>1.4502478155340821</v>
      </c>
      <c r="R33" s="83">
        <v>1.4892151768302149</v>
      </c>
      <c r="S33" s="84">
        <f t="shared" si="6"/>
        <v>1.824566598288383</v>
      </c>
      <c r="T33" s="85">
        <f>分析係数表!F36</f>
        <v>0.90035746201966038</v>
      </c>
      <c r="U33" s="86">
        <f t="shared" si="7"/>
        <v>1.6427621517207738</v>
      </c>
      <c r="V33" s="87">
        <f>分析係数表!D36</f>
        <v>8.0428954423592495E-3</v>
      </c>
      <c r="W33" s="167">
        <f t="shared" si="8"/>
        <v>0</v>
      </c>
      <c r="X33" s="76">
        <f>分析係数表!E36</f>
        <v>0</v>
      </c>
      <c r="Y33" s="166">
        <f t="shared" si="9"/>
        <v>0</v>
      </c>
    </row>
    <row r="34" spans="1:25" x14ac:dyDescent="0.2">
      <c r="A34" s="6" t="s">
        <v>22</v>
      </c>
      <c r="B34" s="5" t="s">
        <v>377</v>
      </c>
      <c r="C34" s="90"/>
      <c r="D34" s="76">
        <f>投入係数表!H34</f>
        <v>2.1459227467811159E-2</v>
      </c>
      <c r="E34" s="77">
        <f t="shared" si="0"/>
        <v>2.1459227467811157</v>
      </c>
      <c r="F34" s="76">
        <f>分析係数表!C37</f>
        <v>0.1837517433751743</v>
      </c>
      <c r="G34" s="77">
        <f t="shared" si="1"/>
        <v>0.39431704586947275</v>
      </c>
      <c r="H34" s="77">
        <v>0.45779164167752756</v>
      </c>
      <c r="I34" s="77">
        <f t="shared" si="2"/>
        <v>0.45779164167752756</v>
      </c>
      <c r="J34" s="76">
        <f>分析係数表!G37</f>
        <v>0.39318023660403617</v>
      </c>
      <c r="K34" s="78">
        <f t="shared" si="3"/>
        <v>0.17999462599012042</v>
      </c>
      <c r="L34" s="79"/>
      <c r="M34" s="80"/>
      <c r="N34" s="81">
        <f>分析係数表!H37</f>
        <v>5.0938337801608578E-2</v>
      </c>
      <c r="O34" s="82">
        <f t="shared" si="4"/>
        <v>0.82610720549543359</v>
      </c>
      <c r="P34" s="76">
        <f>分析係数表!C37</f>
        <v>0.1837517433751743</v>
      </c>
      <c r="Q34" s="82">
        <f t="shared" si="5"/>
        <v>0.15179863922457928</v>
      </c>
      <c r="R34" s="83">
        <v>0.17430052240706473</v>
      </c>
      <c r="S34" s="84">
        <f t="shared" si="6"/>
        <v>0.63209216408459223</v>
      </c>
      <c r="T34" s="85">
        <f>分析係数表!F37</f>
        <v>0.67780097425191366</v>
      </c>
      <c r="U34" s="86">
        <f t="shared" si="7"/>
        <v>0.42843268463353706</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投入係数表!H35</f>
        <v>4.2918454935622317E-3</v>
      </c>
      <c r="E35" s="77">
        <f t="shared" si="0"/>
        <v>0.42918454935622319</v>
      </c>
      <c r="F35" s="76">
        <f>分析係数表!C38</f>
        <v>7.8895463510848529E-3</v>
      </c>
      <c r="G35" s="77">
        <f t="shared" si="1"/>
        <v>3.3860713953153877E-3</v>
      </c>
      <c r="H35" s="77">
        <v>4.4925283847938695E-3</v>
      </c>
      <c r="I35" s="77">
        <f t="shared" si="2"/>
        <v>4.4925283847938695E-3</v>
      </c>
      <c r="J35" s="76">
        <f>分析係数表!G38</f>
        <v>0.41666666666666669</v>
      </c>
      <c r="K35" s="78">
        <f t="shared" si="3"/>
        <v>1.8718868269974457E-3</v>
      </c>
      <c r="L35" s="79"/>
      <c r="M35" s="80"/>
      <c r="N35" s="81">
        <f>分析係数表!H38</f>
        <v>4.4667605761803064E-2</v>
      </c>
      <c r="O35" s="82">
        <f t="shared" si="4"/>
        <v>0.72440979750402434</v>
      </c>
      <c r="P35" s="76">
        <f>分析係数表!C38</f>
        <v>7.8895463510848529E-3</v>
      </c>
      <c r="Q35" s="82">
        <f t="shared" si="5"/>
        <v>5.7152646745879925E-3</v>
      </c>
      <c r="R35" s="83">
        <v>6.4013881028766421E-3</v>
      </c>
      <c r="S35" s="84">
        <f t="shared" si="6"/>
        <v>1.0893916487670512E-2</v>
      </c>
      <c r="T35" s="85">
        <f>分析係数表!F38</f>
        <v>0.70833333333333337</v>
      </c>
      <c r="U35" s="86">
        <f t="shared" si="7"/>
        <v>7.7165241787666124E-3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投入係数表!H36</f>
        <v>0</v>
      </c>
      <c r="E36" s="77">
        <f t="shared" si="0"/>
        <v>0</v>
      </c>
      <c r="F36" s="76">
        <f>分析係数表!C39</f>
        <v>1</v>
      </c>
      <c r="G36" s="77">
        <f t="shared" si="1"/>
        <v>0</v>
      </c>
      <c r="H36" s="77">
        <v>4.2358414887654905E-2</v>
      </c>
      <c r="I36" s="77">
        <f t="shared" si="2"/>
        <v>4.2358414887654905E-2</v>
      </c>
      <c r="J36" s="76">
        <f>分析係数表!G39</f>
        <v>0.33114754098360655</v>
      </c>
      <c r="K36" s="78">
        <f t="shared" si="3"/>
        <v>1.4026884930010312E-2</v>
      </c>
      <c r="L36" s="79"/>
      <c r="M36" s="80"/>
      <c r="N36" s="81">
        <f>分析係数表!H39</f>
        <v>4.0896078520470756E-3</v>
      </c>
      <c r="O36" s="82">
        <f t="shared" si="4"/>
        <v>6.6324396516136502E-2</v>
      </c>
      <c r="P36" s="76">
        <f>分析係数表!C39</f>
        <v>1</v>
      </c>
      <c r="Q36" s="82">
        <f t="shared" si="5"/>
        <v>6.6324396516136502E-2</v>
      </c>
      <c r="R36" s="83">
        <v>0.10254793251554419</v>
      </c>
      <c r="S36" s="84">
        <f t="shared" si="6"/>
        <v>0.14490634740319908</v>
      </c>
      <c r="T36" s="85">
        <f>分析係数表!F39</f>
        <v>0.68196721311475406</v>
      </c>
      <c r="U36" s="86">
        <f t="shared" si="7"/>
        <v>9.8821377901198049E-2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投入係数表!H37</f>
        <v>0</v>
      </c>
      <c r="E37" s="77">
        <f t="shared" si="0"/>
        <v>0</v>
      </c>
      <c r="F37" s="76">
        <f>分析係数表!C40</f>
        <v>0.77068092290377044</v>
      </c>
      <c r="G37" s="77">
        <f t="shared" si="1"/>
        <v>0</v>
      </c>
      <c r="H37" s="77">
        <v>1.58814702725742E-4</v>
      </c>
      <c r="I37" s="77">
        <f t="shared" si="2"/>
        <v>1.58814702725742E-4</v>
      </c>
      <c r="J37" s="76">
        <f>分析係数表!G40</f>
        <v>0.52989130434782605</v>
      </c>
      <c r="K37" s="78">
        <f t="shared" si="3"/>
        <v>8.415452997695568E-5</v>
      </c>
      <c r="L37" s="79"/>
      <c r="M37" s="80"/>
      <c r="N37" s="81">
        <f>分析係数表!H40</f>
        <v>3.0172217930658426E-2</v>
      </c>
      <c r="O37" s="82">
        <f t="shared" si="4"/>
        <v>0.48932665874127379</v>
      </c>
      <c r="P37" s="76">
        <f>分析係数表!C40</f>
        <v>0.77068092290377044</v>
      </c>
      <c r="Q37" s="82">
        <f t="shared" si="5"/>
        <v>0.3771147209601432</v>
      </c>
      <c r="R37" s="83">
        <v>0.37718515797518015</v>
      </c>
      <c r="S37" s="84">
        <f t="shared" si="6"/>
        <v>0.37734397267790587</v>
      </c>
      <c r="T37" s="85">
        <f>分析係数表!F40</f>
        <v>0.69599184782608692</v>
      </c>
      <c r="U37" s="86">
        <f t="shared" si="7"/>
        <v>0.26262832881013215</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投入係数表!H38</f>
        <v>0</v>
      </c>
      <c r="E38" s="77">
        <f t="shared" si="0"/>
        <v>0</v>
      </c>
      <c r="F38" s="76">
        <f>分析係数表!C41</f>
        <v>0.61174300645557944</v>
      </c>
      <c r="G38" s="77">
        <f t="shared" si="1"/>
        <v>0</v>
      </c>
      <c r="H38" s="77">
        <v>1.2534666588887486E-3</v>
      </c>
      <c r="I38" s="77">
        <f t="shared" si="2"/>
        <v>1.2534666588887486E-3</v>
      </c>
      <c r="J38" s="76">
        <f>分析係数表!G41</f>
        <v>0.45221971407072986</v>
      </c>
      <c r="K38" s="78">
        <f t="shared" si="3"/>
        <v>5.6684233407986297E-4</v>
      </c>
      <c r="L38" s="79"/>
      <c r="M38" s="80"/>
      <c r="N38" s="81">
        <f>分析係数表!H41</f>
        <v>5.2210660244467667E-2</v>
      </c>
      <c r="O38" s="82">
        <f t="shared" si="4"/>
        <v>0.84674146218934265</v>
      </c>
      <c r="P38" s="76">
        <f>分析係数表!C41</f>
        <v>0.61174300645557944</v>
      </c>
      <c r="Q38" s="82">
        <f t="shared" si="5"/>
        <v>0.51798816777030177</v>
      </c>
      <c r="R38" s="83">
        <v>0.52503597634804444</v>
      </c>
      <c r="S38" s="84">
        <f t="shared" si="6"/>
        <v>0.52628944300693314</v>
      </c>
      <c r="T38" s="85">
        <f>分析係数表!F41</f>
        <v>0.5410082768999247</v>
      </c>
      <c r="U38" s="86">
        <f t="shared" si="7"/>
        <v>0.28472694471180204</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投入係数表!H39</f>
        <v>0</v>
      </c>
      <c r="E39" s="77">
        <f>$C$10*D39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0.2446633293706369</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投入係数表!H40</f>
        <v>3.0042918454935622E-2</v>
      </c>
      <c r="E40" s="77">
        <f>$C$10*D40</f>
        <v>3.0042918454935621</v>
      </c>
      <c r="F40" s="76">
        <f>分析係数表!C43</f>
        <v>0.17601918465227817</v>
      </c>
      <c r="G40" s="77">
        <f>E40*F40</f>
        <v>0.52881300110126483</v>
      </c>
      <c r="H40" s="77">
        <v>0.64369264819362138</v>
      </c>
      <c r="I40" s="77">
        <f>C40+H40</f>
        <v>0.64369264819362138</v>
      </c>
      <c r="J40" s="76">
        <f>分析係数表!G43</f>
        <v>0.3244228432563791</v>
      </c>
      <c r="K40" s="78">
        <f>I40*J40</f>
        <v>0.20882859911020279</v>
      </c>
      <c r="L40" s="79"/>
      <c r="M40" s="80"/>
      <c r="N40" s="81">
        <f>分析係数表!H43</f>
        <v>4.0396237560776115E-2</v>
      </c>
      <c r="O40" s="82">
        <f t="shared" si="4"/>
        <v>0.65513765003161506</v>
      </c>
      <c r="P40" s="76">
        <f>分析係数表!C43</f>
        <v>0.17601918465227817</v>
      </c>
      <c r="Q40" s="82">
        <f>O40*P40</f>
        <v>0.11531679499357445</v>
      </c>
      <c r="R40" s="83">
        <v>0.15920867123282972</v>
      </c>
      <c r="S40" s="84">
        <f>I40+R40</f>
        <v>0.80290131942645115</v>
      </c>
      <c r="T40" s="85">
        <f>分析係数表!F43</f>
        <v>0.59416767922235725</v>
      </c>
      <c r="U40" s="86">
        <f t="shared" si="7"/>
        <v>0.47705801360818301</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投入係数表!H41</f>
        <v>0</v>
      </c>
      <c r="E41" s="77">
        <f>$C$10*D41</f>
        <v>0</v>
      </c>
      <c r="F41" s="76">
        <f>分析係数表!C44</f>
        <v>0.35545171339563864</v>
      </c>
      <c r="G41" s="77">
        <f>E41*F41</f>
        <v>0</v>
      </c>
      <c r="H41" s="77">
        <v>5.4200582495680623E-4</v>
      </c>
      <c r="I41" s="77">
        <f>C41+H41</f>
        <v>5.4200582495680623E-4</v>
      </c>
      <c r="J41" s="76">
        <f>分析係数表!G44</f>
        <v>0.26461880088823092</v>
      </c>
      <c r="K41" s="78">
        <f>I41*J41</f>
        <v>1.4342493147450646E-4</v>
      </c>
      <c r="L41" s="79"/>
      <c r="M41" s="80"/>
      <c r="N41" s="81">
        <f>分析係数表!H44</f>
        <v>0.11582678238742218</v>
      </c>
      <c r="O41" s="82">
        <f t="shared" si="4"/>
        <v>1.8784542968847995</v>
      </c>
      <c r="P41" s="76">
        <f>分析係数表!C44</f>
        <v>0.35545171339563864</v>
      </c>
      <c r="Q41" s="82">
        <f>O41*P41</f>
        <v>0.66769979836310167</v>
      </c>
      <c r="R41" s="83">
        <v>0.67608319599418421</v>
      </c>
      <c r="S41" s="84">
        <f>I41+R41</f>
        <v>0.67662520181914099</v>
      </c>
      <c r="T41" s="85">
        <f>分析係数表!F44</f>
        <v>0.46669133974833454</v>
      </c>
      <c r="U41" s="86">
        <f t="shared" si="7"/>
        <v>0.31577512194446217</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投入係数表!H42</f>
        <v>0</v>
      </c>
      <c r="E42" s="77">
        <f>$C$10*D42</f>
        <v>0</v>
      </c>
      <c r="F42" s="76">
        <f>分析係数表!C45</f>
        <v>1</v>
      </c>
      <c r="G42" s="77">
        <f>E42*F42</f>
        <v>0</v>
      </c>
      <c r="H42" s="77">
        <v>5.6896366565038409E-2</v>
      </c>
      <c r="I42" s="77">
        <f>C42+H42</f>
        <v>5.6896366565038409E-2</v>
      </c>
      <c r="J42" s="76">
        <f>分析係数表!G45</f>
        <v>0</v>
      </c>
      <c r="K42" s="78">
        <f>I42*J42</f>
        <v>0</v>
      </c>
      <c r="L42" s="79"/>
      <c r="M42" s="80"/>
      <c r="N42" s="81">
        <f>分析係数表!H45</f>
        <v>0</v>
      </c>
      <c r="O42" s="82">
        <f t="shared" si="4"/>
        <v>0</v>
      </c>
      <c r="P42" s="76">
        <f>分析係数表!C45</f>
        <v>1</v>
      </c>
      <c r="Q42" s="82">
        <f>O42*P42</f>
        <v>0</v>
      </c>
      <c r="R42" s="83">
        <v>5.2410461337190725E-2</v>
      </c>
      <c r="S42" s="84">
        <f>I42+R42</f>
        <v>0.10930682790222913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4.2918454935622317E-3</v>
      </c>
      <c r="E43" s="77">
        <f>$C$10*D43</f>
        <v>0.42918454935622319</v>
      </c>
      <c r="F43" s="76">
        <f>分析係数表!C46</f>
        <v>0.4567198177676538</v>
      </c>
      <c r="G43" s="77">
        <f>E43*F43</f>
        <v>0.19601708917066687</v>
      </c>
      <c r="H43" s="77">
        <v>0.22114393227061394</v>
      </c>
      <c r="I43" s="77">
        <f>C43+H43</f>
        <v>0.22114393227061394</v>
      </c>
      <c r="J43" s="76">
        <f>分析係数表!G46</f>
        <v>7.462686567164179E-3</v>
      </c>
      <c r="K43" s="78">
        <f>I43*J43</f>
        <v>1.6503278527657756E-3</v>
      </c>
      <c r="L43" s="79"/>
      <c r="M43" s="80"/>
      <c r="N43" s="81">
        <f>分析係数表!H46</f>
        <v>2.3901485890852909E-2</v>
      </c>
      <c r="O43" s="82">
        <f t="shared" si="4"/>
        <v>0.38762925074986443</v>
      </c>
      <c r="P43" s="76">
        <f>分析係数表!C46</f>
        <v>0.4567198177676538</v>
      </c>
      <c r="Q43" s="82">
        <f>O43*P43</f>
        <v>0.17703796076389025</v>
      </c>
      <c r="R43" s="83">
        <v>0.1891150840488556</v>
      </c>
      <c r="S43" s="84">
        <f>I43+R43</f>
        <v>0.41025901631946954</v>
      </c>
      <c r="T43" s="85">
        <f>分析係数表!F46</f>
        <v>0.31592039800995025</v>
      </c>
      <c r="U43" s="86">
        <f t="shared" si="7"/>
        <v>0.12960919172281749</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投入係数表!H44</f>
        <v>0.6094420600858369</v>
      </c>
      <c r="E44" s="91">
        <f>SUM(E5:E43)</f>
        <v>60.944206008583684</v>
      </c>
      <c r="F44" s="92">
        <f>分析係数表!C47</f>
        <v>0.36342247216802481</v>
      </c>
      <c r="G44" s="91">
        <f>SUM(G5:G43)</f>
        <v>7.8993984632912451</v>
      </c>
      <c r="H44" s="91">
        <f>SUM(H5:H43)</f>
        <v>9.1864488876483055</v>
      </c>
      <c r="I44" s="91">
        <f>SUM(I5:I43)</f>
        <v>109.18644888764833</v>
      </c>
      <c r="J44" s="92">
        <f>分析係数表!G47</f>
        <v>0.19905001489523683</v>
      </c>
      <c r="K44" s="93">
        <f>SUM(K5:K43)</f>
        <v>25.865691903785507</v>
      </c>
      <c r="L44" s="94">
        <f>最終需要_まとめ!$L$33</f>
        <v>0.627</v>
      </c>
      <c r="M44" s="91">
        <f>K44*L44</f>
        <v>16.217788823673512</v>
      </c>
      <c r="N44" s="95">
        <f>分析係数表!H47</f>
        <v>1</v>
      </c>
      <c r="O44" s="96">
        <f>SUM(O5:O43)</f>
        <v>16.217788823673516</v>
      </c>
      <c r="P44" s="92">
        <f>分析係数表!C47</f>
        <v>0.36342247216802481</v>
      </c>
      <c r="Q44" s="96">
        <f>SUM(Q5:Q43)</f>
        <v>4.8811396960249009</v>
      </c>
      <c r="R44" s="96">
        <f>SUM(R5:R43)</f>
        <v>5.4533547490747978</v>
      </c>
      <c r="S44" s="97">
        <f>SUM(S5:S43)</f>
        <v>114.6398036367231</v>
      </c>
      <c r="T44" s="98">
        <f>分析係数表!F47</f>
        <v>0.46090827844162724</v>
      </c>
      <c r="U44" s="99">
        <f>SUM(U5:U43)</f>
        <v>45.423918195637825</v>
      </c>
      <c r="V44" s="100">
        <f>分析係数表!D47</f>
        <v>7.2937009698454208E-2</v>
      </c>
      <c r="W44" s="164">
        <f>SUM(W5:W43)</f>
        <v>19</v>
      </c>
      <c r="X44" s="92">
        <f>分析係数表!E47</f>
        <v>5.555923339181093E-2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3.7735849056603772E-4</v>
      </c>
      <c r="E5" s="77">
        <f t="shared" ref="E5:E38" si="0">$C$11*D5</f>
        <v>3.7735849056603772E-2</v>
      </c>
      <c r="F5" s="76">
        <f>分析係数表!C8</f>
        <v>0.28540305010893241</v>
      </c>
      <c r="G5" s="77">
        <f t="shared" ref="G5:G38" si="1">E5*F5</f>
        <v>1.0769926419204996E-2</v>
      </c>
      <c r="H5" s="77">
        <f t="array" ref="H5:H43">MMULT(逆行列係数!C5:AO43,'7'!G5:G43)</f>
        <v>1.5399075361958999E-2</v>
      </c>
      <c r="I5" s="77">
        <f t="shared" ref="I5:I38" si="2">C5+H5</f>
        <v>1.5399075361958999E-2</v>
      </c>
      <c r="J5" s="76">
        <f>分析係数表!G8</f>
        <v>0.12073170731707317</v>
      </c>
      <c r="K5" s="78">
        <f t="shared" ref="K5:K38" si="3">I5*J5</f>
        <v>1.8591566595535865E-3</v>
      </c>
      <c r="L5" s="79" t="s">
        <v>182</v>
      </c>
      <c r="M5" s="80" t="s">
        <v>182</v>
      </c>
      <c r="N5" s="81">
        <f>分析係数表!H8</f>
        <v>1.3177625301040578E-2</v>
      </c>
      <c r="O5" s="82">
        <f t="shared" ref="O5:O43" si="4">$M$44*N5</f>
        <v>0.17225797889005745</v>
      </c>
      <c r="P5" s="76">
        <f>分析係数表!C8</f>
        <v>0.28540305010893241</v>
      </c>
      <c r="Q5" s="82">
        <f t="shared" ref="Q5:Q38" si="5">O5*P5</f>
        <v>4.916295258082249E-2</v>
      </c>
      <c r="R5" s="83">
        <f t="array" ref="R5:R43">MMULT(逆行列係数!C5:AO43,'7'!Q5:Q43)</f>
        <v>5.6868654532498918E-2</v>
      </c>
      <c r="S5" s="84">
        <f t="shared" ref="S5:S38" si="6">I5+R5</f>
        <v>7.2267729894457913E-2</v>
      </c>
      <c r="T5" s="85">
        <f>分析係数表!F8</f>
        <v>0.44634146341463415</v>
      </c>
      <c r="U5" s="86">
        <f t="shared" ref="U5:U43" si="7">S5*T5</f>
        <v>3.2256084318745847E-2</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76">
        <f>投入係数表!I6</f>
        <v>6.0377358490566035E-3</v>
      </c>
      <c r="E6" s="77">
        <f t="shared" si="0"/>
        <v>0.60377358490566035</v>
      </c>
      <c r="F6" s="76">
        <f>分析係数表!C9</f>
        <v>1</v>
      </c>
      <c r="G6" s="77">
        <f t="shared" si="1"/>
        <v>0.60377358490566035</v>
      </c>
      <c r="H6" s="77">
        <v>0.79281105656857542</v>
      </c>
      <c r="I6" s="77">
        <f t="shared" si="2"/>
        <v>0.79281105656857542</v>
      </c>
      <c r="J6" s="76">
        <f>分析係数表!G9</f>
        <v>0.24766355140186916</v>
      </c>
      <c r="K6" s="78">
        <f t="shared" si="3"/>
        <v>0.19635040186044159</v>
      </c>
      <c r="L6" s="79"/>
      <c r="M6" s="80"/>
      <c r="N6" s="81">
        <f>分析係数表!H9</f>
        <v>6.816013086745127E-4</v>
      </c>
      <c r="O6" s="82">
        <f t="shared" si="4"/>
        <v>8.9098954598305583E-3</v>
      </c>
      <c r="P6" s="76">
        <f>分析係数表!C9</f>
        <v>1</v>
      </c>
      <c r="Q6" s="82">
        <f t="shared" si="5"/>
        <v>8.9098954598305583E-3</v>
      </c>
      <c r="R6" s="83">
        <v>1.1238675826181667E-2</v>
      </c>
      <c r="S6" s="84">
        <f t="shared" si="6"/>
        <v>0.80404973239475708</v>
      </c>
      <c r="T6" s="85">
        <f>分析係数表!F9</f>
        <v>0.64018691588785048</v>
      </c>
      <c r="U6" s="86">
        <f t="shared" si="7"/>
        <v>0.51474211840225104</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1.7819790919661117E-2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投入係数表!I8</f>
        <v>6.7924528301886791E-3</v>
      </c>
      <c r="E8" s="77">
        <f t="shared" si="0"/>
        <v>0.67924528301886788</v>
      </c>
      <c r="F8" s="76">
        <f>分析係数表!C11</f>
        <v>8.7822458270106263E-2</v>
      </c>
      <c r="G8" s="77">
        <f t="shared" si="1"/>
        <v>5.9652990523091046E-2</v>
      </c>
      <c r="H8" s="77">
        <v>0.25716847580390889</v>
      </c>
      <c r="I8" s="77">
        <f t="shared" si="2"/>
        <v>0.25716847580390889</v>
      </c>
      <c r="J8" s="76">
        <f>分析係数表!G11</f>
        <v>0.34070796460176989</v>
      </c>
      <c r="K8" s="78">
        <f t="shared" si="3"/>
        <v>8.7619347950889312E-2</v>
      </c>
      <c r="L8" s="79"/>
      <c r="M8" s="80"/>
      <c r="N8" s="81">
        <f>分析係数表!H11</f>
        <v>0</v>
      </c>
      <c r="O8" s="82">
        <f t="shared" si="4"/>
        <v>0</v>
      </c>
      <c r="P8" s="76">
        <f>分析係数表!C11</f>
        <v>8.7822458270106263E-2</v>
      </c>
      <c r="Q8" s="82">
        <f t="shared" si="5"/>
        <v>0</v>
      </c>
      <c r="R8" s="83">
        <v>1.1915451873270352E-2</v>
      </c>
      <c r="S8" s="84">
        <f t="shared" si="6"/>
        <v>0.26908392767717926</v>
      </c>
      <c r="T8" s="85">
        <f>分析係数表!F11</f>
        <v>0.55309734513274333</v>
      </c>
      <c r="U8" s="86">
        <f t="shared" si="7"/>
        <v>0.14882960601613895</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投入係数表!I9</f>
        <v>2.0754716981132076E-3</v>
      </c>
      <c r="E9" s="77">
        <f t="shared" si="0"/>
        <v>0.20754716981132076</v>
      </c>
      <c r="F9" s="76">
        <f>分析係数表!C12</f>
        <v>5.1649194579391433E-2</v>
      </c>
      <c r="G9" s="77">
        <f t="shared" si="1"/>
        <v>1.0719644157986902E-2</v>
      </c>
      <c r="H9" s="77">
        <v>1.3733188891038068E-2</v>
      </c>
      <c r="I9" s="77">
        <f t="shared" si="2"/>
        <v>1.3733188891038068E-2</v>
      </c>
      <c r="J9" s="76">
        <f>分析係数表!G12</f>
        <v>0.11451828724353257</v>
      </c>
      <c r="K9" s="78">
        <f t="shared" si="3"/>
        <v>1.5727012701935879E-3</v>
      </c>
      <c r="L9" s="79"/>
      <c r="M9" s="80"/>
      <c r="N9" s="81">
        <f>分析係数表!H12</f>
        <v>9.8559549234334534E-2</v>
      </c>
      <c r="O9" s="82">
        <f t="shared" si="4"/>
        <v>1.2883708834914989</v>
      </c>
      <c r="P9" s="76">
        <f>分析係数表!C12</f>
        <v>5.1649194579391433E-2</v>
      </c>
      <c r="Q9" s="82">
        <f t="shared" si="5"/>
        <v>6.6543318451874875E-2</v>
      </c>
      <c r="R9" s="83">
        <v>7.1604347250258479E-2</v>
      </c>
      <c r="S9" s="84">
        <f t="shared" si="6"/>
        <v>8.5337536141296549E-2</v>
      </c>
      <c r="T9" s="85">
        <f>分析係数表!F12</f>
        <v>0.48360838537020517</v>
      </c>
      <c r="U9" s="86">
        <f t="shared" si="7"/>
        <v>4.1269948064763952E-2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投入係数表!I10</f>
        <v>7.169811320754717E-3</v>
      </c>
      <c r="E10" s="77">
        <f t="shared" si="0"/>
        <v>0.71698113207547165</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0.1918597489016847</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75">
        <f>最終需要_まとめ!C12</f>
        <v>100</v>
      </c>
      <c r="D11" s="76">
        <f>投入係数表!I11</f>
        <v>0.34924528301886792</v>
      </c>
      <c r="E11" s="77">
        <f t="shared" si="0"/>
        <v>34.924528301886795</v>
      </c>
      <c r="F11" s="76">
        <f>分析係数表!C14</f>
        <v>0.34108258154059679</v>
      </c>
      <c r="G11" s="77">
        <f t="shared" si="1"/>
        <v>11.912148272295182</v>
      </c>
      <c r="H11" s="77">
        <v>13.821479546345959</v>
      </c>
      <c r="I11" s="77">
        <f t="shared" si="2"/>
        <v>113.82147954634596</v>
      </c>
      <c r="J11" s="76">
        <f>分析係数表!G14</f>
        <v>0.16056603773584904</v>
      </c>
      <c r="K11" s="78">
        <f t="shared" si="3"/>
        <v>18.275863979988756</v>
      </c>
      <c r="L11" s="79"/>
      <c r="M11" s="80"/>
      <c r="N11" s="81">
        <f>分析係数表!H14</f>
        <v>1.2723224428590903E-3</v>
      </c>
      <c r="O11" s="82">
        <f t="shared" si="4"/>
        <v>1.6631804858350377E-2</v>
      </c>
      <c r="P11" s="76">
        <f>分析係数表!C14</f>
        <v>0.34108258154059679</v>
      </c>
      <c r="Q11" s="82">
        <f t="shared" si="5"/>
        <v>5.6728189367655866E-3</v>
      </c>
      <c r="R11" s="83">
        <v>3.6274010844476443E-2</v>
      </c>
      <c r="S11" s="84">
        <f t="shared" si="6"/>
        <v>113.85775355719043</v>
      </c>
      <c r="T11" s="85">
        <f>分析係数表!F14</f>
        <v>0.29226415094339625</v>
      </c>
      <c r="U11" s="86">
        <f t="shared" si="7"/>
        <v>33.276539671714715</v>
      </c>
      <c r="V11" s="87">
        <f>分析係数表!D14</f>
        <v>2.69811320754717E-2</v>
      </c>
      <c r="W11" s="167">
        <f t="shared" si="8"/>
        <v>3</v>
      </c>
      <c r="X11" s="76">
        <f>分析係数表!E14</f>
        <v>2.358490566037736E-2</v>
      </c>
      <c r="Y11" s="166">
        <f t="shared" si="9"/>
        <v>3</v>
      </c>
    </row>
    <row r="12" spans="1:25" x14ac:dyDescent="0.2">
      <c r="A12" s="6" t="s">
        <v>225</v>
      </c>
      <c r="B12" s="5" t="s">
        <v>29</v>
      </c>
      <c r="C12" s="90"/>
      <c r="D12" s="76">
        <f>投入係数表!I12</f>
        <v>3.7547169811320752E-2</v>
      </c>
      <c r="E12" s="77">
        <f t="shared" si="0"/>
        <v>3.7547169811320753</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0.11939259916172948</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投入係数表!I13</f>
        <v>4.7169811320754715E-3</v>
      </c>
      <c r="E13" s="77">
        <f t="shared" si="0"/>
        <v>0.47169811320754718</v>
      </c>
      <c r="F13" s="76">
        <f>分析係数表!C16</f>
        <v>7.999999999999996E-2</v>
      </c>
      <c r="G13" s="77">
        <f t="shared" si="1"/>
        <v>3.7735849056603758E-2</v>
      </c>
      <c r="H13" s="77">
        <v>8.0078583135578363E-2</v>
      </c>
      <c r="I13" s="77">
        <f t="shared" si="2"/>
        <v>8.0078583135578363E-2</v>
      </c>
      <c r="J13" s="76">
        <f>分析係数表!G16</f>
        <v>3.4364261168384883E-2</v>
      </c>
      <c r="K13" s="78">
        <f t="shared" si="3"/>
        <v>2.7518413448652359E-3</v>
      </c>
      <c r="L13" s="79"/>
      <c r="M13" s="80"/>
      <c r="N13" s="81">
        <f>分析係数表!H16</f>
        <v>1.767619393829236E-2</v>
      </c>
      <c r="O13" s="82">
        <f t="shared" si="4"/>
        <v>0.23106328892493913</v>
      </c>
      <c r="P13" s="76">
        <f>分析係数表!C16</f>
        <v>7.999999999999996E-2</v>
      </c>
      <c r="Q13" s="82">
        <f t="shared" si="5"/>
        <v>1.8485063113995122E-2</v>
      </c>
      <c r="R13" s="83">
        <v>2.1676217332417612E-2</v>
      </c>
      <c r="S13" s="84">
        <f t="shared" si="6"/>
        <v>0.10175480046799598</v>
      </c>
      <c r="T13" s="85">
        <f>分析係数表!F16</f>
        <v>0.28865979381443296</v>
      </c>
      <c r="U13" s="86">
        <f t="shared" si="7"/>
        <v>2.9372519722720487E-2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投入係数表!I14</f>
        <v>2.2830188679245283E-2</v>
      </c>
      <c r="E14" s="77">
        <f t="shared" si="0"/>
        <v>2.2830188679245285</v>
      </c>
      <c r="F14" s="76">
        <f>分析係数表!C17</f>
        <v>0.11736526946107784</v>
      </c>
      <c r="G14" s="77">
        <f t="shared" si="1"/>
        <v>0.26794712461868714</v>
      </c>
      <c r="H14" s="77">
        <v>0.32892493522735655</v>
      </c>
      <c r="I14" s="77">
        <f t="shared" si="2"/>
        <v>0.32892493522735655</v>
      </c>
      <c r="J14" s="76">
        <f>分析係数表!G17</f>
        <v>0.2134453781512605</v>
      </c>
      <c r="K14" s="78">
        <f t="shared" si="3"/>
        <v>7.0207507182981979E-2</v>
      </c>
      <c r="L14" s="79"/>
      <c r="M14" s="80"/>
      <c r="N14" s="81">
        <f>分析係数表!H17</f>
        <v>2.9081655836779205E-3</v>
      </c>
      <c r="O14" s="82">
        <f t="shared" si="4"/>
        <v>3.8015553961943713E-2</v>
      </c>
      <c r="P14" s="76">
        <f>分析係数表!C17</f>
        <v>0.11736526946107784</v>
      </c>
      <c r="Q14" s="82">
        <f t="shared" si="5"/>
        <v>4.4617057344556689E-3</v>
      </c>
      <c r="R14" s="83">
        <v>7.767020769386926E-3</v>
      </c>
      <c r="S14" s="84">
        <f t="shared" si="6"/>
        <v>0.33669195599674345</v>
      </c>
      <c r="T14" s="85">
        <f>分析係数表!F17</f>
        <v>0.32436974789915968</v>
      </c>
      <c r="U14" s="86">
        <f t="shared" si="7"/>
        <v>0.10921268488633863</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投入係数表!I15</f>
        <v>1.5094339622641509E-3</v>
      </c>
      <c r="E15" s="77">
        <f t="shared" si="0"/>
        <v>0.15094339622641509</v>
      </c>
      <c r="F15" s="76">
        <f>分析係数表!C18</f>
        <v>0.3260188087774295</v>
      </c>
      <c r="G15" s="77">
        <f t="shared" si="1"/>
        <v>4.9210386230555396E-2</v>
      </c>
      <c r="H15" s="77">
        <v>7.5293038763431991E-2</v>
      </c>
      <c r="I15" s="77">
        <f t="shared" si="2"/>
        <v>7.5293038763431991E-2</v>
      </c>
      <c r="J15" s="76">
        <f>分析係数表!G18</f>
        <v>0.2148626817447496</v>
      </c>
      <c r="K15" s="78">
        <f t="shared" si="3"/>
        <v>1.6177664225422383E-2</v>
      </c>
      <c r="L15" s="79"/>
      <c r="M15" s="80"/>
      <c r="N15" s="81">
        <f>分析係数表!H18</f>
        <v>4.544008724496751E-4</v>
      </c>
      <c r="O15" s="82">
        <f t="shared" si="4"/>
        <v>5.9399303065537055E-3</v>
      </c>
      <c r="P15" s="76">
        <f>分析係数表!C18</f>
        <v>0.3260188087774295</v>
      </c>
      <c r="Q15" s="82">
        <f t="shared" si="5"/>
        <v>1.9365290027635908E-3</v>
      </c>
      <c r="R15" s="83">
        <v>4.4158127007373872E-3</v>
      </c>
      <c r="S15" s="84">
        <f t="shared" si="6"/>
        <v>7.9708851464169381E-2</v>
      </c>
      <c r="T15" s="85">
        <f>分析係数表!F18</f>
        <v>0.44749596122778673</v>
      </c>
      <c r="U15" s="86">
        <f t="shared" si="7"/>
        <v>3.5669389104321353E-2</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投入係数表!I16</f>
        <v>2.2641509433962265E-3</v>
      </c>
      <c r="E16" s="77">
        <f t="shared" si="0"/>
        <v>0.22641509433962265</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-1.7819790919661115E-3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投入係数表!I17</f>
        <v>9.4339622641509435E-4</v>
      </c>
      <c r="E17" s="77">
        <f t="shared" si="0"/>
        <v>9.4339622641509441E-2</v>
      </c>
      <c r="F17" s="76">
        <f>分析係数表!C20</f>
        <v>0.14381270903010035</v>
      </c>
      <c r="G17" s="77">
        <f t="shared" si="1"/>
        <v>1.3567236700952863E-2</v>
      </c>
      <c r="H17" s="77">
        <v>2.1480188381333726E-2</v>
      </c>
      <c r="I17" s="77">
        <f t="shared" si="2"/>
        <v>2.1480188381333726E-2</v>
      </c>
      <c r="J17" s="76">
        <f>分析係数表!G20</f>
        <v>0.10504201680672269</v>
      </c>
      <c r="K17" s="78">
        <f t="shared" si="3"/>
        <v>2.2563223089636267E-3</v>
      </c>
      <c r="L17" s="79"/>
      <c r="M17" s="80"/>
      <c r="N17" s="81">
        <f>分析係数表!H20</f>
        <v>5.9072113418457762E-4</v>
      </c>
      <c r="O17" s="82">
        <f t="shared" si="4"/>
        <v>7.7219093985198169E-3</v>
      </c>
      <c r="P17" s="76">
        <f>分析係数表!C20</f>
        <v>0.14381270903010035</v>
      </c>
      <c r="Q17" s="82">
        <f t="shared" si="5"/>
        <v>1.1105087094861277E-3</v>
      </c>
      <c r="R17" s="83">
        <v>2.3128652025594739E-3</v>
      </c>
      <c r="S17" s="84">
        <f t="shared" si="6"/>
        <v>2.3793053583893199E-2</v>
      </c>
      <c r="T17" s="85">
        <f>分析係数表!F20</f>
        <v>0.23109243697478993</v>
      </c>
      <c r="U17" s="86">
        <f t="shared" si="7"/>
        <v>5.4983947357736384E-3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投入係数表!I18</f>
        <v>4.1509433962264152E-3</v>
      </c>
      <c r="E18" s="77">
        <f t="shared" si="0"/>
        <v>0.41509433962264153</v>
      </c>
      <c r="F18" s="76">
        <f>分析係数表!C21</f>
        <v>1.9047619047619091E-2</v>
      </c>
      <c r="G18" s="77">
        <f t="shared" si="1"/>
        <v>7.9065588499550952E-3</v>
      </c>
      <c r="H18" s="77">
        <v>1.1027174792645018E-2</v>
      </c>
      <c r="I18" s="77">
        <f t="shared" si="2"/>
        <v>1.1027174792645018E-2</v>
      </c>
      <c r="J18" s="76">
        <f>分析係数表!G21</f>
        <v>0.29914529914529914</v>
      </c>
      <c r="K18" s="78">
        <f t="shared" si="3"/>
        <v>3.2987275020732957E-3</v>
      </c>
      <c r="L18" s="79"/>
      <c r="M18" s="80"/>
      <c r="N18" s="81">
        <f>分析係数表!H21</f>
        <v>9.5424183214431774E-4</v>
      </c>
      <c r="O18" s="82">
        <f t="shared" si="4"/>
        <v>1.2473853643762783E-2</v>
      </c>
      <c r="P18" s="76">
        <f>分析係数表!C21</f>
        <v>1.9047619047619091E-2</v>
      </c>
      <c r="Q18" s="82">
        <f t="shared" si="5"/>
        <v>2.3759721226214878E-4</v>
      </c>
      <c r="R18" s="83">
        <v>4.9380427916982802E-4</v>
      </c>
      <c r="S18" s="84">
        <f t="shared" si="6"/>
        <v>1.1520979071814846E-2</v>
      </c>
      <c r="T18" s="85">
        <f>分析係数表!F21</f>
        <v>0.44444444444444442</v>
      </c>
      <c r="U18" s="86">
        <f t="shared" si="7"/>
        <v>5.1204351430288201E-3</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投入係数表!I19</f>
        <v>1.8867924528301886E-4</v>
      </c>
      <c r="E19" s="77">
        <f t="shared" si="0"/>
        <v>1.8867924528301886E-2</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5.9399303065537051E-4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5.9399303065537051E-4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投入係数表!I21</f>
        <v>0</v>
      </c>
      <c r="E21" s="77">
        <f t="shared" si="0"/>
        <v>0</v>
      </c>
      <c r="F21" s="76">
        <f>分析係数表!C24</f>
        <v>1.5105740181268867E-2</v>
      </c>
      <c r="G21" s="77">
        <f t="shared" si="1"/>
        <v>0</v>
      </c>
      <c r="H21" s="77">
        <v>1.0354542200657136E-4</v>
      </c>
      <c r="I21" s="77">
        <f t="shared" si="2"/>
        <v>1.0354542200657136E-4</v>
      </c>
      <c r="J21" s="76">
        <f>分析係数表!G24</f>
        <v>0.33333333333333331</v>
      </c>
      <c r="K21" s="78">
        <f t="shared" si="3"/>
        <v>3.4515140668857114E-5</v>
      </c>
      <c r="L21" s="79"/>
      <c r="M21" s="80"/>
      <c r="N21" s="81">
        <f>分析係数表!H24</f>
        <v>4.0896078520470761E-4</v>
      </c>
      <c r="O21" s="82">
        <f t="shared" si="4"/>
        <v>5.3459372758983357E-3</v>
      </c>
      <c r="P21" s="76">
        <f>分析係数表!C24</f>
        <v>1.5105740181268867E-2</v>
      </c>
      <c r="Q21" s="82">
        <f t="shared" si="5"/>
        <v>8.0754339515080526E-5</v>
      </c>
      <c r="R21" s="83">
        <v>2.0778443529181028E-4</v>
      </c>
      <c r="S21" s="84">
        <f t="shared" si="6"/>
        <v>3.1132985729838164E-4</v>
      </c>
      <c r="T21" s="85">
        <f>分析係数表!F24</f>
        <v>0.55555555555555558</v>
      </c>
      <c r="U21" s="86">
        <f t="shared" si="7"/>
        <v>1.7296103183243424E-4</v>
      </c>
      <c r="V21" s="87">
        <f>分析係数表!D24</f>
        <v>0</v>
      </c>
      <c r="W21" s="167">
        <f t="shared" si="8"/>
        <v>0</v>
      </c>
      <c r="X21" s="76">
        <f>分析係数表!E24</f>
        <v>0</v>
      </c>
      <c r="Y21" s="166">
        <f t="shared" si="9"/>
        <v>0</v>
      </c>
    </row>
    <row r="22" spans="1:25" x14ac:dyDescent="0.2">
      <c r="A22" s="6" t="s">
        <v>10</v>
      </c>
      <c r="B22" s="5" t="s">
        <v>271</v>
      </c>
      <c r="C22" s="90"/>
      <c r="D22" s="76">
        <f>投入係数表!I22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7.1279163678644461E-3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投入係数表!I23</f>
        <v>0</v>
      </c>
      <c r="E23" s="77">
        <f t="shared" si="0"/>
        <v>0</v>
      </c>
      <c r="F23" s="76">
        <f>分析係数表!C26</f>
        <v>0.3413940256045519</v>
      </c>
      <c r="G23" s="77">
        <f t="shared" si="1"/>
        <v>0</v>
      </c>
      <c r="H23" s="77">
        <v>5.1310448629448783E-3</v>
      </c>
      <c r="I23" s="77">
        <f t="shared" si="2"/>
        <v>5.1310448629448783E-3</v>
      </c>
      <c r="J23" s="76">
        <f>分析係数表!G26</f>
        <v>0.19709090909090909</v>
      </c>
      <c r="K23" s="78">
        <f t="shared" si="3"/>
        <v>1.0112822966240451E-3</v>
      </c>
      <c r="L23" s="79"/>
      <c r="M23" s="80"/>
      <c r="N23" s="81">
        <f>分析係数表!H26</f>
        <v>1.1996183032671423E-2</v>
      </c>
      <c r="O23" s="82">
        <f t="shared" si="4"/>
        <v>0.15681416009301785</v>
      </c>
      <c r="P23" s="76">
        <f>分析係数表!C26</f>
        <v>0.3413940256045519</v>
      </c>
      <c r="Q23" s="82">
        <f t="shared" si="5"/>
        <v>5.3535417385952036E-2</v>
      </c>
      <c r="R23" s="83">
        <v>5.6741700245448001E-2</v>
      </c>
      <c r="S23" s="84">
        <f t="shared" si="6"/>
        <v>6.1872745108392878E-2</v>
      </c>
      <c r="T23" s="85">
        <f>分析係数表!F26</f>
        <v>0.33090909090909093</v>
      </c>
      <c r="U23" s="86">
        <f t="shared" si="7"/>
        <v>2.0474253835868188E-2</v>
      </c>
      <c r="V23" s="87">
        <f>分析係数表!D26</f>
        <v>1.6E-2</v>
      </c>
      <c r="W23" s="167">
        <f t="shared" si="8"/>
        <v>0</v>
      </c>
      <c r="X23" s="76">
        <f>分析係数表!E26</f>
        <v>1.6E-2</v>
      </c>
      <c r="Y23" s="166">
        <f t="shared" si="9"/>
        <v>0</v>
      </c>
    </row>
    <row r="24" spans="1:25" x14ac:dyDescent="0.2">
      <c r="A24" s="6" t="s">
        <v>12</v>
      </c>
      <c r="B24" s="5" t="s">
        <v>365</v>
      </c>
      <c r="C24" s="90"/>
      <c r="D24" s="76">
        <f>投入係数表!I24</f>
        <v>0</v>
      </c>
      <c r="E24" s="77">
        <f t="shared" si="0"/>
        <v>0</v>
      </c>
      <c r="F24" s="76">
        <f>分析係数表!C27</f>
        <v>1.9120458891013214E-3</v>
      </c>
      <c r="G24" s="77">
        <f t="shared" si="1"/>
        <v>0</v>
      </c>
      <c r="H24" s="77">
        <v>3.2838276293776856E-6</v>
      </c>
      <c r="I24" s="77">
        <f t="shared" si="2"/>
        <v>3.2838276293776856E-6</v>
      </c>
      <c r="J24" s="76">
        <f>分析係数表!G27</f>
        <v>0.2857142857142857</v>
      </c>
      <c r="K24" s="78">
        <f t="shared" si="3"/>
        <v>9.3823646553648156E-7</v>
      </c>
      <c r="L24" s="79"/>
      <c r="M24" s="80"/>
      <c r="N24" s="81">
        <f>分析係数表!H27</f>
        <v>1.131458172399691E-2</v>
      </c>
      <c r="O24" s="82">
        <f t="shared" si="4"/>
        <v>0.14790426463318726</v>
      </c>
      <c r="P24" s="76">
        <f>分析係数表!C27</f>
        <v>1.9120458891013214E-3</v>
      </c>
      <c r="Q24" s="82">
        <f t="shared" si="5"/>
        <v>2.8279974117243969E-4</v>
      </c>
      <c r="R24" s="83">
        <v>2.835072895777227E-4</v>
      </c>
      <c r="S24" s="84">
        <f t="shared" si="6"/>
        <v>2.8679111720710042E-4</v>
      </c>
      <c r="T24" s="85">
        <f>分析係数表!F27</f>
        <v>0.5714285714285714</v>
      </c>
      <c r="U24" s="86">
        <f t="shared" si="7"/>
        <v>1.6388063840405738E-4</v>
      </c>
      <c r="V24" s="87">
        <f>分析係数表!D27</f>
        <v>0</v>
      </c>
      <c r="W24" s="167">
        <f t="shared" si="8"/>
        <v>0</v>
      </c>
      <c r="X24" s="76">
        <f>分析係数表!E27</f>
        <v>0</v>
      </c>
      <c r="Y24" s="166">
        <f t="shared" si="9"/>
        <v>0</v>
      </c>
    </row>
    <row r="25" spans="1:25" x14ac:dyDescent="0.2">
      <c r="A25" s="6" t="s">
        <v>13</v>
      </c>
      <c r="B25" s="5" t="s">
        <v>191</v>
      </c>
      <c r="C25" s="90"/>
      <c r="D25" s="76">
        <f>投入係数表!I25</f>
        <v>0</v>
      </c>
      <c r="E25" s="77">
        <f t="shared" si="0"/>
        <v>0</v>
      </c>
      <c r="F25" s="76">
        <f>分析係数表!C28</f>
        <v>4.5924225028702859E-3</v>
      </c>
      <c r="G25" s="77">
        <f t="shared" si="1"/>
        <v>0</v>
      </c>
      <c r="H25" s="77">
        <v>1.1756699898951044E-4</v>
      </c>
      <c r="I25" s="77">
        <f t="shared" si="2"/>
        <v>1.1756699898951044E-4</v>
      </c>
      <c r="J25" s="76">
        <f>分析係数表!G28</f>
        <v>0.125</v>
      </c>
      <c r="K25" s="78">
        <f t="shared" si="3"/>
        <v>1.4695874873688805E-5</v>
      </c>
      <c r="L25" s="79"/>
      <c r="M25" s="80"/>
      <c r="N25" s="81">
        <f>分析係数表!H28</f>
        <v>2.2174762575544144E-2</v>
      </c>
      <c r="O25" s="82">
        <f t="shared" si="4"/>
        <v>0.28986859895982081</v>
      </c>
      <c r="P25" s="76">
        <f>分析係数表!C28</f>
        <v>4.5924225028702859E-3</v>
      </c>
      <c r="Q25" s="82">
        <f t="shared" si="5"/>
        <v>1.3311990767385633E-3</v>
      </c>
      <c r="R25" s="83">
        <v>1.366322553977659E-3</v>
      </c>
      <c r="S25" s="84">
        <f t="shared" si="6"/>
        <v>1.4838895529671694E-3</v>
      </c>
      <c r="T25" s="85">
        <f>分析係数表!F28</f>
        <v>0.20833333333333334</v>
      </c>
      <c r="U25" s="86">
        <f t="shared" si="7"/>
        <v>3.0914365686816029E-4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投入係数表!I26</f>
        <v>1.6603773584905661E-2</v>
      </c>
      <c r="E26" s="77">
        <f t="shared" si="0"/>
        <v>1.6603773584905661</v>
      </c>
      <c r="F26" s="76">
        <f>分析係数表!C29</f>
        <v>0.39276807980049877</v>
      </c>
      <c r="G26" s="77">
        <f t="shared" si="1"/>
        <v>0.65214322683856407</v>
      </c>
      <c r="H26" s="77">
        <v>0.79861548670379778</v>
      </c>
      <c r="I26" s="77">
        <f t="shared" si="2"/>
        <v>0.79861548670379778</v>
      </c>
      <c r="J26" s="76">
        <f>分析係数表!G29</f>
        <v>0.26146220570012391</v>
      </c>
      <c r="K26" s="78">
        <f t="shared" si="3"/>
        <v>0.20880776665985296</v>
      </c>
      <c r="L26" s="79"/>
      <c r="M26" s="80"/>
      <c r="N26" s="81">
        <f>分析係数表!H29</f>
        <v>1.0178579542872723E-2</v>
      </c>
      <c r="O26" s="82">
        <f t="shared" si="4"/>
        <v>0.13305443886680302</v>
      </c>
      <c r="P26" s="76">
        <f>分析係数表!C29</f>
        <v>0.39276807980049877</v>
      </c>
      <c r="Q26" s="82">
        <f t="shared" si="5"/>
        <v>5.2259536462647069E-2</v>
      </c>
      <c r="R26" s="83">
        <v>6.3412794312762505E-2</v>
      </c>
      <c r="S26" s="84">
        <f t="shared" si="6"/>
        <v>0.86202828101656026</v>
      </c>
      <c r="T26" s="85">
        <f>分析係数表!F29</f>
        <v>0.36926889714993805</v>
      </c>
      <c r="U26" s="86">
        <f t="shared" si="7"/>
        <v>0.3183202326430421</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投入係数表!I27</f>
        <v>4.7169811320754715E-3</v>
      </c>
      <c r="E27" s="77">
        <f t="shared" si="0"/>
        <v>0.47169811320754718</v>
      </c>
      <c r="F27" s="76">
        <f>分析係数表!C30</f>
        <v>1</v>
      </c>
      <c r="G27" s="77">
        <f t="shared" si="1"/>
        <v>0.47169811320754718</v>
      </c>
      <c r="H27" s="77">
        <v>0.65774904928721034</v>
      </c>
      <c r="I27" s="77">
        <f t="shared" si="2"/>
        <v>0.65774904928721034</v>
      </c>
      <c r="J27" s="76">
        <f>分析係数表!G30</f>
        <v>0.34503154574132494</v>
      </c>
      <c r="K27" s="78">
        <f t="shared" si="3"/>
        <v>0.2269441711854531</v>
      </c>
      <c r="L27" s="79"/>
      <c r="M27" s="80"/>
      <c r="N27" s="81">
        <f>分析係数表!H30</f>
        <v>0</v>
      </c>
      <c r="O27" s="82">
        <f t="shared" si="4"/>
        <v>0</v>
      </c>
      <c r="P27" s="76">
        <f>分析係数表!C30</f>
        <v>1</v>
      </c>
      <c r="Q27" s="82">
        <f t="shared" si="5"/>
        <v>0</v>
      </c>
      <c r="R27" s="83">
        <v>2.8367672723023103E-2</v>
      </c>
      <c r="S27" s="84">
        <f t="shared" si="6"/>
        <v>0.68611672201023344</v>
      </c>
      <c r="T27" s="85">
        <f>分析係数表!F30</f>
        <v>0.4357255520504732</v>
      </c>
      <c r="U27" s="86">
        <f t="shared" si="7"/>
        <v>0.29895858746897003</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投入係数表!I28</f>
        <v>5.6415094339622641E-2</v>
      </c>
      <c r="E28" s="77">
        <f t="shared" si="0"/>
        <v>5.6415094339622645</v>
      </c>
      <c r="F28" s="76">
        <f>分析係数表!C31</f>
        <v>0.9610142630744849</v>
      </c>
      <c r="G28" s="77">
        <f t="shared" si="1"/>
        <v>5.4215710313069998</v>
      </c>
      <c r="H28" s="77">
        <v>6.9659889722942747</v>
      </c>
      <c r="I28" s="77">
        <f t="shared" si="2"/>
        <v>6.9659889722942747</v>
      </c>
      <c r="J28" s="76">
        <f>分析係数表!G31</f>
        <v>7.0898896726351968E-2</v>
      </c>
      <c r="K28" s="78">
        <f t="shared" si="3"/>
        <v>0.49388093274359846</v>
      </c>
      <c r="L28" s="79"/>
      <c r="M28" s="80"/>
      <c r="N28" s="81">
        <f>分析係数表!H31</f>
        <v>2.4401326850547553E-2</v>
      </c>
      <c r="O28" s="82">
        <f t="shared" si="4"/>
        <v>0.31897425746193397</v>
      </c>
      <c r="P28" s="76">
        <f>分析係数表!C31</f>
        <v>0.9610142630744849</v>
      </c>
      <c r="Q28" s="82">
        <f t="shared" si="5"/>
        <v>0.30653881097451147</v>
      </c>
      <c r="R28" s="83">
        <v>0.4049972014598493</v>
      </c>
      <c r="S28" s="84">
        <f t="shared" si="6"/>
        <v>7.3709861737541242</v>
      </c>
      <c r="T28" s="85">
        <f>分析係数表!F31</f>
        <v>0.34418520528124436</v>
      </c>
      <c r="U28" s="86">
        <f t="shared" si="7"/>
        <v>2.5369843893387771</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投入係数表!I29</f>
        <v>2.6415094339622643E-3</v>
      </c>
      <c r="E29" s="77">
        <f t="shared" si="0"/>
        <v>0.26415094339622641</v>
      </c>
      <c r="F29" s="76">
        <f>分析係数表!C32</f>
        <v>1</v>
      </c>
      <c r="G29" s="77">
        <f t="shared" si="1"/>
        <v>0.26415094339622641</v>
      </c>
      <c r="H29" s="77">
        <v>0.34532919876401197</v>
      </c>
      <c r="I29" s="77">
        <f t="shared" si="2"/>
        <v>0.34532919876401197</v>
      </c>
      <c r="J29" s="76">
        <f>分析係数表!G32</f>
        <v>0.14117647058823529</v>
      </c>
      <c r="K29" s="78">
        <f t="shared" si="3"/>
        <v>4.8752357472566392E-2</v>
      </c>
      <c r="L29" s="79"/>
      <c r="M29" s="80"/>
      <c r="N29" s="81">
        <f>分析係数表!H32</f>
        <v>7.0886536102149319E-3</v>
      </c>
      <c r="O29" s="82">
        <f t="shared" si="4"/>
        <v>9.2662912782237816E-2</v>
      </c>
      <c r="P29" s="76">
        <f>分析係数表!C32</f>
        <v>1</v>
      </c>
      <c r="Q29" s="82">
        <f t="shared" si="5"/>
        <v>9.2662912782237816E-2</v>
      </c>
      <c r="R29" s="83">
        <v>0.11647377357964854</v>
      </c>
      <c r="S29" s="84">
        <f t="shared" si="6"/>
        <v>0.46180297234366052</v>
      </c>
      <c r="T29" s="85">
        <f>分析係数表!F32</f>
        <v>0.4823529411764706</v>
      </c>
      <c r="U29" s="86">
        <f t="shared" si="7"/>
        <v>0.22275202195400096</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投入係数表!I30</f>
        <v>9.4339622641509435E-4</v>
      </c>
      <c r="E30" s="77">
        <f t="shared" si="0"/>
        <v>9.4339622641509441E-2</v>
      </c>
      <c r="F30" s="76">
        <f>分析係数表!C33</f>
        <v>0.51830443159922934</v>
      </c>
      <c r="G30" s="77">
        <f t="shared" si="1"/>
        <v>4.8896644490493336E-2</v>
      </c>
      <c r="H30" s="77">
        <v>0.10611811754034926</v>
      </c>
      <c r="I30" s="77">
        <f t="shared" si="2"/>
        <v>0.10611811754034926</v>
      </c>
      <c r="J30" s="76">
        <f>分析係数表!G33</f>
        <v>0.50370370370370365</v>
      </c>
      <c r="K30" s="78">
        <f t="shared" si="3"/>
        <v>5.3452088835138883E-2</v>
      </c>
      <c r="L30" s="79"/>
      <c r="M30" s="80"/>
      <c r="N30" s="81">
        <f>分析係数表!H33</f>
        <v>1.0451220066342527E-3</v>
      </c>
      <c r="O30" s="82">
        <f t="shared" si="4"/>
        <v>1.3661839705073522E-2</v>
      </c>
      <c r="P30" s="76">
        <f>分析係数表!C33</f>
        <v>0.51830443159922934</v>
      </c>
      <c r="Q30" s="82">
        <f t="shared" si="5"/>
        <v>7.0809920629379148E-3</v>
      </c>
      <c r="R30" s="83">
        <v>2.277370424140638E-2</v>
      </c>
      <c r="S30" s="84">
        <f t="shared" si="6"/>
        <v>0.12889182178175565</v>
      </c>
      <c r="T30" s="85">
        <f>分析係数表!F33</f>
        <v>0.61481481481481481</v>
      </c>
      <c r="U30" s="86">
        <f t="shared" si="7"/>
        <v>7.9244601539894211E-2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投入係数表!I31</f>
        <v>8.622641509433962E-2</v>
      </c>
      <c r="E31" s="77">
        <f t="shared" si="0"/>
        <v>8.6226415094339615</v>
      </c>
      <c r="F31" s="76">
        <f>分析係数表!C34</f>
        <v>0.14253664373317376</v>
      </c>
      <c r="G31" s="77">
        <f t="shared" si="1"/>
        <v>1.2290423808690643</v>
      </c>
      <c r="H31" s="77">
        <v>1.4476902780335574</v>
      </c>
      <c r="I31" s="77">
        <f t="shared" si="2"/>
        <v>1.4476902780335574</v>
      </c>
      <c r="J31" s="76">
        <f>分析係数表!G34</f>
        <v>0.42611464968152868</v>
      </c>
      <c r="K31" s="78">
        <f t="shared" si="3"/>
        <v>0.61688203567162414</v>
      </c>
      <c r="L31" s="79"/>
      <c r="M31" s="80"/>
      <c r="N31" s="81">
        <f>分析係数表!H34</f>
        <v>0.17362657336302087</v>
      </c>
      <c r="O31" s="82">
        <f t="shared" si="4"/>
        <v>2.2696473701341713</v>
      </c>
      <c r="P31" s="76">
        <f>分析係数表!C34</f>
        <v>0.14253664373317376</v>
      </c>
      <c r="Q31" s="82">
        <f t="shared" si="5"/>
        <v>0.32350791859674916</v>
      </c>
      <c r="R31" s="83">
        <v>0.34186332119396484</v>
      </c>
      <c r="S31" s="84">
        <f t="shared" si="6"/>
        <v>1.7895535992275222</v>
      </c>
      <c r="T31" s="85">
        <f>分析係数表!F34</f>
        <v>0.68789808917197448</v>
      </c>
      <c r="U31" s="86">
        <f t="shared" si="7"/>
        <v>1.231030501379442</v>
      </c>
      <c r="V31" s="87">
        <f>分析係数表!D34</f>
        <v>0.42038216560509556</v>
      </c>
      <c r="W31" s="167">
        <f t="shared" si="8"/>
        <v>1</v>
      </c>
      <c r="X31" s="76">
        <f>分析係数表!E34</f>
        <v>0.27643312101910827</v>
      </c>
      <c r="Y31" s="166">
        <f t="shared" si="9"/>
        <v>0</v>
      </c>
    </row>
    <row r="32" spans="1:25" x14ac:dyDescent="0.2">
      <c r="A32" s="6" t="s">
        <v>20</v>
      </c>
      <c r="B32" s="5" t="s">
        <v>37</v>
      </c>
      <c r="C32" s="90"/>
      <c r="D32" s="76">
        <f>投入係数表!I32</f>
        <v>8.1132075471698119E-3</v>
      </c>
      <c r="E32" s="77">
        <f t="shared" si="0"/>
        <v>0.81132075471698117</v>
      </c>
      <c r="F32" s="76">
        <f>分析係数表!C35</f>
        <v>0.11069496462754891</v>
      </c>
      <c r="G32" s="77">
        <f t="shared" si="1"/>
        <v>8.9809122244992518E-2</v>
      </c>
      <c r="H32" s="77">
        <v>0.12993011340783969</v>
      </c>
      <c r="I32" s="77">
        <f t="shared" si="2"/>
        <v>0.12993011340783969</v>
      </c>
      <c r="J32" s="76">
        <f>分析係数表!G35</f>
        <v>0.32042253521126762</v>
      </c>
      <c r="K32" s="78">
        <f t="shared" si="3"/>
        <v>4.1632536338427506E-2</v>
      </c>
      <c r="L32" s="79"/>
      <c r="M32" s="80"/>
      <c r="N32" s="81">
        <f>分析係数表!H35</f>
        <v>6.6251647203162636E-2</v>
      </c>
      <c r="O32" s="82">
        <f t="shared" si="4"/>
        <v>0.86604183869553042</v>
      </c>
      <c r="P32" s="76">
        <f>分析係数表!C35</f>
        <v>0.11069496462754891</v>
      </c>
      <c r="Q32" s="82">
        <f t="shared" si="5"/>
        <v>9.5866470700379153E-2</v>
      </c>
      <c r="R32" s="83">
        <v>0.11068639855358971</v>
      </c>
      <c r="S32" s="84">
        <f t="shared" si="6"/>
        <v>0.24061651196142941</v>
      </c>
      <c r="T32" s="85">
        <f>分析係数表!F35</f>
        <v>0.63380281690140849</v>
      </c>
      <c r="U32" s="86">
        <f t="shared" si="7"/>
        <v>0.15250342307414541</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投入係数表!I33</f>
        <v>1.1320754716981133E-3</v>
      </c>
      <c r="E33" s="77">
        <f t="shared" si="0"/>
        <v>0.11320754716981132</v>
      </c>
      <c r="F33" s="76">
        <f>分析係数表!C36</f>
        <v>0.6760350559081294</v>
      </c>
      <c r="G33" s="77">
        <f t="shared" si="1"/>
        <v>7.6532270480165601E-2</v>
      </c>
      <c r="H33" s="77">
        <v>0.14622071411925058</v>
      </c>
      <c r="I33" s="77">
        <f t="shared" si="2"/>
        <v>0.14622071411925058</v>
      </c>
      <c r="J33" s="76">
        <f>分析係数表!G36</f>
        <v>4.0214477211796247E-3</v>
      </c>
      <c r="K33" s="78">
        <f t="shared" si="3"/>
        <v>5.8801895758411763E-4</v>
      </c>
      <c r="L33" s="79"/>
      <c r="M33" s="80"/>
      <c r="N33" s="81">
        <f>分析係数表!H36</f>
        <v>0.13227609397010043</v>
      </c>
      <c r="O33" s="82">
        <f t="shared" si="4"/>
        <v>1.7291137122377838</v>
      </c>
      <c r="P33" s="76">
        <f>分析係数表!C36</f>
        <v>0.6760350559081294</v>
      </c>
      <c r="Q33" s="82">
        <f t="shared" si="5"/>
        <v>1.1689414851241833</v>
      </c>
      <c r="R33" s="83">
        <v>1.2003503000156557</v>
      </c>
      <c r="S33" s="84">
        <f t="shared" si="6"/>
        <v>1.3465710141349063</v>
      </c>
      <c r="T33" s="85">
        <f>分析係数表!F36</f>
        <v>0.90035746201966038</v>
      </c>
      <c r="U33" s="86">
        <f t="shared" si="7"/>
        <v>1.2123952607157444</v>
      </c>
      <c r="V33" s="87">
        <f>分析係数表!D36</f>
        <v>8.0428954423592495E-3</v>
      </c>
      <c r="W33" s="167">
        <f t="shared" si="8"/>
        <v>0</v>
      </c>
      <c r="X33" s="76">
        <f>分析係数表!E36</f>
        <v>0</v>
      </c>
      <c r="Y33" s="166">
        <f t="shared" si="9"/>
        <v>0</v>
      </c>
    </row>
    <row r="34" spans="1:25" x14ac:dyDescent="0.2">
      <c r="A34" s="6" t="s">
        <v>22</v>
      </c>
      <c r="B34" s="5" t="s">
        <v>377</v>
      </c>
      <c r="C34" s="90"/>
      <c r="D34" s="76">
        <f>投入係数表!I34</f>
        <v>3.4528301886792456E-2</v>
      </c>
      <c r="E34" s="77">
        <f t="shared" si="0"/>
        <v>3.4528301886792456</v>
      </c>
      <c r="F34" s="76">
        <f>分析係数表!C37</f>
        <v>0.1837517433751743</v>
      </c>
      <c r="G34" s="77">
        <f t="shared" si="1"/>
        <v>0.63446356674824345</v>
      </c>
      <c r="H34" s="77">
        <v>0.81397475555189736</v>
      </c>
      <c r="I34" s="77">
        <f t="shared" si="2"/>
        <v>0.81397475555189736</v>
      </c>
      <c r="J34" s="76">
        <f>分析係数表!G37</f>
        <v>0.39318023660403617</v>
      </c>
      <c r="K34" s="78">
        <f t="shared" si="3"/>
        <v>0.32003878697760751</v>
      </c>
      <c r="L34" s="79"/>
      <c r="M34" s="80"/>
      <c r="N34" s="81">
        <f>分析係数表!H37</f>
        <v>5.0938337801608578E-2</v>
      </c>
      <c r="O34" s="82">
        <f t="shared" si="4"/>
        <v>0.6658661873646704</v>
      </c>
      <c r="P34" s="76">
        <f>分析係数表!C37</f>
        <v>0.1837517433751743</v>
      </c>
      <c r="Q34" s="82">
        <f t="shared" si="5"/>
        <v>0.12235407278283865</v>
      </c>
      <c r="R34" s="83">
        <v>0.14049123835115124</v>
      </c>
      <c r="S34" s="84">
        <f t="shared" si="6"/>
        <v>0.95446599390304865</v>
      </c>
      <c r="T34" s="85">
        <f>分析係数表!F37</f>
        <v>0.67780097425191366</v>
      </c>
      <c r="U34" s="86">
        <f t="shared" si="7"/>
        <v>0.64693798055780749</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投入係数表!I35</f>
        <v>4.528301886792453E-3</v>
      </c>
      <c r="E35" s="77">
        <f t="shared" si="0"/>
        <v>0.45283018867924529</v>
      </c>
      <c r="F35" s="76">
        <f>分析係数表!C38</f>
        <v>7.8895463510848529E-3</v>
      </c>
      <c r="G35" s="77">
        <f t="shared" si="1"/>
        <v>3.5726247627554052E-3</v>
      </c>
      <c r="H35" s="77">
        <v>5.38581649310837E-3</v>
      </c>
      <c r="I35" s="77">
        <f t="shared" si="2"/>
        <v>5.38581649310837E-3</v>
      </c>
      <c r="J35" s="76">
        <f>分析係数表!G38</f>
        <v>0.41666666666666669</v>
      </c>
      <c r="K35" s="78">
        <f t="shared" si="3"/>
        <v>2.244090205461821E-3</v>
      </c>
      <c r="L35" s="79"/>
      <c r="M35" s="80"/>
      <c r="N35" s="81">
        <f>分析係数表!H38</f>
        <v>4.4667605761803064E-2</v>
      </c>
      <c r="O35" s="82">
        <f t="shared" si="4"/>
        <v>0.58389514913422924</v>
      </c>
      <c r="P35" s="76">
        <f>分析係数表!C38</f>
        <v>7.8895463510848529E-3</v>
      </c>
      <c r="Q35" s="82">
        <f t="shared" si="5"/>
        <v>4.6066678432681047E-3</v>
      </c>
      <c r="R35" s="83">
        <v>5.1597030767305064E-3</v>
      </c>
      <c r="S35" s="84">
        <f t="shared" si="6"/>
        <v>1.0545519569838877E-2</v>
      </c>
      <c r="T35" s="85">
        <f>分析係数表!F38</f>
        <v>0.70833333333333337</v>
      </c>
      <c r="U35" s="86">
        <f t="shared" si="7"/>
        <v>7.4697430286358715E-3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投入係数表!I36</f>
        <v>0</v>
      </c>
      <c r="E36" s="77">
        <f t="shared" si="0"/>
        <v>0</v>
      </c>
      <c r="F36" s="76">
        <f>分析係数表!C39</f>
        <v>1</v>
      </c>
      <c r="G36" s="77">
        <f t="shared" si="1"/>
        <v>0</v>
      </c>
      <c r="H36" s="77">
        <v>3.7102101639914099E-2</v>
      </c>
      <c r="I36" s="77">
        <f t="shared" si="2"/>
        <v>3.7102101639914099E-2</v>
      </c>
      <c r="J36" s="76">
        <f>分析係数表!G39</f>
        <v>0.33114754098360655</v>
      </c>
      <c r="K36" s="78">
        <f t="shared" si="3"/>
        <v>1.228626972338139E-2</v>
      </c>
      <c r="L36" s="79"/>
      <c r="M36" s="80"/>
      <c r="N36" s="81">
        <f>分析係数表!H39</f>
        <v>4.0896078520470756E-3</v>
      </c>
      <c r="O36" s="82">
        <f t="shared" si="4"/>
        <v>5.3459372758983346E-2</v>
      </c>
      <c r="P36" s="76">
        <f>分析係数表!C39</f>
        <v>1</v>
      </c>
      <c r="Q36" s="82">
        <f t="shared" si="5"/>
        <v>5.3459372758983346E-2</v>
      </c>
      <c r="R36" s="83">
        <v>8.2656585479488787E-2</v>
      </c>
      <c r="S36" s="84">
        <f t="shared" si="6"/>
        <v>0.11975868711940288</v>
      </c>
      <c r="T36" s="85">
        <f>分析係数表!F39</f>
        <v>0.68196721311475406</v>
      </c>
      <c r="U36" s="86">
        <f t="shared" si="7"/>
        <v>8.167149810110097E-2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投入係数表!I37</f>
        <v>0</v>
      </c>
      <c r="E37" s="77">
        <f t="shared" si="0"/>
        <v>0</v>
      </c>
      <c r="F37" s="76">
        <f>分析係数表!C40</f>
        <v>0.77068092290377044</v>
      </c>
      <c r="G37" s="77">
        <f t="shared" si="1"/>
        <v>0</v>
      </c>
      <c r="H37" s="77">
        <v>3.2771649719838991E-4</v>
      </c>
      <c r="I37" s="77">
        <f t="shared" si="2"/>
        <v>3.2771649719838991E-4</v>
      </c>
      <c r="J37" s="76">
        <f>分析係数表!G40</f>
        <v>0.52989130434782605</v>
      </c>
      <c r="K37" s="78">
        <f t="shared" si="3"/>
        <v>1.7365412215675552E-4</v>
      </c>
      <c r="L37" s="79"/>
      <c r="M37" s="80"/>
      <c r="N37" s="81">
        <f>分析係数表!H40</f>
        <v>3.0172217930658426E-2</v>
      </c>
      <c r="O37" s="82">
        <f t="shared" si="4"/>
        <v>0.39441137235516605</v>
      </c>
      <c r="P37" s="76">
        <f>分析係数表!C40</f>
        <v>0.77068092290377044</v>
      </c>
      <c r="Q37" s="82">
        <f t="shared" si="5"/>
        <v>0.30396532045042202</v>
      </c>
      <c r="R37" s="83">
        <v>0.30402209471209174</v>
      </c>
      <c r="S37" s="84">
        <f t="shared" si="6"/>
        <v>0.30434981120929011</v>
      </c>
      <c r="T37" s="85">
        <f>分析係数表!F40</f>
        <v>0.69599184782608692</v>
      </c>
      <c r="U37" s="86">
        <f t="shared" si="7"/>
        <v>0.21182498748907452</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投入係数表!I38</f>
        <v>0</v>
      </c>
      <c r="E38" s="77">
        <f t="shared" si="0"/>
        <v>0</v>
      </c>
      <c r="F38" s="76">
        <f>分析係数表!C41</f>
        <v>0.61174300645557944</v>
      </c>
      <c r="G38" s="77">
        <f t="shared" si="1"/>
        <v>0</v>
      </c>
      <c r="H38" s="77">
        <v>1.961821863415186E-3</v>
      </c>
      <c r="I38" s="77">
        <f t="shared" si="2"/>
        <v>1.961821863415186E-3</v>
      </c>
      <c r="J38" s="76">
        <f>分析係数表!G41</f>
        <v>0.45221971407072986</v>
      </c>
      <c r="K38" s="78">
        <f t="shared" si="3"/>
        <v>8.8717452213132192E-4</v>
      </c>
      <c r="L38" s="79"/>
      <c r="M38" s="80"/>
      <c r="N38" s="81">
        <f>分析係数表!H41</f>
        <v>5.2210660244467667E-2</v>
      </c>
      <c r="O38" s="82">
        <f t="shared" si="4"/>
        <v>0.68249799222302077</v>
      </c>
      <c r="P38" s="76">
        <f>分析係数表!C41</f>
        <v>0.61174300645557944</v>
      </c>
      <c r="Q38" s="82">
        <f t="shared" si="5"/>
        <v>0.41751337366240737</v>
      </c>
      <c r="R38" s="83">
        <v>0.42319411024928072</v>
      </c>
      <c r="S38" s="84">
        <f t="shared" si="6"/>
        <v>0.42515593211269592</v>
      </c>
      <c r="T38" s="85">
        <f>分析係数表!F41</f>
        <v>0.5410082768999247</v>
      </c>
      <c r="U38" s="86">
        <f t="shared" si="7"/>
        <v>0.23001287824607097</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投入係数表!I39</f>
        <v>3.7735849056603772E-4</v>
      </c>
      <c r="E39" s="77">
        <f>$C$11*D39</f>
        <v>3.7735849056603772E-2</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0.19720568617758302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投入係数表!I40</f>
        <v>1.6415094339622641E-2</v>
      </c>
      <c r="E40" s="77">
        <f>$C$11*D40</f>
        <v>1.641509433962264</v>
      </c>
      <c r="F40" s="76">
        <f>分析係数表!C43</f>
        <v>0.17601918465227817</v>
      </c>
      <c r="G40" s="77">
        <f>E40*F40</f>
        <v>0.28893715216506038</v>
      </c>
      <c r="H40" s="77">
        <v>0.49705404742502557</v>
      </c>
      <c r="I40" s="77">
        <f>C40+H40</f>
        <v>0.49705404742502557</v>
      </c>
      <c r="J40" s="76">
        <f>分析係数表!G43</f>
        <v>0.3244228432563791</v>
      </c>
      <c r="K40" s="78">
        <f>I40*J40</f>
        <v>0.16125568731771789</v>
      </c>
      <c r="L40" s="79"/>
      <c r="M40" s="80"/>
      <c r="N40" s="81">
        <f>分析係数表!H43</f>
        <v>4.0396237560776115E-2</v>
      </c>
      <c r="O40" s="82">
        <f t="shared" si="4"/>
        <v>0.52805980425262444</v>
      </c>
      <c r="P40" s="76">
        <f>分析係数表!C43</f>
        <v>0.17601918465227817</v>
      </c>
      <c r="Q40" s="82">
        <f>O40*P40</f>
        <v>9.2948656192188561E-2</v>
      </c>
      <c r="R40" s="83">
        <v>0.12832677188140759</v>
      </c>
      <c r="S40" s="84">
        <f>I40+R40</f>
        <v>0.62538081930643319</v>
      </c>
      <c r="T40" s="85">
        <f>分析係数表!F43</f>
        <v>0.59416767922235725</v>
      </c>
      <c r="U40" s="86">
        <f t="shared" si="7"/>
        <v>0.37158107003747975</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投入係数表!I41</f>
        <v>0</v>
      </c>
      <c r="E41" s="77">
        <f>$C$11*D41</f>
        <v>0</v>
      </c>
      <c r="F41" s="76">
        <f>分析係数表!C44</f>
        <v>0.35545171339563864</v>
      </c>
      <c r="G41" s="77">
        <f>E41*F41</f>
        <v>0</v>
      </c>
      <c r="H41" s="77">
        <v>7.6350163275727885E-4</v>
      </c>
      <c r="I41" s="77">
        <f>C41+H41</f>
        <v>7.6350163275727885E-4</v>
      </c>
      <c r="J41" s="76">
        <f>分析係数表!G44</f>
        <v>0.26461880088823092</v>
      </c>
      <c r="K41" s="78">
        <f>I41*J41</f>
        <v>2.0203688653643758E-4</v>
      </c>
      <c r="L41" s="79"/>
      <c r="M41" s="80"/>
      <c r="N41" s="81">
        <f>分析係数表!H44</f>
        <v>0.11582678238742218</v>
      </c>
      <c r="O41" s="82">
        <f t="shared" si="4"/>
        <v>1.5140882351405396</v>
      </c>
      <c r="P41" s="76">
        <f>分析係数表!C44</f>
        <v>0.35545171339563864</v>
      </c>
      <c r="Q41" s="82">
        <f>O41*P41</f>
        <v>0.53818525741288337</v>
      </c>
      <c r="R41" s="83">
        <v>0.54494251722206655</v>
      </c>
      <c r="S41" s="84">
        <f>I41+R41</f>
        <v>0.54570601885482384</v>
      </c>
      <c r="T41" s="85">
        <f>分析係数表!F44</f>
        <v>0.46669133974833454</v>
      </c>
      <c r="U41" s="86">
        <f t="shared" si="7"/>
        <v>0.25467627304808765</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投入係数表!I42</f>
        <v>4.9056603773584909E-3</v>
      </c>
      <c r="E42" s="77">
        <f>$C$11*D42</f>
        <v>0.49056603773584906</v>
      </c>
      <c r="F42" s="76">
        <f>分析係数表!C45</f>
        <v>1</v>
      </c>
      <c r="G42" s="77">
        <f>E42*F42</f>
        <v>0.49056603773584906</v>
      </c>
      <c r="H42" s="77">
        <v>0.65545199499302176</v>
      </c>
      <c r="I42" s="77">
        <f>C42+H42</f>
        <v>0.65545199499302176</v>
      </c>
      <c r="J42" s="76">
        <f>分析係数表!G45</f>
        <v>0</v>
      </c>
      <c r="K42" s="78">
        <f>I42*J42</f>
        <v>0</v>
      </c>
      <c r="L42" s="79"/>
      <c r="M42" s="80"/>
      <c r="N42" s="81">
        <f>分析係数表!H45</f>
        <v>0</v>
      </c>
      <c r="O42" s="82">
        <f t="shared" si="4"/>
        <v>0</v>
      </c>
      <c r="P42" s="76">
        <f>分析係数表!C45</f>
        <v>1</v>
      </c>
      <c r="Q42" s="82">
        <f>O42*P42</f>
        <v>0</v>
      </c>
      <c r="R42" s="83">
        <v>4.224434048809609E-2</v>
      </c>
      <c r="S42" s="84">
        <f>I42+R42</f>
        <v>0.69769633548111787</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3.0188679245283017E-3</v>
      </c>
      <c r="E43" s="77">
        <f>$C$11*D43</f>
        <v>0.30188679245283018</v>
      </c>
      <c r="F43" s="76">
        <f>分析係数表!C46</f>
        <v>0.4567198177676538</v>
      </c>
      <c r="G43" s="77">
        <f>E43*F43</f>
        <v>0.13787768083551813</v>
      </c>
      <c r="H43" s="77">
        <v>0.19370188128890217</v>
      </c>
      <c r="I43" s="77">
        <f>C43+H43</f>
        <v>0.19370188128890217</v>
      </c>
      <c r="J43" s="76">
        <f>分析係数表!G46</f>
        <v>7.462686567164179E-3</v>
      </c>
      <c r="K43" s="78">
        <f>I43*J43</f>
        <v>1.4455364275291207E-3</v>
      </c>
      <c r="L43" s="79"/>
      <c r="M43" s="80"/>
      <c r="N43" s="81">
        <f>分析係数表!H46</f>
        <v>2.3901485890852909E-2</v>
      </c>
      <c r="O43" s="82">
        <f t="shared" si="4"/>
        <v>0.31244033412472488</v>
      </c>
      <c r="P43" s="76">
        <f>分析係数表!C46</f>
        <v>0.4567198177676538</v>
      </c>
      <c r="Q43" s="82">
        <f>O43*P43</f>
        <v>0.1426976924647092</v>
      </c>
      <c r="R43" s="83">
        <v>0.15243220147588551</v>
      </c>
      <c r="S43" s="84">
        <f>I43+R43</f>
        <v>0.34613408276478769</v>
      </c>
      <c r="T43" s="85">
        <f>分析係数表!F46</f>
        <v>0.31592039800995025</v>
      </c>
      <c r="U43" s="86">
        <f t="shared" si="7"/>
        <v>0.10935081719186079</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投入係数表!I44</f>
        <v>0.68641509433962267</v>
      </c>
      <c r="E44" s="91">
        <f>SUM(E5:E43)</f>
        <v>68.641509433962256</v>
      </c>
      <c r="F44" s="92">
        <f>分析係数表!C47</f>
        <v>0.36342247216802481</v>
      </c>
      <c r="G44" s="91">
        <f>SUM(G5:G43)</f>
        <v>22.78269236883936</v>
      </c>
      <c r="H44" s="91">
        <f>SUM(H5:H43)</f>
        <v>28.22611627191889</v>
      </c>
      <c r="I44" s="91">
        <f>SUM(I5:I43)</f>
        <v>128.22611627191887</v>
      </c>
      <c r="J44" s="92">
        <f>分析係数表!G47</f>
        <v>0.19905001489523683</v>
      </c>
      <c r="K44" s="93">
        <f>SUM(K5:K43)</f>
        <v>20.848492225889537</v>
      </c>
      <c r="L44" s="94">
        <f>最終需要_まとめ!$L$33</f>
        <v>0.627</v>
      </c>
      <c r="M44" s="91">
        <f>K44*L44</f>
        <v>13.07200462563274</v>
      </c>
      <c r="N44" s="95">
        <f>分析係数表!H47</f>
        <v>1</v>
      </c>
      <c r="O44" s="96">
        <f>SUM(O5:O43)</f>
        <v>13.072004625632736</v>
      </c>
      <c r="P44" s="92">
        <f>分析係数表!C47</f>
        <v>0.36342247216802481</v>
      </c>
      <c r="Q44" s="96">
        <f>SUM(Q5:Q43)</f>
        <v>3.9343391000169805</v>
      </c>
      <c r="R44" s="91">
        <f>SUM(R5:R43)</f>
        <v>4.3955609041513517</v>
      </c>
      <c r="S44" s="97">
        <f>SUM(S5:S43)</f>
        <v>132.62167717607019</v>
      </c>
      <c r="T44" s="98">
        <f>分析係数表!F47</f>
        <v>0.46090827844162724</v>
      </c>
      <c r="U44" s="99">
        <f>SUM(U5:U43)</f>
        <v>42.1853453570859</v>
      </c>
      <c r="V44" s="100">
        <f>分析係数表!D47</f>
        <v>7.2937009698454208E-2</v>
      </c>
      <c r="W44" s="164">
        <f>SUM(W5:W43)</f>
        <v>4</v>
      </c>
      <c r="X44" s="92">
        <f>分析係数表!E47</f>
        <v>5.555923339181093E-2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1.5503875968992248E-3</v>
      </c>
      <c r="E5" s="77">
        <f t="shared" ref="E5:E38" si="0">$C$12*D5</f>
        <v>0.15503875968992248</v>
      </c>
      <c r="F5" s="76">
        <f>分析係数表!C8</f>
        <v>0.28540305010893241</v>
      </c>
      <c r="G5" s="77">
        <f t="shared" ref="G5:G38" si="1">E5*F5</f>
        <v>4.4248534900609676E-2</v>
      </c>
      <c r="H5" s="77">
        <f t="array" ref="H5:H43">MMULT(逆行列係数!C5:AO43,'8'!G5:G43)</f>
        <v>4.7750028331381526E-2</v>
      </c>
      <c r="I5" s="77">
        <f t="shared" ref="I5:I38" si="2">C5+H5</f>
        <v>4.7750028331381526E-2</v>
      </c>
      <c r="J5" s="76">
        <f>分析係数表!G8</f>
        <v>0.12073170731707317</v>
      </c>
      <c r="K5" s="78">
        <f t="shared" ref="K5:K38" si="3">I5*J5</f>
        <v>5.7649424448863061E-3</v>
      </c>
      <c r="L5" s="79" t="s">
        <v>182</v>
      </c>
      <c r="M5" s="80" t="s">
        <v>182</v>
      </c>
      <c r="N5" s="81">
        <f>分析係数表!H8</f>
        <v>1.3177625301040578E-2</v>
      </c>
      <c r="O5" s="82">
        <f t="shared" ref="O5:O43" si="4">$M$44*N5</f>
        <v>9.3023401281731519E-2</v>
      </c>
      <c r="P5" s="76">
        <f>分析係数表!C8</f>
        <v>0.28540305010893241</v>
      </c>
      <c r="Q5" s="82">
        <f t="shared" ref="Q5:Q38" si="5">O5*P5</f>
        <v>2.6549162457313348E-2</v>
      </c>
      <c r="R5" s="83">
        <f t="array" ref="R5:R43">MMULT(逆行列係数!C5:AO43,'8'!Q5:Q43)</f>
        <v>3.0710424591160398E-2</v>
      </c>
      <c r="S5" s="84">
        <f t="shared" ref="S5:S38" si="6">I5+R5</f>
        <v>7.8460452922541918E-2</v>
      </c>
      <c r="T5" s="85">
        <f>分析係数表!F8</f>
        <v>0.44634146341463415</v>
      </c>
      <c r="U5" s="86">
        <f t="shared" ref="U5:U43" si="7">S5*T5</f>
        <v>3.5020153377622369E-2</v>
      </c>
      <c r="V5" s="87">
        <f>分析係数表!D8</f>
        <v>0.27682926829268295</v>
      </c>
      <c r="W5" s="88">
        <f t="shared" ref="W5:W43" si="8">ROUND(S5*V5,0)</f>
        <v>0</v>
      </c>
      <c r="X5" s="76">
        <f>分析係数表!E8</f>
        <v>8.658536585365853E-2</v>
      </c>
      <c r="Y5" s="89">
        <f t="shared" ref="Y5:Y43" si="9">ROUND(S5*X5,0)</f>
        <v>0</v>
      </c>
    </row>
    <row r="6" spans="1:25" x14ac:dyDescent="0.2">
      <c r="A6" s="6" t="s">
        <v>219</v>
      </c>
      <c r="B6" s="5" t="s">
        <v>265</v>
      </c>
      <c r="C6" s="90"/>
      <c r="D6" s="76">
        <f>投入係数表!J6</f>
        <v>0</v>
      </c>
      <c r="E6" s="77">
        <f t="shared" si="0"/>
        <v>0</v>
      </c>
      <c r="F6" s="76">
        <f>分析係数表!C9</f>
        <v>1</v>
      </c>
      <c r="G6" s="77">
        <f t="shared" si="1"/>
        <v>0</v>
      </c>
      <c r="H6" s="77">
        <v>4.0850573248418015E-3</v>
      </c>
      <c r="I6" s="77">
        <f t="shared" si="2"/>
        <v>4.0850573248418015E-3</v>
      </c>
      <c r="J6" s="76">
        <f>分析係数表!G9</f>
        <v>0.24766355140186916</v>
      </c>
      <c r="K6" s="78">
        <f t="shared" si="3"/>
        <v>1.0117198047505395E-3</v>
      </c>
      <c r="L6" s="79"/>
      <c r="M6" s="80"/>
      <c r="N6" s="81">
        <f>分析係数表!H9</f>
        <v>6.816013086745127E-4</v>
      </c>
      <c r="O6" s="82">
        <f t="shared" si="4"/>
        <v>4.8115552387102516E-3</v>
      </c>
      <c r="P6" s="76">
        <f>分析係数表!C9</f>
        <v>1</v>
      </c>
      <c r="Q6" s="82">
        <f t="shared" si="5"/>
        <v>4.8115552387102516E-3</v>
      </c>
      <c r="R6" s="83">
        <v>6.0691519660836784E-3</v>
      </c>
      <c r="S6" s="84">
        <f t="shared" si="6"/>
        <v>1.0154209290925479E-2</v>
      </c>
      <c r="T6" s="85">
        <f>分析係数表!F9</f>
        <v>0.64018691588785048</v>
      </c>
      <c r="U6" s="86">
        <f t="shared" si="7"/>
        <v>6.5005919292373399E-3</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投入係数表!J7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9.6231104774205031E-3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投入係数表!J8</f>
        <v>4.6511627906976744E-3</v>
      </c>
      <c r="E8" s="77">
        <f t="shared" si="0"/>
        <v>0.46511627906976744</v>
      </c>
      <c r="F8" s="76">
        <f>分析係数表!C11</f>
        <v>8.7822458270106263E-2</v>
      </c>
      <c r="G8" s="77">
        <f t="shared" si="1"/>
        <v>4.0847655009351752E-2</v>
      </c>
      <c r="H8" s="77">
        <v>0.16965669253702043</v>
      </c>
      <c r="I8" s="77">
        <f t="shared" si="2"/>
        <v>0.16965669253702043</v>
      </c>
      <c r="J8" s="76">
        <f>分析係数表!G11</f>
        <v>0.34070796460176989</v>
      </c>
      <c r="K8" s="78">
        <f t="shared" si="3"/>
        <v>5.780338639535651E-2</v>
      </c>
      <c r="L8" s="79"/>
      <c r="M8" s="80"/>
      <c r="N8" s="81">
        <f>分析係数表!H11</f>
        <v>0</v>
      </c>
      <c r="O8" s="82">
        <f t="shared" si="4"/>
        <v>0</v>
      </c>
      <c r="P8" s="76">
        <f>分析係数表!C11</f>
        <v>8.7822458270106263E-2</v>
      </c>
      <c r="Q8" s="82">
        <f t="shared" si="5"/>
        <v>0</v>
      </c>
      <c r="R8" s="83">
        <v>6.434627111048522E-3</v>
      </c>
      <c r="S8" s="84">
        <f t="shared" si="6"/>
        <v>0.17609131964806896</v>
      </c>
      <c r="T8" s="85">
        <f>分析係数表!F11</f>
        <v>0.55309734513274333</v>
      </c>
      <c r="U8" s="86">
        <f t="shared" si="7"/>
        <v>9.7395641398268229E-2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投入係数表!J9</f>
        <v>7.7519379844961239E-3</v>
      </c>
      <c r="E9" s="77">
        <f t="shared" si="0"/>
        <v>0.77519379844961245</v>
      </c>
      <c r="F9" s="76">
        <f>分析係数表!C12</f>
        <v>5.1649194579391433E-2</v>
      </c>
      <c r="G9" s="77">
        <f t="shared" si="1"/>
        <v>4.0038135332861581E-2</v>
      </c>
      <c r="H9" s="77">
        <v>4.075948308319248E-2</v>
      </c>
      <c r="I9" s="77">
        <f t="shared" si="2"/>
        <v>4.075948308319248E-2</v>
      </c>
      <c r="J9" s="76">
        <f>分析係数表!G12</f>
        <v>0.11451828724353257</v>
      </c>
      <c r="K9" s="78">
        <f t="shared" si="3"/>
        <v>4.6677061916189427E-3</v>
      </c>
      <c r="L9" s="79"/>
      <c r="M9" s="80"/>
      <c r="N9" s="81">
        <f>分析係数表!H12</f>
        <v>9.8559549234334534E-2</v>
      </c>
      <c r="O9" s="82">
        <f t="shared" si="4"/>
        <v>0.69575088751750236</v>
      </c>
      <c r="P9" s="76">
        <f>分析係数表!C12</f>
        <v>5.1649194579391433E-2</v>
      </c>
      <c r="Q9" s="82">
        <f t="shared" si="5"/>
        <v>3.5934972968175764E-2</v>
      </c>
      <c r="R9" s="83">
        <v>3.8668048764397195E-2</v>
      </c>
      <c r="S9" s="84">
        <f t="shared" si="6"/>
        <v>7.9427531847589675E-2</v>
      </c>
      <c r="T9" s="85">
        <f>分析係数表!F12</f>
        <v>0.48360838537020517</v>
      </c>
      <c r="U9" s="86">
        <f t="shared" si="7"/>
        <v>3.8411820430753391E-2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投入係数表!J10</f>
        <v>1.5503875968992248E-3</v>
      </c>
      <c r="E10" s="77">
        <f t="shared" si="0"/>
        <v>0.15503875968992248</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0.10360882280689407</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投入係数表!J11</f>
        <v>1.3953488372093023E-2</v>
      </c>
      <c r="E11" s="77">
        <f t="shared" si="0"/>
        <v>1.3953488372093024</v>
      </c>
      <c r="F11" s="76">
        <f>分析係数表!C14</f>
        <v>0.34108258154059679</v>
      </c>
      <c r="G11" s="77">
        <f t="shared" si="1"/>
        <v>0.47592918354501879</v>
      </c>
      <c r="H11" s="77">
        <v>0.58566055748665724</v>
      </c>
      <c r="I11" s="77">
        <f t="shared" si="2"/>
        <v>0.58566055748665724</v>
      </c>
      <c r="J11" s="76">
        <f>分析係数表!G14</f>
        <v>0.16056603773584904</v>
      </c>
      <c r="K11" s="78">
        <f t="shared" si="3"/>
        <v>9.4037195173800991E-2</v>
      </c>
      <c r="L11" s="79"/>
      <c r="M11" s="80"/>
      <c r="N11" s="81">
        <f>分析係数表!H14</f>
        <v>1.2723224428590903E-3</v>
      </c>
      <c r="O11" s="82">
        <f t="shared" si="4"/>
        <v>8.9815697789258023E-3</v>
      </c>
      <c r="P11" s="76">
        <f>分析係数表!C14</f>
        <v>0.34108258154059679</v>
      </c>
      <c r="Q11" s="82">
        <f t="shared" si="5"/>
        <v>3.0634570064830197E-3</v>
      </c>
      <c r="R11" s="83">
        <v>1.9588827691036936E-2</v>
      </c>
      <c r="S11" s="84">
        <f t="shared" si="6"/>
        <v>0.60524938517769422</v>
      </c>
      <c r="T11" s="85">
        <f>分析係数表!F14</f>
        <v>0.29226415094339625</v>
      </c>
      <c r="U11" s="86">
        <f t="shared" si="7"/>
        <v>0.17689269766797139</v>
      </c>
      <c r="V11" s="87">
        <f>分析係数表!D14</f>
        <v>2.69811320754717E-2</v>
      </c>
      <c r="W11" s="88">
        <f t="shared" si="8"/>
        <v>0</v>
      </c>
      <c r="X11" s="76">
        <f>分析係数表!E14</f>
        <v>2.358490566037736E-2</v>
      </c>
      <c r="Y11" s="89">
        <f t="shared" si="9"/>
        <v>0</v>
      </c>
    </row>
    <row r="12" spans="1:25" x14ac:dyDescent="0.2">
      <c r="A12" s="6" t="s">
        <v>225</v>
      </c>
      <c r="B12" s="5" t="s">
        <v>29</v>
      </c>
      <c r="C12" s="75">
        <f>最終需要_まとめ!C13</f>
        <v>100</v>
      </c>
      <c r="D12" s="76">
        <f>投入係数表!J12</f>
        <v>0.35968992248062015</v>
      </c>
      <c r="E12" s="77">
        <f t="shared" si="0"/>
        <v>35.968992248062015</v>
      </c>
      <c r="F12" s="76">
        <f>分析係数表!C15</f>
        <v>0</v>
      </c>
      <c r="G12" s="77">
        <f t="shared" si="1"/>
        <v>0</v>
      </c>
      <c r="H12" s="77">
        <v>0</v>
      </c>
      <c r="I12" s="77">
        <f t="shared" si="2"/>
        <v>100</v>
      </c>
      <c r="J12" s="76">
        <f>分析係数表!G15</f>
        <v>9.6124031007751937E-2</v>
      </c>
      <c r="K12" s="78">
        <f t="shared" si="3"/>
        <v>9.6124031007751931</v>
      </c>
      <c r="L12" s="79"/>
      <c r="M12" s="80"/>
      <c r="N12" s="81">
        <f>分析係数表!H15</f>
        <v>9.1334575362384696E-3</v>
      </c>
      <c r="O12" s="82">
        <f t="shared" si="4"/>
        <v>6.4474840198717367E-2</v>
      </c>
      <c r="P12" s="76">
        <f>分析係数表!C15</f>
        <v>0</v>
      </c>
      <c r="Q12" s="82">
        <f t="shared" si="5"/>
        <v>0</v>
      </c>
      <c r="R12" s="83">
        <v>0</v>
      </c>
      <c r="S12" s="84">
        <f t="shared" si="6"/>
        <v>100</v>
      </c>
      <c r="T12" s="85">
        <f>分析係数表!F15</f>
        <v>0.30232558139534882</v>
      </c>
      <c r="U12" s="86">
        <f t="shared" si="7"/>
        <v>30.232558139534881</v>
      </c>
      <c r="V12" s="87">
        <f>分析係数表!D15</f>
        <v>3.255813953488372E-2</v>
      </c>
      <c r="W12" s="88">
        <f t="shared" si="8"/>
        <v>3</v>
      </c>
      <c r="X12" s="76">
        <f>分析係数表!E15</f>
        <v>2.3255813953488372E-2</v>
      </c>
      <c r="Y12" s="89">
        <f t="shared" si="9"/>
        <v>2</v>
      </c>
    </row>
    <row r="13" spans="1:25" x14ac:dyDescent="0.2">
      <c r="A13" s="6" t="s">
        <v>226</v>
      </c>
      <c r="B13" s="5" t="s">
        <v>30</v>
      </c>
      <c r="C13" s="90"/>
      <c r="D13" s="76">
        <f>投入係数表!J13</f>
        <v>8.2170542635658914E-2</v>
      </c>
      <c r="E13" s="77">
        <f t="shared" si="0"/>
        <v>8.2170542635658919</v>
      </c>
      <c r="F13" s="76">
        <f>分析係数表!C16</f>
        <v>7.999999999999996E-2</v>
      </c>
      <c r="G13" s="77">
        <f t="shared" si="1"/>
        <v>0.65736434108527098</v>
      </c>
      <c r="H13" s="77">
        <v>0.67994792145076954</v>
      </c>
      <c r="I13" s="77">
        <f t="shared" si="2"/>
        <v>0.67994792145076954</v>
      </c>
      <c r="J13" s="76">
        <f>分析係数表!G16</f>
        <v>3.4364261168384883E-2</v>
      </c>
      <c r="K13" s="78">
        <f t="shared" si="3"/>
        <v>2.3365907953634694E-2</v>
      </c>
      <c r="L13" s="79"/>
      <c r="M13" s="80"/>
      <c r="N13" s="81">
        <f>分析係数表!H16</f>
        <v>1.767619393829236E-2</v>
      </c>
      <c r="O13" s="82">
        <f t="shared" si="4"/>
        <v>0.12477966585721917</v>
      </c>
      <c r="P13" s="76">
        <f>分析係数表!C16</f>
        <v>7.999999999999996E-2</v>
      </c>
      <c r="Q13" s="82">
        <f t="shared" si="5"/>
        <v>9.9823732685775293E-3</v>
      </c>
      <c r="R13" s="83">
        <v>1.1705672365228782E-2</v>
      </c>
      <c r="S13" s="84">
        <f t="shared" si="6"/>
        <v>0.69165359381599834</v>
      </c>
      <c r="T13" s="85">
        <f>分析係数表!F16</f>
        <v>0.28865979381443296</v>
      </c>
      <c r="U13" s="86">
        <f t="shared" si="7"/>
        <v>0.19965258378193765</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投入係数表!J14</f>
        <v>2.0155038759689922E-2</v>
      </c>
      <c r="E14" s="77">
        <f t="shared" si="0"/>
        <v>2.0155038759689923</v>
      </c>
      <c r="F14" s="76">
        <f>分析係数表!C17</f>
        <v>0.11736526946107784</v>
      </c>
      <c r="G14" s="77">
        <f t="shared" si="1"/>
        <v>0.23655015550294758</v>
      </c>
      <c r="H14" s="77">
        <v>0.25324998445863917</v>
      </c>
      <c r="I14" s="77">
        <f t="shared" si="2"/>
        <v>0.25324998445863917</v>
      </c>
      <c r="J14" s="76">
        <f>分析係数表!G17</f>
        <v>0.2134453781512605</v>
      </c>
      <c r="K14" s="78">
        <f t="shared" si="3"/>
        <v>5.4055038699575078E-2</v>
      </c>
      <c r="L14" s="79"/>
      <c r="M14" s="80"/>
      <c r="N14" s="81">
        <f>分析係数表!H17</f>
        <v>2.9081655836779205E-3</v>
      </c>
      <c r="O14" s="82">
        <f t="shared" si="4"/>
        <v>2.0529302351830404E-2</v>
      </c>
      <c r="P14" s="76">
        <f>分析係数表!C17</f>
        <v>0.11736526946107784</v>
      </c>
      <c r="Q14" s="82">
        <f t="shared" si="5"/>
        <v>2.4094271023705144E-3</v>
      </c>
      <c r="R14" s="83">
        <v>4.1943757522858406E-3</v>
      </c>
      <c r="S14" s="84">
        <f t="shared" si="6"/>
        <v>0.25744436021092498</v>
      </c>
      <c r="T14" s="85">
        <f>分析係数表!F17</f>
        <v>0.32436974789915968</v>
      </c>
      <c r="U14" s="86">
        <f t="shared" si="7"/>
        <v>8.3507162219678188E-2</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投入係数表!J15</f>
        <v>6.2015503875968991E-3</v>
      </c>
      <c r="E15" s="77">
        <f t="shared" si="0"/>
        <v>0.62015503875968991</v>
      </c>
      <c r="F15" s="76">
        <f>分析係数表!C18</f>
        <v>0.3260188087774295</v>
      </c>
      <c r="G15" s="77">
        <f t="shared" si="1"/>
        <v>0.20218220699375472</v>
      </c>
      <c r="H15" s="77">
        <v>0.21860500847582592</v>
      </c>
      <c r="I15" s="77">
        <f t="shared" si="2"/>
        <v>0.21860500847582592</v>
      </c>
      <c r="J15" s="76">
        <f>分析係数表!G18</f>
        <v>0.2148626817447496</v>
      </c>
      <c r="K15" s="78">
        <f t="shared" si="3"/>
        <v>4.6970058363949671E-2</v>
      </c>
      <c r="L15" s="79"/>
      <c r="M15" s="80"/>
      <c r="N15" s="81">
        <f>分析係数表!H18</f>
        <v>4.544008724496751E-4</v>
      </c>
      <c r="O15" s="82">
        <f t="shared" si="4"/>
        <v>3.2077034924735005E-3</v>
      </c>
      <c r="P15" s="76">
        <f>分析係数表!C18</f>
        <v>0.3260188087774295</v>
      </c>
      <c r="Q15" s="82">
        <f t="shared" si="5"/>
        <v>1.045771671527411E-3</v>
      </c>
      <c r="R15" s="83">
        <v>2.3846437737890455E-3</v>
      </c>
      <c r="S15" s="84">
        <f t="shared" si="6"/>
        <v>0.22098965224961498</v>
      </c>
      <c r="T15" s="85">
        <f>分析係数表!F18</f>
        <v>0.44749596122778673</v>
      </c>
      <c r="U15" s="86">
        <f t="shared" si="7"/>
        <v>9.8891976854835778E-2</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投入係数表!J16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-9.623110477420501E-4</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投入係数表!J17</f>
        <v>4.6511627906976744E-3</v>
      </c>
      <c r="E17" s="77">
        <f t="shared" si="0"/>
        <v>0.46511627906976744</v>
      </c>
      <c r="F17" s="76">
        <f>分析係数表!C20</f>
        <v>0.14381270903010035</v>
      </c>
      <c r="G17" s="77">
        <f t="shared" si="1"/>
        <v>6.6889632107023422E-2</v>
      </c>
      <c r="H17" s="77">
        <v>7.3759514435425236E-2</v>
      </c>
      <c r="I17" s="77">
        <f t="shared" si="2"/>
        <v>7.3759514435425236E-2</v>
      </c>
      <c r="J17" s="76">
        <f>分析係数表!G20</f>
        <v>0.10504201680672269</v>
      </c>
      <c r="K17" s="78">
        <f t="shared" si="3"/>
        <v>7.7478481549816429E-3</v>
      </c>
      <c r="L17" s="79"/>
      <c r="M17" s="80"/>
      <c r="N17" s="81">
        <f>分析係数表!H20</f>
        <v>5.9072113418457762E-4</v>
      </c>
      <c r="O17" s="82">
        <f t="shared" si="4"/>
        <v>4.1700145402155508E-3</v>
      </c>
      <c r="P17" s="76">
        <f>分析係数表!C20</f>
        <v>0.14381270903010035</v>
      </c>
      <c r="Q17" s="82">
        <f t="shared" si="5"/>
        <v>5.9970108772330671E-4</v>
      </c>
      <c r="R17" s="83">
        <v>1.2490021607972175E-3</v>
      </c>
      <c r="S17" s="84">
        <f t="shared" si="6"/>
        <v>7.5008516596222458E-2</v>
      </c>
      <c r="T17" s="85">
        <f>分析係数表!F20</f>
        <v>0.23109243697478993</v>
      </c>
      <c r="U17" s="86">
        <f t="shared" si="7"/>
        <v>1.7333900894085024E-2</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投入係数表!J18</f>
        <v>9.3023255813953487E-3</v>
      </c>
      <c r="E18" s="77">
        <f t="shared" si="0"/>
        <v>0.93023255813953487</v>
      </c>
      <c r="F18" s="76">
        <f>分析係数表!C21</f>
        <v>1.9047619047619091E-2</v>
      </c>
      <c r="G18" s="77">
        <f t="shared" si="1"/>
        <v>1.7718715393134039E-2</v>
      </c>
      <c r="H18" s="77">
        <v>1.8928144500207127E-2</v>
      </c>
      <c r="I18" s="77">
        <f t="shared" si="2"/>
        <v>1.8928144500207127E-2</v>
      </c>
      <c r="J18" s="76">
        <f>分析係数表!G21</f>
        <v>0.29914529914529914</v>
      </c>
      <c r="K18" s="78">
        <f t="shared" si="3"/>
        <v>5.6622654487799096E-3</v>
      </c>
      <c r="L18" s="79"/>
      <c r="M18" s="80"/>
      <c r="N18" s="81">
        <f>分析係数表!H21</f>
        <v>9.5424183214431774E-4</v>
      </c>
      <c r="O18" s="82">
        <f t="shared" si="4"/>
        <v>6.7361773341943513E-3</v>
      </c>
      <c r="P18" s="76">
        <f>分析係数表!C21</f>
        <v>1.9047619047619091E-2</v>
      </c>
      <c r="Q18" s="82">
        <f t="shared" si="5"/>
        <v>1.2830813969894031E-4</v>
      </c>
      <c r="R18" s="83">
        <v>2.6666604305841213E-4</v>
      </c>
      <c r="S18" s="84">
        <f t="shared" si="6"/>
        <v>1.919481054326554E-2</v>
      </c>
      <c r="T18" s="85">
        <f>分析係数表!F21</f>
        <v>0.44444444444444442</v>
      </c>
      <c r="U18" s="86">
        <f t="shared" si="7"/>
        <v>8.5310269081180171E-3</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投入係数表!J19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3.2077034924735007E-4</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3.2077034924735007E-4</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投入係数表!J21</f>
        <v>0</v>
      </c>
      <c r="E21" s="77">
        <f t="shared" si="0"/>
        <v>0</v>
      </c>
      <c r="F21" s="76">
        <f>分析係数表!C24</f>
        <v>1.5105740181268867E-2</v>
      </c>
      <c r="G21" s="77">
        <f t="shared" si="1"/>
        <v>0</v>
      </c>
      <c r="H21" s="77">
        <v>1.212355252921481E-4</v>
      </c>
      <c r="I21" s="77">
        <f t="shared" si="2"/>
        <v>1.212355252921481E-4</v>
      </c>
      <c r="J21" s="76">
        <f>分析係数表!G24</f>
        <v>0.33333333333333331</v>
      </c>
      <c r="K21" s="78">
        <f t="shared" si="3"/>
        <v>4.0411841764049364E-5</v>
      </c>
      <c r="L21" s="79"/>
      <c r="M21" s="80"/>
      <c r="N21" s="81">
        <f>分析係数表!H24</f>
        <v>4.0896078520470761E-4</v>
      </c>
      <c r="O21" s="82">
        <f t="shared" si="4"/>
        <v>2.8869331432261505E-3</v>
      </c>
      <c r="P21" s="76">
        <f>分析係数表!C24</f>
        <v>1.5105740181268867E-2</v>
      </c>
      <c r="Q21" s="82">
        <f t="shared" si="5"/>
        <v>4.3609261982268089E-5</v>
      </c>
      <c r="R21" s="83">
        <v>1.1220853181253529E-4</v>
      </c>
      <c r="S21" s="84">
        <f t="shared" si="6"/>
        <v>2.3344405710468339E-4</v>
      </c>
      <c r="T21" s="85">
        <f>分析係数表!F24</f>
        <v>0.55555555555555558</v>
      </c>
      <c r="U21" s="86">
        <f t="shared" si="7"/>
        <v>1.2969114283593522E-4</v>
      </c>
      <c r="V21" s="87">
        <f>分析係数表!D24</f>
        <v>0</v>
      </c>
      <c r="W21" s="88">
        <f t="shared" si="8"/>
        <v>0</v>
      </c>
      <c r="X21" s="76">
        <f>分析係数表!E24</f>
        <v>0</v>
      </c>
      <c r="Y21" s="89">
        <f t="shared" si="9"/>
        <v>0</v>
      </c>
    </row>
    <row r="22" spans="1:25" x14ac:dyDescent="0.2">
      <c r="A22" s="6" t="s">
        <v>10</v>
      </c>
      <c r="B22" s="5" t="s">
        <v>271</v>
      </c>
      <c r="C22" s="90"/>
      <c r="D22" s="76">
        <f>投入係数表!J22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3.8492441909682004E-3</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投入係数表!J23</f>
        <v>0</v>
      </c>
      <c r="E23" s="77">
        <f t="shared" si="0"/>
        <v>0</v>
      </c>
      <c r="F23" s="76">
        <f>分析係数表!C26</f>
        <v>0.3413940256045519</v>
      </c>
      <c r="G23" s="77">
        <f t="shared" si="1"/>
        <v>0</v>
      </c>
      <c r="H23" s="77">
        <v>5.0129190228564982E-3</v>
      </c>
      <c r="I23" s="77">
        <f t="shared" si="2"/>
        <v>5.0129190228564982E-3</v>
      </c>
      <c r="J23" s="76">
        <f>分析係数表!G26</f>
        <v>0.19709090909090909</v>
      </c>
      <c r="K23" s="78">
        <f t="shared" si="3"/>
        <v>9.8800076741389887E-4</v>
      </c>
      <c r="L23" s="79"/>
      <c r="M23" s="80"/>
      <c r="N23" s="81">
        <f>分析係数表!H26</f>
        <v>1.1996183032671423E-2</v>
      </c>
      <c r="O23" s="82">
        <f t="shared" si="4"/>
        <v>8.4683372201300414E-2</v>
      </c>
      <c r="P23" s="76">
        <f>分析係数表!C26</f>
        <v>0.3413940256045519</v>
      </c>
      <c r="Q23" s="82">
        <f t="shared" si="5"/>
        <v>2.8910397337570552E-2</v>
      </c>
      <c r="R23" s="83">
        <v>3.0641866259843192E-2</v>
      </c>
      <c r="S23" s="84">
        <f t="shared" si="6"/>
        <v>3.5654785282699691E-2</v>
      </c>
      <c r="T23" s="85">
        <f>分析係数表!F26</f>
        <v>0.33090909090909093</v>
      </c>
      <c r="U23" s="86">
        <f t="shared" si="7"/>
        <v>1.1798492584456989E-2</v>
      </c>
      <c r="V23" s="87">
        <f>分析係数表!D26</f>
        <v>1.6E-2</v>
      </c>
      <c r="W23" s="88">
        <f t="shared" si="8"/>
        <v>0</v>
      </c>
      <c r="X23" s="76">
        <f>分析係数表!E26</f>
        <v>1.6E-2</v>
      </c>
      <c r="Y23" s="89">
        <f t="shared" si="9"/>
        <v>0</v>
      </c>
    </row>
    <row r="24" spans="1:25" x14ac:dyDescent="0.2">
      <c r="A24" s="6" t="s">
        <v>12</v>
      </c>
      <c r="B24" s="5" t="s">
        <v>365</v>
      </c>
      <c r="C24" s="90"/>
      <c r="D24" s="76">
        <f>投入係数表!J24</f>
        <v>0</v>
      </c>
      <c r="E24" s="77">
        <f t="shared" si="0"/>
        <v>0</v>
      </c>
      <c r="F24" s="76">
        <f>分析係数表!C27</f>
        <v>1.9120458891013214E-3</v>
      </c>
      <c r="G24" s="77">
        <f t="shared" si="1"/>
        <v>0</v>
      </c>
      <c r="H24" s="77">
        <v>3.3157224316795851E-6</v>
      </c>
      <c r="I24" s="77">
        <f t="shared" si="2"/>
        <v>3.3157224316795851E-6</v>
      </c>
      <c r="J24" s="76">
        <f>分析係数表!G27</f>
        <v>0.2857142857142857</v>
      </c>
      <c r="K24" s="78">
        <f t="shared" si="3"/>
        <v>9.4734926619416717E-7</v>
      </c>
      <c r="L24" s="79"/>
      <c r="M24" s="80"/>
      <c r="N24" s="81">
        <f>分析係数表!H27</f>
        <v>1.131458172399691E-2</v>
      </c>
      <c r="O24" s="82">
        <f t="shared" si="4"/>
        <v>7.9871816962590159E-2</v>
      </c>
      <c r="P24" s="76">
        <f>分析係数表!C27</f>
        <v>1.9120458891013214E-3</v>
      </c>
      <c r="Q24" s="82">
        <f t="shared" si="5"/>
        <v>1.5271857927837371E-4</v>
      </c>
      <c r="R24" s="83">
        <v>1.5310067222788456E-4</v>
      </c>
      <c r="S24" s="84">
        <f t="shared" si="6"/>
        <v>1.5641639465956413E-4</v>
      </c>
      <c r="T24" s="85">
        <f>分析係数表!F27</f>
        <v>0.5714285714285714</v>
      </c>
      <c r="U24" s="86">
        <f t="shared" si="7"/>
        <v>8.9380796948322359E-5</v>
      </c>
      <c r="V24" s="87">
        <f>分析係数表!D27</f>
        <v>0</v>
      </c>
      <c r="W24" s="88">
        <f t="shared" si="8"/>
        <v>0</v>
      </c>
      <c r="X24" s="76">
        <f>分析係数表!E27</f>
        <v>0</v>
      </c>
      <c r="Y24" s="89">
        <f t="shared" si="9"/>
        <v>0</v>
      </c>
    </row>
    <row r="25" spans="1:25" x14ac:dyDescent="0.2">
      <c r="A25" s="6" t="s">
        <v>13</v>
      </c>
      <c r="B25" s="5" t="s">
        <v>191</v>
      </c>
      <c r="C25" s="90"/>
      <c r="D25" s="76">
        <f>投入係数表!J25</f>
        <v>0</v>
      </c>
      <c r="E25" s="77">
        <f t="shared" si="0"/>
        <v>0</v>
      </c>
      <c r="F25" s="76">
        <f>分析係数表!C28</f>
        <v>4.5924225028702859E-3</v>
      </c>
      <c r="G25" s="77">
        <f t="shared" si="1"/>
        <v>0</v>
      </c>
      <c r="H25" s="77">
        <v>2.0844068797246226E-4</v>
      </c>
      <c r="I25" s="77">
        <f t="shared" si="2"/>
        <v>2.0844068797246226E-4</v>
      </c>
      <c r="J25" s="76">
        <f>分析係数表!G28</f>
        <v>0.125</v>
      </c>
      <c r="K25" s="78">
        <f t="shared" si="3"/>
        <v>2.6055085996557782E-5</v>
      </c>
      <c r="L25" s="79"/>
      <c r="M25" s="80"/>
      <c r="N25" s="81">
        <f>分析係数表!H28</f>
        <v>2.2174762575544144E-2</v>
      </c>
      <c r="O25" s="82">
        <f t="shared" si="4"/>
        <v>0.15653593043270683</v>
      </c>
      <c r="P25" s="76">
        <f>分析係数表!C28</f>
        <v>4.5924225028702859E-3</v>
      </c>
      <c r="Q25" s="82">
        <f t="shared" si="5"/>
        <v>7.1887912942690047E-4</v>
      </c>
      <c r="R25" s="83">
        <v>7.378466416354787E-4</v>
      </c>
      <c r="S25" s="84">
        <f t="shared" si="6"/>
        <v>9.4628732960794096E-4</v>
      </c>
      <c r="T25" s="85">
        <f>分析係数表!F28</f>
        <v>0.20833333333333334</v>
      </c>
      <c r="U25" s="86">
        <f t="shared" si="7"/>
        <v>1.9714319366832104E-4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投入係数表!J26</f>
        <v>4.6511627906976744E-3</v>
      </c>
      <c r="E26" s="77">
        <f t="shared" si="0"/>
        <v>0.46511627906976744</v>
      </c>
      <c r="F26" s="76">
        <f>分析係数表!C29</f>
        <v>0.39276807980049877</v>
      </c>
      <c r="G26" s="77">
        <f t="shared" si="1"/>
        <v>0.18268282781418546</v>
      </c>
      <c r="H26" s="77">
        <v>0.21240727899737963</v>
      </c>
      <c r="I26" s="77">
        <f t="shared" si="2"/>
        <v>0.21240727899737963</v>
      </c>
      <c r="J26" s="76">
        <f>分析係数表!G29</f>
        <v>0.26146220570012391</v>
      </c>
      <c r="K26" s="78">
        <f t="shared" si="3"/>
        <v>5.5536475673416484E-2</v>
      </c>
      <c r="L26" s="79"/>
      <c r="M26" s="80"/>
      <c r="N26" s="81">
        <f>分析係数表!H29</f>
        <v>1.0178579542872723E-2</v>
      </c>
      <c r="O26" s="82">
        <f t="shared" si="4"/>
        <v>7.1852558231406419E-2</v>
      </c>
      <c r="P26" s="76">
        <f>分析係数表!C29</f>
        <v>0.39276807980049877</v>
      </c>
      <c r="Q26" s="82">
        <f t="shared" si="5"/>
        <v>2.8221391325303023E-2</v>
      </c>
      <c r="R26" s="83">
        <v>3.4244415554863364E-2</v>
      </c>
      <c r="S26" s="84">
        <f t="shared" si="6"/>
        <v>0.24665169455224301</v>
      </c>
      <c r="T26" s="85">
        <f>分析係数表!F29</f>
        <v>0.36926889714993805</v>
      </c>
      <c r="U26" s="86">
        <f t="shared" si="7"/>
        <v>9.1080799227470158E-2</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投入係数表!J27</f>
        <v>3.1007751937984496E-3</v>
      </c>
      <c r="E27" s="77">
        <f t="shared" si="0"/>
        <v>0.31007751937984496</v>
      </c>
      <c r="F27" s="76">
        <f>分析係数表!C30</f>
        <v>1</v>
      </c>
      <c r="G27" s="77">
        <f t="shared" si="1"/>
        <v>0.31007751937984496</v>
      </c>
      <c r="H27" s="77">
        <v>0.38234500403540833</v>
      </c>
      <c r="I27" s="77">
        <f t="shared" si="2"/>
        <v>0.38234500403540833</v>
      </c>
      <c r="J27" s="76">
        <f>分析係数表!G30</f>
        <v>0.34503154574132494</v>
      </c>
      <c r="K27" s="78">
        <f t="shared" si="3"/>
        <v>0.13192108774881006</v>
      </c>
      <c r="L27" s="79"/>
      <c r="M27" s="80"/>
      <c r="N27" s="81">
        <f>分析係数表!H30</f>
        <v>0</v>
      </c>
      <c r="O27" s="82">
        <f t="shared" si="4"/>
        <v>0</v>
      </c>
      <c r="P27" s="76">
        <f>分析係数表!C30</f>
        <v>1</v>
      </c>
      <c r="Q27" s="82">
        <f t="shared" si="5"/>
        <v>0</v>
      </c>
      <c r="R27" s="83">
        <v>1.5319217258591204E-2</v>
      </c>
      <c r="S27" s="84">
        <f t="shared" si="6"/>
        <v>0.39766422129399953</v>
      </c>
      <c r="T27" s="85">
        <f>分析係数表!F30</f>
        <v>0.4357255520504732</v>
      </c>
      <c r="U27" s="86">
        <f t="shared" si="7"/>
        <v>0.17327246235404947</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投入係数表!J28</f>
        <v>3.1007751937984496E-2</v>
      </c>
      <c r="E28" s="77">
        <f t="shared" si="0"/>
        <v>3.1007751937984498</v>
      </c>
      <c r="F28" s="76">
        <f>分析係数表!C31</f>
        <v>0.9610142630744849</v>
      </c>
      <c r="G28" s="77">
        <f t="shared" si="1"/>
        <v>2.9798891878278604</v>
      </c>
      <c r="H28" s="77">
        <v>3.4401156582833772</v>
      </c>
      <c r="I28" s="77">
        <f t="shared" si="2"/>
        <v>3.4401156582833772</v>
      </c>
      <c r="J28" s="76">
        <f>分析係数表!G31</f>
        <v>7.0898896726351968E-2</v>
      </c>
      <c r="K28" s="78">
        <f t="shared" si="3"/>
        <v>0.24390040478333946</v>
      </c>
      <c r="L28" s="79"/>
      <c r="M28" s="80"/>
      <c r="N28" s="81">
        <f>分析係数表!H31</f>
        <v>2.4401326850547553E-2</v>
      </c>
      <c r="O28" s="82">
        <f t="shared" si="4"/>
        <v>0.17225367754582699</v>
      </c>
      <c r="P28" s="76">
        <f>分析係数表!C31</f>
        <v>0.9610142630744849</v>
      </c>
      <c r="Q28" s="82">
        <f t="shared" si="5"/>
        <v>0.16553824098857287</v>
      </c>
      <c r="R28" s="83">
        <v>0.21870811112571545</v>
      </c>
      <c r="S28" s="84">
        <f t="shared" si="6"/>
        <v>3.6588237694090928</v>
      </c>
      <c r="T28" s="85">
        <f>分析係数表!F31</f>
        <v>0.34418520528124436</v>
      </c>
      <c r="U28" s="86">
        <f t="shared" si="7"/>
        <v>1.259313010161965</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投入係数表!J29</f>
        <v>3.1007751937984496E-3</v>
      </c>
      <c r="E29" s="77">
        <f t="shared" si="0"/>
        <v>0.31007751937984496</v>
      </c>
      <c r="F29" s="76">
        <f>分析係数表!C32</f>
        <v>1</v>
      </c>
      <c r="G29" s="77">
        <f t="shared" si="1"/>
        <v>0.31007751937984496</v>
      </c>
      <c r="H29" s="77">
        <v>0.35275085322493832</v>
      </c>
      <c r="I29" s="77">
        <f t="shared" si="2"/>
        <v>0.35275085322493832</v>
      </c>
      <c r="J29" s="76">
        <f>分析係数表!G32</f>
        <v>0.14117647058823529</v>
      </c>
      <c r="K29" s="78">
        <f t="shared" si="3"/>
        <v>4.980012045528541E-2</v>
      </c>
      <c r="L29" s="79"/>
      <c r="M29" s="80"/>
      <c r="N29" s="81">
        <f>分析係数表!H32</f>
        <v>7.0886536102149319E-3</v>
      </c>
      <c r="O29" s="82">
        <f t="shared" si="4"/>
        <v>5.0040174482586609E-2</v>
      </c>
      <c r="P29" s="76">
        <f>分析係数表!C32</f>
        <v>1</v>
      </c>
      <c r="Q29" s="82">
        <f t="shared" si="5"/>
        <v>5.0040174482586609E-2</v>
      </c>
      <c r="R29" s="83">
        <v>6.2898605035952612E-2</v>
      </c>
      <c r="S29" s="84">
        <f t="shared" si="6"/>
        <v>0.41564945826089095</v>
      </c>
      <c r="T29" s="85">
        <f>分析係数表!F32</f>
        <v>0.4823529411764706</v>
      </c>
      <c r="U29" s="86">
        <f t="shared" si="7"/>
        <v>0.2004897386905474</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投入係数表!J30</f>
        <v>3.1007751937984496E-3</v>
      </c>
      <c r="E30" s="77">
        <f t="shared" si="0"/>
        <v>0.31007751937984496</v>
      </c>
      <c r="F30" s="76">
        <f>分析係数表!C33</f>
        <v>0.51830443159922934</v>
      </c>
      <c r="G30" s="77">
        <f t="shared" si="1"/>
        <v>0.16071455243386956</v>
      </c>
      <c r="H30" s="77">
        <v>0.18659585264807202</v>
      </c>
      <c r="I30" s="77">
        <f t="shared" si="2"/>
        <v>0.18659585264807202</v>
      </c>
      <c r="J30" s="76">
        <f>分析係数表!G33</f>
        <v>0.50370370370370365</v>
      </c>
      <c r="K30" s="78">
        <f t="shared" si="3"/>
        <v>9.3989022074584413E-2</v>
      </c>
      <c r="L30" s="79"/>
      <c r="M30" s="80"/>
      <c r="N30" s="81">
        <f>分析係数表!H33</f>
        <v>1.0451220066342527E-3</v>
      </c>
      <c r="O30" s="82">
        <f t="shared" si="4"/>
        <v>7.3777180326890512E-3</v>
      </c>
      <c r="P30" s="76">
        <f>分析係数表!C33</f>
        <v>0.51830443159922934</v>
      </c>
      <c r="Q30" s="82">
        <f t="shared" si="5"/>
        <v>3.8239039514322832E-3</v>
      </c>
      <c r="R30" s="83">
        <v>1.2298341371298266E-2</v>
      </c>
      <c r="S30" s="84">
        <f t="shared" si="6"/>
        <v>0.19889419401937028</v>
      </c>
      <c r="T30" s="85">
        <f>分析係数表!F33</f>
        <v>0.61481481481481481</v>
      </c>
      <c r="U30" s="86">
        <f t="shared" si="7"/>
        <v>0.12228309706376099</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投入係数表!J31</f>
        <v>3.875968992248062E-2</v>
      </c>
      <c r="E31" s="77">
        <f t="shared" si="0"/>
        <v>3.8759689922480618</v>
      </c>
      <c r="F31" s="76">
        <f>分析係数表!C34</f>
        <v>0.14253664373317376</v>
      </c>
      <c r="G31" s="77">
        <f t="shared" si="1"/>
        <v>0.55246761136889055</v>
      </c>
      <c r="H31" s="77">
        <v>0.58778997173334857</v>
      </c>
      <c r="I31" s="77">
        <f t="shared" si="2"/>
        <v>0.58778997173334857</v>
      </c>
      <c r="J31" s="76">
        <f>分析係数表!G34</f>
        <v>0.42611464968152868</v>
      </c>
      <c r="K31" s="78">
        <f t="shared" si="3"/>
        <v>0.25046591789147149</v>
      </c>
      <c r="L31" s="79"/>
      <c r="M31" s="80"/>
      <c r="N31" s="81">
        <f>分析係数表!H34</f>
        <v>0.17362657336302087</v>
      </c>
      <c r="O31" s="82">
        <f t="shared" si="4"/>
        <v>1.2256635044741246</v>
      </c>
      <c r="P31" s="76">
        <f>分析係数表!C34</f>
        <v>0.14253664373317376</v>
      </c>
      <c r="Q31" s="82">
        <f t="shared" si="5"/>
        <v>0.17470196227398152</v>
      </c>
      <c r="R31" s="83">
        <v>0.18461431578289103</v>
      </c>
      <c r="S31" s="84">
        <f t="shared" si="6"/>
        <v>0.77240428751623957</v>
      </c>
      <c r="T31" s="85">
        <f>分析係数表!F34</f>
        <v>0.68789808917197448</v>
      </c>
      <c r="U31" s="86">
        <f t="shared" si="7"/>
        <v>0.53133543345066159</v>
      </c>
      <c r="V31" s="87">
        <f>分析係数表!D34</f>
        <v>0.42038216560509556</v>
      </c>
      <c r="W31" s="88">
        <f t="shared" si="8"/>
        <v>0</v>
      </c>
      <c r="X31" s="76">
        <f>分析係数表!E34</f>
        <v>0.27643312101910827</v>
      </c>
      <c r="Y31" s="89">
        <f t="shared" si="9"/>
        <v>0</v>
      </c>
    </row>
    <row r="32" spans="1:25" x14ac:dyDescent="0.2">
      <c r="A32" s="6" t="s">
        <v>20</v>
      </c>
      <c r="B32" s="5" t="s">
        <v>37</v>
      </c>
      <c r="C32" s="90"/>
      <c r="D32" s="76">
        <f>投入係数表!J32</f>
        <v>6.2015503875968991E-3</v>
      </c>
      <c r="E32" s="77">
        <f t="shared" si="0"/>
        <v>0.62015503875968991</v>
      </c>
      <c r="F32" s="76">
        <f>分析係数表!C35</f>
        <v>0.11069496462754891</v>
      </c>
      <c r="G32" s="77">
        <f t="shared" si="1"/>
        <v>6.8648040079100095E-2</v>
      </c>
      <c r="H32" s="77">
        <v>8.5285553799372818E-2</v>
      </c>
      <c r="I32" s="77">
        <f t="shared" si="2"/>
        <v>8.5285553799372818E-2</v>
      </c>
      <c r="J32" s="76">
        <f>分析係数表!G35</f>
        <v>0.32042253521126762</v>
      </c>
      <c r="K32" s="78">
        <f t="shared" si="3"/>
        <v>2.7327413365291996E-2</v>
      </c>
      <c r="L32" s="79"/>
      <c r="M32" s="80"/>
      <c r="N32" s="81">
        <f>分析係数表!H35</f>
        <v>6.6251647203162636E-2</v>
      </c>
      <c r="O32" s="82">
        <f t="shared" si="4"/>
        <v>0.46768316920263642</v>
      </c>
      <c r="P32" s="76">
        <f>分析係数表!C35</f>
        <v>0.11069496462754891</v>
      </c>
      <c r="Q32" s="82">
        <f t="shared" si="5"/>
        <v>5.1770171871785807E-2</v>
      </c>
      <c r="R32" s="83">
        <v>5.9773285019510583E-2</v>
      </c>
      <c r="S32" s="84">
        <f t="shared" si="6"/>
        <v>0.1450588388188834</v>
      </c>
      <c r="T32" s="85">
        <f>分析係数表!F35</f>
        <v>0.63380281690140849</v>
      </c>
      <c r="U32" s="86">
        <f t="shared" si="7"/>
        <v>9.1938700659855682E-2</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投入係数表!J33</f>
        <v>1.5503875968992248E-3</v>
      </c>
      <c r="E33" s="77">
        <f t="shared" si="0"/>
        <v>0.15503875968992248</v>
      </c>
      <c r="F33" s="76">
        <f>分析係数表!C36</f>
        <v>0.6760350559081294</v>
      </c>
      <c r="G33" s="77">
        <f t="shared" si="1"/>
        <v>0.10481163657490378</v>
      </c>
      <c r="H33" s="77">
        <v>0.13683687911457673</v>
      </c>
      <c r="I33" s="77">
        <f t="shared" si="2"/>
        <v>0.13683687911457673</v>
      </c>
      <c r="J33" s="76">
        <f>分析係数表!G36</f>
        <v>4.0214477211796247E-3</v>
      </c>
      <c r="K33" s="78">
        <f t="shared" si="3"/>
        <v>5.5028235568864642E-4</v>
      </c>
      <c r="L33" s="79"/>
      <c r="M33" s="80"/>
      <c r="N33" s="81">
        <f>分析係数表!H36</f>
        <v>0.13227609397010043</v>
      </c>
      <c r="O33" s="82">
        <f t="shared" si="4"/>
        <v>0.93376248665903605</v>
      </c>
      <c r="P33" s="76">
        <f>分析係数表!C36</f>
        <v>0.6760350559081294</v>
      </c>
      <c r="Q33" s="82">
        <f t="shared" si="5"/>
        <v>0.63125617487345542</v>
      </c>
      <c r="R33" s="83">
        <v>0.64821768115757261</v>
      </c>
      <c r="S33" s="84">
        <f t="shared" si="6"/>
        <v>0.78505456027214937</v>
      </c>
      <c r="T33" s="85">
        <f>分析係数表!F36</f>
        <v>0.90035746201966038</v>
      </c>
      <c r="U33" s="86">
        <f t="shared" si="7"/>
        <v>0.70682973143359296</v>
      </c>
      <c r="V33" s="87">
        <f>分析係数表!D36</f>
        <v>8.0428954423592495E-3</v>
      </c>
      <c r="W33" s="88">
        <f t="shared" si="8"/>
        <v>0</v>
      </c>
      <c r="X33" s="76">
        <f>分析係数表!E36</f>
        <v>0</v>
      </c>
      <c r="Y33" s="89">
        <f t="shared" si="9"/>
        <v>0</v>
      </c>
    </row>
    <row r="34" spans="1:25" x14ac:dyDescent="0.2">
      <c r="A34" s="6" t="s">
        <v>22</v>
      </c>
      <c r="B34" s="5" t="s">
        <v>377</v>
      </c>
      <c r="C34" s="90"/>
      <c r="D34" s="76">
        <f>投入係数表!J34</f>
        <v>2.3255813953488372E-2</v>
      </c>
      <c r="E34" s="77">
        <f t="shared" si="0"/>
        <v>2.3255813953488373</v>
      </c>
      <c r="F34" s="76">
        <f>分析係数表!C37</f>
        <v>0.1837517433751743</v>
      </c>
      <c r="G34" s="77">
        <f t="shared" si="1"/>
        <v>0.42732963575621935</v>
      </c>
      <c r="H34" s="77">
        <v>0.47629304161007252</v>
      </c>
      <c r="I34" s="77">
        <f t="shared" si="2"/>
        <v>0.47629304161007252</v>
      </c>
      <c r="J34" s="76">
        <f>分析係数表!G37</f>
        <v>0.39318023660403617</v>
      </c>
      <c r="K34" s="78">
        <f t="shared" si="3"/>
        <v>0.18726901079310435</v>
      </c>
      <c r="L34" s="79"/>
      <c r="M34" s="80"/>
      <c r="N34" s="81">
        <f>分析係数表!H37</f>
        <v>5.0938337801608578E-2</v>
      </c>
      <c r="O34" s="82">
        <f t="shared" si="4"/>
        <v>0.3595835615062794</v>
      </c>
      <c r="P34" s="76">
        <f>分析係数表!C37</f>
        <v>0.1837517433751743</v>
      </c>
      <c r="Q34" s="82">
        <f t="shared" si="5"/>
        <v>6.6074106315833062E-2</v>
      </c>
      <c r="R34" s="83">
        <v>7.5868606644036621E-2</v>
      </c>
      <c r="S34" s="84">
        <f t="shared" si="6"/>
        <v>0.55216164825410918</v>
      </c>
      <c r="T34" s="85">
        <f>分析係数表!F37</f>
        <v>0.67780097425191366</v>
      </c>
      <c r="U34" s="86">
        <f t="shared" si="7"/>
        <v>0.37425570313117767</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投入係数表!J35</f>
        <v>1.0852713178294573E-2</v>
      </c>
      <c r="E35" s="77">
        <f t="shared" si="0"/>
        <v>1.0852713178294573</v>
      </c>
      <c r="F35" s="76">
        <f>分析係数表!C38</f>
        <v>7.8895463510848529E-3</v>
      </c>
      <c r="G35" s="77">
        <f t="shared" si="1"/>
        <v>8.5622983655184448E-3</v>
      </c>
      <c r="H35" s="77">
        <v>9.4013301397385483E-3</v>
      </c>
      <c r="I35" s="77">
        <f t="shared" si="2"/>
        <v>9.4013301397385483E-3</v>
      </c>
      <c r="J35" s="76">
        <f>分析係数表!G38</f>
        <v>0.41666666666666669</v>
      </c>
      <c r="K35" s="78">
        <f t="shared" si="3"/>
        <v>3.9172208915577286E-3</v>
      </c>
      <c r="L35" s="79"/>
      <c r="M35" s="80"/>
      <c r="N35" s="81">
        <f>分析係数表!H38</f>
        <v>4.4667605761803064E-2</v>
      </c>
      <c r="O35" s="82">
        <f t="shared" si="4"/>
        <v>0.3153172533101451</v>
      </c>
      <c r="P35" s="76">
        <f>分析係数表!C38</f>
        <v>7.8895463510848529E-3</v>
      </c>
      <c r="Q35" s="82">
        <f t="shared" si="5"/>
        <v>2.4877100852871534E-3</v>
      </c>
      <c r="R35" s="83">
        <v>2.7863622509330973E-3</v>
      </c>
      <c r="S35" s="84">
        <f t="shared" si="6"/>
        <v>1.2187692390671646E-2</v>
      </c>
      <c r="T35" s="85">
        <f>分析係数表!F38</f>
        <v>0.70833333333333337</v>
      </c>
      <c r="U35" s="86">
        <f t="shared" si="7"/>
        <v>8.6329487767257494E-3</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投入係数表!J36</f>
        <v>0</v>
      </c>
      <c r="E36" s="77">
        <f t="shared" si="0"/>
        <v>0</v>
      </c>
      <c r="F36" s="76">
        <f>分析係数表!C39</f>
        <v>1</v>
      </c>
      <c r="G36" s="77">
        <f t="shared" si="1"/>
        <v>0</v>
      </c>
      <c r="H36" s="77">
        <v>1.8152644427668264E-2</v>
      </c>
      <c r="I36" s="77">
        <f t="shared" si="2"/>
        <v>1.8152644427668264E-2</v>
      </c>
      <c r="J36" s="76">
        <f>分析係数表!G39</f>
        <v>0.33114754098360655</v>
      </c>
      <c r="K36" s="78">
        <f t="shared" si="3"/>
        <v>6.0112035645721136E-3</v>
      </c>
      <c r="L36" s="79"/>
      <c r="M36" s="80"/>
      <c r="N36" s="81">
        <f>分析係数表!H39</f>
        <v>4.0896078520470756E-3</v>
      </c>
      <c r="O36" s="82">
        <f t="shared" si="4"/>
        <v>2.8869331432261502E-2</v>
      </c>
      <c r="P36" s="76">
        <f>分析係数表!C39</f>
        <v>1</v>
      </c>
      <c r="Q36" s="82">
        <f t="shared" si="5"/>
        <v>2.8869331432261502E-2</v>
      </c>
      <c r="R36" s="83">
        <v>4.4636519998552171E-2</v>
      </c>
      <c r="S36" s="84">
        <f t="shared" si="6"/>
        <v>6.2789164426220428E-2</v>
      </c>
      <c r="T36" s="85">
        <f>分析係数表!F39</f>
        <v>0.68196721311475406</v>
      </c>
      <c r="U36" s="86">
        <f t="shared" si="7"/>
        <v>4.2820151477553602E-2</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投入係数表!J37</f>
        <v>0</v>
      </c>
      <c r="E37" s="77">
        <f t="shared" si="0"/>
        <v>0</v>
      </c>
      <c r="F37" s="76">
        <f>分析係数表!C40</f>
        <v>0.77068092290377044</v>
      </c>
      <c r="G37" s="77">
        <f t="shared" si="1"/>
        <v>0</v>
      </c>
      <c r="H37" s="77">
        <v>1.661503711815357E-4</v>
      </c>
      <c r="I37" s="77">
        <f t="shared" si="2"/>
        <v>1.661503711815357E-4</v>
      </c>
      <c r="J37" s="76">
        <f>分析係数表!G40</f>
        <v>0.52989130434782605</v>
      </c>
      <c r="K37" s="78">
        <f t="shared" si="3"/>
        <v>8.80416369032594E-5</v>
      </c>
      <c r="L37" s="79"/>
      <c r="M37" s="80"/>
      <c r="N37" s="81">
        <f>分析係数表!H40</f>
        <v>3.0172217930658426E-2</v>
      </c>
      <c r="O37" s="82">
        <f t="shared" si="4"/>
        <v>0.21299151190024043</v>
      </c>
      <c r="P37" s="76">
        <f>分析係数表!C40</f>
        <v>0.77068092290377044</v>
      </c>
      <c r="Q37" s="82">
        <f t="shared" si="5"/>
        <v>0.16414849496194669</v>
      </c>
      <c r="R37" s="83">
        <v>0.16417915441214928</v>
      </c>
      <c r="S37" s="84">
        <f t="shared" si="6"/>
        <v>0.16434530478333081</v>
      </c>
      <c r="T37" s="85">
        <f>分析係数表!F40</f>
        <v>0.69599184782608692</v>
      </c>
      <c r="U37" s="86">
        <f t="shared" si="7"/>
        <v>0.11438299235769185</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投入係数表!J38</f>
        <v>0</v>
      </c>
      <c r="E38" s="77">
        <f t="shared" si="0"/>
        <v>0</v>
      </c>
      <c r="F38" s="76">
        <f>分析係数表!C41</f>
        <v>0.61174300645557944</v>
      </c>
      <c r="G38" s="77">
        <f t="shared" si="1"/>
        <v>0</v>
      </c>
      <c r="H38" s="77">
        <v>1.0955879502122512E-3</v>
      </c>
      <c r="I38" s="77">
        <f t="shared" si="2"/>
        <v>1.0955879502122512E-3</v>
      </c>
      <c r="J38" s="76">
        <f>分析係数表!G41</f>
        <v>0.45221971407072986</v>
      </c>
      <c r="K38" s="78">
        <f t="shared" si="3"/>
        <v>4.9544646958432127E-4</v>
      </c>
      <c r="L38" s="79"/>
      <c r="M38" s="80"/>
      <c r="N38" s="81">
        <f>分析係数表!H41</f>
        <v>5.2210660244467667E-2</v>
      </c>
      <c r="O38" s="82">
        <f t="shared" si="4"/>
        <v>0.36856513128520518</v>
      </c>
      <c r="P38" s="76">
        <f>分析係数表!C41</f>
        <v>0.61174300645557944</v>
      </c>
      <c r="Q38" s="82">
        <f t="shared" si="5"/>
        <v>0.22546714148710675</v>
      </c>
      <c r="R38" s="83">
        <v>0.22853487421276358</v>
      </c>
      <c r="S38" s="84">
        <f t="shared" si="6"/>
        <v>0.22963046216297583</v>
      </c>
      <c r="T38" s="85">
        <f>分析係数表!F41</f>
        <v>0.5410082768999247</v>
      </c>
      <c r="U38" s="86">
        <f t="shared" si="7"/>
        <v>0.12423198065852491</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投入係数表!J39</f>
        <v>1.5503875968992248E-3</v>
      </c>
      <c r="E39" s="77">
        <f>$C$12*D39</f>
        <v>0.15503875968992248</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0.10649575595012022</v>
      </c>
      <c r="P39" s="76">
        <f>分析係数表!C42</f>
        <v>0</v>
      </c>
      <c r="Q39" s="82">
        <f>O39*P39</f>
        <v>0</v>
      </c>
      <c r="R39" s="83">
        <v>0</v>
      </c>
      <c r="S39" s="84">
        <f>I39+R39</f>
        <v>0</v>
      </c>
      <c r="T39" s="85">
        <f>分析係数表!F42</f>
        <v>0</v>
      </c>
      <c r="U39" s="86">
        <f t="shared" si="7"/>
        <v>0</v>
      </c>
      <c r="V39" s="87">
        <f>分析係数表!D42</f>
        <v>0</v>
      </c>
      <c r="W39" s="88">
        <f t="shared" si="8"/>
        <v>0</v>
      </c>
      <c r="X39" s="76">
        <f>分析係数表!E42</f>
        <v>0</v>
      </c>
      <c r="Y39" s="89">
        <f t="shared" si="9"/>
        <v>0</v>
      </c>
    </row>
    <row r="40" spans="1:25" x14ac:dyDescent="0.2">
      <c r="A40" s="6" t="s">
        <v>194</v>
      </c>
      <c r="B40" s="5" t="s">
        <v>41</v>
      </c>
      <c r="C40" s="90"/>
      <c r="D40" s="76">
        <f>投入係数表!J40</f>
        <v>4.4961240310077519E-2</v>
      </c>
      <c r="E40" s="77">
        <f>$C$12*D40</f>
        <v>4.4961240310077519</v>
      </c>
      <c r="F40" s="76">
        <f>分析係数表!C43</f>
        <v>0.17601918465227817</v>
      </c>
      <c r="G40" s="77">
        <f>E40*F40</f>
        <v>0.79140408603349877</v>
      </c>
      <c r="H40" s="77">
        <v>0.90024427824428499</v>
      </c>
      <c r="I40" s="77">
        <f>C40+H40</f>
        <v>0.90024427824428499</v>
      </c>
      <c r="J40" s="76">
        <f>分析係数表!G43</f>
        <v>0.3244228432563791</v>
      </c>
      <c r="K40" s="78">
        <f>I40*J40</f>
        <v>0.29205980837329781</v>
      </c>
      <c r="L40" s="79"/>
      <c r="M40" s="80"/>
      <c r="N40" s="81">
        <f>分析係数表!H43</f>
        <v>4.0396237560776115E-2</v>
      </c>
      <c r="O40" s="82">
        <f t="shared" si="4"/>
        <v>0.28516484048089419</v>
      </c>
      <c r="P40" s="76">
        <f>分析係数表!C43</f>
        <v>0.17601918465227817</v>
      </c>
      <c r="Q40" s="82">
        <f>O40*P40</f>
        <v>5.0194482712943966E-2</v>
      </c>
      <c r="R40" s="83">
        <v>6.9299505734549238E-2</v>
      </c>
      <c r="S40" s="84">
        <f>I40+R40</f>
        <v>0.96954378397883423</v>
      </c>
      <c r="T40" s="85">
        <f>分析係数表!F43</f>
        <v>0.59416767922235725</v>
      </c>
      <c r="U40" s="86">
        <f t="shared" si="7"/>
        <v>0.57607158003116643</v>
      </c>
      <c r="V40" s="87">
        <f>分析係数表!D43</f>
        <v>0.17253948967193194</v>
      </c>
      <c r="W40" s="88">
        <f t="shared" si="8"/>
        <v>0</v>
      </c>
      <c r="X40" s="76">
        <f>分析係数表!E43</f>
        <v>9.5990279465370601E-2</v>
      </c>
      <c r="Y40" s="89">
        <f t="shared" si="9"/>
        <v>0</v>
      </c>
    </row>
    <row r="41" spans="1:25" x14ac:dyDescent="0.2">
      <c r="A41" s="6" t="s">
        <v>340</v>
      </c>
      <c r="B41" s="5" t="s">
        <v>42</v>
      </c>
      <c r="C41" s="90"/>
      <c r="D41" s="76">
        <f>投入係数表!J41</f>
        <v>0</v>
      </c>
      <c r="E41" s="77">
        <f>$C$12*D41</f>
        <v>0</v>
      </c>
      <c r="F41" s="76">
        <f>分析係数表!C44</f>
        <v>0.35545171339563864</v>
      </c>
      <c r="G41" s="77">
        <f>E41*F41</f>
        <v>0</v>
      </c>
      <c r="H41" s="77">
        <v>3.6979742048565974E-4</v>
      </c>
      <c r="I41" s="77">
        <f>C41+H41</f>
        <v>3.6979742048565974E-4</v>
      </c>
      <c r="J41" s="76">
        <f>分析係数表!G44</f>
        <v>0.26461880088823092</v>
      </c>
      <c r="K41" s="78">
        <f>I41*J41</f>
        <v>9.7855349980476204E-5</v>
      </c>
      <c r="L41" s="79"/>
      <c r="M41" s="80"/>
      <c r="N41" s="81">
        <f>分析係数表!H44</f>
        <v>0.11582678238742218</v>
      </c>
      <c r="O41" s="82">
        <f t="shared" si="4"/>
        <v>0.81764362023149528</v>
      </c>
      <c r="P41" s="76">
        <f>分析係数表!C44</f>
        <v>0.35545171339563864</v>
      </c>
      <c r="Q41" s="82">
        <f>O41*P41</f>
        <v>0.29063282575829785</v>
      </c>
      <c r="R41" s="83">
        <v>0.29428190660114084</v>
      </c>
      <c r="S41" s="84">
        <f>I41+R41</f>
        <v>0.29465170402162649</v>
      </c>
      <c r="T41" s="85">
        <f>分析係数表!F44</f>
        <v>0.46669133974833454</v>
      </c>
      <c r="U41" s="86">
        <f t="shared" si="7"/>
        <v>0.13751139850898261</v>
      </c>
      <c r="V41" s="87">
        <f>分析係数表!D44</f>
        <v>0.18985936343449297</v>
      </c>
      <c r="W41" s="88">
        <f t="shared" si="8"/>
        <v>0</v>
      </c>
      <c r="X41" s="76">
        <f>分析係数表!E44</f>
        <v>0.1073279052553664</v>
      </c>
      <c r="Y41" s="89">
        <f t="shared" si="9"/>
        <v>0</v>
      </c>
    </row>
    <row r="42" spans="1:25" x14ac:dyDescent="0.2">
      <c r="A42" s="6" t="s">
        <v>341</v>
      </c>
      <c r="B42" s="5" t="s">
        <v>278</v>
      </c>
      <c r="C42" s="90"/>
      <c r="D42" s="76">
        <f>投入係数表!J42</f>
        <v>0</v>
      </c>
      <c r="E42" s="77">
        <f>$C$12*D42</f>
        <v>0</v>
      </c>
      <c r="F42" s="76">
        <f>分析係数表!C45</f>
        <v>1</v>
      </c>
      <c r="G42" s="77">
        <f>E42*F42</f>
        <v>0</v>
      </c>
      <c r="H42" s="77">
        <v>4.7112241535149257E-2</v>
      </c>
      <c r="I42" s="77">
        <f>C42+H42</f>
        <v>4.7112241535149257E-2</v>
      </c>
      <c r="J42" s="76">
        <f>分析係数表!G45</f>
        <v>0</v>
      </c>
      <c r="K42" s="78">
        <f>I42*J42</f>
        <v>0</v>
      </c>
      <c r="L42" s="79"/>
      <c r="M42" s="80"/>
      <c r="N42" s="81">
        <f>分析係数表!H45</f>
        <v>0</v>
      </c>
      <c r="O42" s="82">
        <f t="shared" si="4"/>
        <v>0</v>
      </c>
      <c r="P42" s="76">
        <f>分析係数表!C45</f>
        <v>1</v>
      </c>
      <c r="Q42" s="82">
        <f>O42*P42</f>
        <v>0</v>
      </c>
      <c r="R42" s="83">
        <v>2.2812947547784554E-2</v>
      </c>
      <c r="S42" s="84">
        <f>I42+R42</f>
        <v>6.9925189082933811E-2</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1.5503875968992248E-3</v>
      </c>
      <c r="E43" s="77">
        <f>$C$12*D43</f>
        <v>0.15503875968992248</v>
      </c>
      <c r="F43" s="76">
        <f>分析係数表!C46</f>
        <v>0.4567198177676538</v>
      </c>
      <c r="G43" s="77">
        <f>E43*F43</f>
        <v>7.0809274072504466E-2</v>
      </c>
      <c r="H43" s="77">
        <v>9.4770948830164195E-2</v>
      </c>
      <c r="I43" s="77">
        <f>C43+H43</f>
        <v>9.4770948830164195E-2</v>
      </c>
      <c r="J43" s="76">
        <f>分析係数表!G46</f>
        <v>7.462686567164179E-3</v>
      </c>
      <c r="K43" s="78">
        <f>I43*J43</f>
        <v>7.0724588679227005E-4</v>
      </c>
      <c r="L43" s="79"/>
      <c r="M43" s="80"/>
      <c r="N43" s="81">
        <f>分析係数表!H46</f>
        <v>2.3901485890852909E-2</v>
      </c>
      <c r="O43" s="82">
        <f t="shared" si="4"/>
        <v>0.16872520370410612</v>
      </c>
      <c r="P43" s="76">
        <f>分析係数表!C46</f>
        <v>0.4567198177676538</v>
      </c>
      <c r="Q43" s="82">
        <f>O43*P43</f>
        <v>7.7060144288549612E-2</v>
      </c>
      <c r="R43" s="83">
        <v>8.2317010436998017E-2</v>
      </c>
      <c r="S43" s="84">
        <f>I43+R43</f>
        <v>0.1770879592671622</v>
      </c>
      <c r="T43" s="85">
        <f>分析係数表!F46</f>
        <v>0.31592039800995025</v>
      </c>
      <c r="U43" s="86">
        <f t="shared" si="7"/>
        <v>5.5945698574451738E-2</v>
      </c>
      <c r="V43" s="87">
        <f>分析係数表!D46</f>
        <v>2.4875621890547263E-3</v>
      </c>
      <c r="W43" s="88">
        <f t="shared" si="8"/>
        <v>0</v>
      </c>
      <c r="X43" s="76">
        <f>分析係数表!E46</f>
        <v>4.9751243781094526E-3</v>
      </c>
      <c r="Y43" s="89">
        <f t="shared" si="9"/>
        <v>0</v>
      </c>
    </row>
    <row r="44" spans="1:25" x14ac:dyDescent="0.2">
      <c r="A44" s="192">
        <v>40</v>
      </c>
      <c r="B44" s="14" t="s">
        <v>150</v>
      </c>
      <c r="C44" s="197">
        <f>SUM(C5:C43)</f>
        <v>100</v>
      </c>
      <c r="D44" s="92">
        <f>投入係数表!J44</f>
        <v>0.68527131782945738</v>
      </c>
      <c r="E44" s="91">
        <f>SUM(E5:E43)</f>
        <v>68.52713178294573</v>
      </c>
      <c r="F44" s="92">
        <f>分析係数表!C47</f>
        <v>0.36342247216802481</v>
      </c>
      <c r="G44" s="91">
        <f>SUM(G5:G43)</f>
        <v>7.7492427489562132</v>
      </c>
      <c r="H44" s="91">
        <f>SUM(H5:H43)</f>
        <v>9.0294813754079417</v>
      </c>
      <c r="I44" s="91">
        <f>SUM(I5:I43)</f>
        <v>109.02948137540795</v>
      </c>
      <c r="J44" s="92">
        <f>分析係数表!G47</f>
        <v>0.19905001489523683</v>
      </c>
      <c r="K44" s="93">
        <f>SUM(K5:K43)</f>
        <v>11.258681141764646</v>
      </c>
      <c r="L44" s="94">
        <f>最終需要_まとめ!$L$33</f>
        <v>0.627</v>
      </c>
      <c r="M44" s="91">
        <f>K44*L44</f>
        <v>7.0591930758864327</v>
      </c>
      <c r="N44" s="95">
        <f>分析係数表!H47</f>
        <v>1</v>
      </c>
      <c r="O44" s="91">
        <f>SUM(O5:O43)</f>
        <v>7.0591930758864319</v>
      </c>
      <c r="P44" s="92">
        <f>分析係数表!C47</f>
        <v>0.36342247216802481</v>
      </c>
      <c r="Q44" s="96">
        <f>SUM(Q5:Q43)</f>
        <v>2.1246365900581821</v>
      </c>
      <c r="R44" s="91">
        <f>SUM(R5:R43)</f>
        <v>2.3737073224697083</v>
      </c>
      <c r="S44" s="97">
        <f>SUM(S5:S43)</f>
        <v>111.40318869787767</v>
      </c>
      <c r="T44" s="98">
        <f>分析係数表!F47</f>
        <v>0.46090827844162724</v>
      </c>
      <c r="U44" s="99">
        <f>SUM(U5:U43)</f>
        <v>35.617305829273484</v>
      </c>
      <c r="V44" s="100">
        <f>分析係数表!D47</f>
        <v>7.2937009698454208E-2</v>
      </c>
      <c r="W44" s="101">
        <f>SUM(W5:W43)</f>
        <v>3</v>
      </c>
      <c r="X44" s="92">
        <f>分析係数表!E47</f>
        <v>5.555923339181093E-2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0.28540305010893241</v>
      </c>
      <c r="G5" s="110">
        <f t="shared" ref="G5:G38" si="1">E5*F5</f>
        <v>0</v>
      </c>
      <c r="H5" s="110">
        <f t="array" ref="H5:H43">MMULT(逆行列係数!C5:AO43,'9'!G5:G43)</f>
        <v>1.8858935037104627E-4</v>
      </c>
      <c r="I5" s="110">
        <f t="shared" ref="I5:I38" si="2">C5+H5</f>
        <v>1.8858935037104627E-4</v>
      </c>
      <c r="J5" s="107">
        <f>分析係数表!G8</f>
        <v>0.12073170731707317</v>
      </c>
      <c r="K5" s="111">
        <f t="shared" ref="K5:K38" si="3">I5*J5</f>
        <v>2.2768714252114121E-5</v>
      </c>
      <c r="L5" s="79" t="s">
        <v>182</v>
      </c>
      <c r="M5" s="80" t="s">
        <v>182</v>
      </c>
      <c r="N5" s="81">
        <f>分析係数表!H8</f>
        <v>1.3177625301040578E-2</v>
      </c>
      <c r="O5" s="82">
        <f t="shared" ref="O5:O43" si="4">$M$44*N5</f>
        <v>4.7019640497999803E-2</v>
      </c>
      <c r="P5" s="76">
        <f>分析係数表!C8</f>
        <v>0.28540305010893241</v>
      </c>
      <c r="Q5" s="82">
        <f t="shared" ref="Q5:Q38" si="5">O5*P5</f>
        <v>1.3419548813154625E-2</v>
      </c>
      <c r="R5" s="83">
        <f t="array" ref="R5:R43">MMULT(逆行列係数!C5:AO43,'9'!Q5:Q43)</f>
        <v>1.5522901806654036E-2</v>
      </c>
      <c r="S5" s="84">
        <f t="shared" ref="S5:S38" si="6">I5+R5</f>
        <v>1.5711491157025081E-2</v>
      </c>
      <c r="T5" s="85">
        <f>分析係数表!F8</f>
        <v>0.44634146341463415</v>
      </c>
      <c r="U5" s="86">
        <f t="shared" ref="U5:U43" si="7">S5*T5</f>
        <v>7.0126899554526587E-3</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107">
        <f>投入係数表!K6</f>
        <v>0</v>
      </c>
      <c r="E6" s="110">
        <f t="shared" si="0"/>
        <v>0</v>
      </c>
      <c r="F6" s="76">
        <f>分析係数表!C9</f>
        <v>1</v>
      </c>
      <c r="G6" s="110">
        <f t="shared" si="1"/>
        <v>0</v>
      </c>
      <c r="H6" s="110">
        <v>2.774112390602181E-4</v>
      </c>
      <c r="I6" s="110">
        <f t="shared" si="2"/>
        <v>2.774112390602181E-4</v>
      </c>
      <c r="J6" s="107">
        <f>分析係数表!G9</f>
        <v>0.24766355140186916</v>
      </c>
      <c r="K6" s="111">
        <f t="shared" si="3"/>
        <v>6.8704652664446534E-5</v>
      </c>
      <c r="L6" s="79"/>
      <c r="M6" s="80"/>
      <c r="N6" s="81">
        <f>分析係数表!H9</f>
        <v>6.816013086745127E-4</v>
      </c>
      <c r="O6" s="82">
        <f t="shared" si="4"/>
        <v>2.432050370586197E-3</v>
      </c>
      <c r="P6" s="76">
        <f>分析係数表!C9</f>
        <v>1</v>
      </c>
      <c r="Q6" s="82">
        <f t="shared" si="5"/>
        <v>2.432050370586197E-3</v>
      </c>
      <c r="R6" s="83">
        <v>3.0677156461814473E-3</v>
      </c>
      <c r="S6" s="84">
        <f t="shared" si="6"/>
        <v>3.3451268852416655E-3</v>
      </c>
      <c r="T6" s="85">
        <f>分析係数表!F9</f>
        <v>0.64018691588785048</v>
      </c>
      <c r="U6" s="86">
        <f t="shared" si="7"/>
        <v>2.1415064639163932E-3</v>
      </c>
      <c r="V6" s="87">
        <f>分析係数表!D9</f>
        <v>0.1822429906542056</v>
      </c>
      <c r="W6" s="167">
        <f t="shared" si="8"/>
        <v>0</v>
      </c>
      <c r="X6" s="76">
        <f>分析係数表!E9</f>
        <v>0.10981308411214953</v>
      </c>
      <c r="Y6" s="166">
        <f t="shared" si="9"/>
        <v>0</v>
      </c>
    </row>
    <row r="7" spans="1:25" x14ac:dyDescent="0.2">
      <c r="A7" s="6" t="s">
        <v>220</v>
      </c>
      <c r="B7" s="5" t="s">
        <v>266</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1.3632026173490254E-3</v>
      </c>
      <c r="O7" s="82">
        <f t="shared" si="4"/>
        <v>4.864100741172394E-3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107">
        <f>投入係数表!K8</f>
        <v>0.58762886597938147</v>
      </c>
      <c r="E8" s="110">
        <f t="shared" si="0"/>
        <v>58.762886597938149</v>
      </c>
      <c r="F8" s="76">
        <f>分析係数表!C11</f>
        <v>8.7822458270106263E-2</v>
      </c>
      <c r="G8" s="110">
        <f t="shared" si="1"/>
        <v>5.1607011560784093</v>
      </c>
      <c r="H8" s="110">
        <v>5.2152817037150108</v>
      </c>
      <c r="I8" s="110">
        <f t="shared" si="2"/>
        <v>5.2152817037150108</v>
      </c>
      <c r="J8" s="107">
        <f>分析係数表!G11</f>
        <v>0.34070796460176989</v>
      </c>
      <c r="K8" s="111">
        <f t="shared" si="3"/>
        <v>1.776888014097592</v>
      </c>
      <c r="L8" s="79"/>
      <c r="M8" s="80"/>
      <c r="N8" s="81">
        <f>分析係数表!H11</f>
        <v>0</v>
      </c>
      <c r="O8" s="82">
        <f t="shared" si="4"/>
        <v>0</v>
      </c>
      <c r="P8" s="76">
        <f>分析係数表!C11</f>
        <v>8.7822458270106263E-2</v>
      </c>
      <c r="Q8" s="82">
        <f t="shared" si="5"/>
        <v>0</v>
      </c>
      <c r="R8" s="83">
        <v>3.2524488390170466E-3</v>
      </c>
      <c r="S8" s="84">
        <f t="shared" si="6"/>
        <v>5.2185341525540281</v>
      </c>
      <c r="T8" s="85">
        <f>分析係数表!F11</f>
        <v>0.55309734513274333</v>
      </c>
      <c r="U8" s="86">
        <f t="shared" si="7"/>
        <v>2.8863573852621833</v>
      </c>
      <c r="V8" s="87">
        <f>分析係数表!D11</f>
        <v>2.2123893805309734E-2</v>
      </c>
      <c r="W8" s="167">
        <f t="shared" si="8"/>
        <v>0</v>
      </c>
      <c r="X8" s="76">
        <f>分析係数表!E11</f>
        <v>1.0324483775811209E-2</v>
      </c>
      <c r="Y8" s="166">
        <f t="shared" si="9"/>
        <v>0</v>
      </c>
    </row>
    <row r="9" spans="1:25" x14ac:dyDescent="0.2">
      <c r="A9" s="6" t="s">
        <v>222</v>
      </c>
      <c r="B9" s="5" t="s">
        <v>190</v>
      </c>
      <c r="C9" s="90"/>
      <c r="D9" s="107">
        <f>投入係数表!K9</f>
        <v>0</v>
      </c>
      <c r="E9" s="110">
        <f t="shared" si="0"/>
        <v>0</v>
      </c>
      <c r="F9" s="76">
        <f>分析係数表!C12</f>
        <v>5.1649194579391433E-2</v>
      </c>
      <c r="G9" s="110">
        <f t="shared" si="1"/>
        <v>0</v>
      </c>
      <c r="H9" s="110">
        <v>2.3242157581504095E-5</v>
      </c>
      <c r="I9" s="110">
        <f t="shared" si="2"/>
        <v>2.3242157581504095E-5</v>
      </c>
      <c r="J9" s="107">
        <f>分析係数表!G12</f>
        <v>0.11451828724353257</v>
      </c>
      <c r="K9" s="111">
        <f t="shared" si="3"/>
        <v>2.661652078078134E-6</v>
      </c>
      <c r="L9" s="79"/>
      <c r="M9" s="80"/>
      <c r="N9" s="81">
        <f>分析係数表!H12</f>
        <v>9.8559549234334534E-2</v>
      </c>
      <c r="O9" s="82">
        <f t="shared" si="4"/>
        <v>0.35167448358676406</v>
      </c>
      <c r="P9" s="76">
        <f>分析係数表!C12</f>
        <v>5.1649194579391433E-2</v>
      </c>
      <c r="Q9" s="82">
        <f t="shared" si="5"/>
        <v>1.8163703831379777E-2</v>
      </c>
      <c r="R9" s="83">
        <v>1.9545165266045179E-2</v>
      </c>
      <c r="S9" s="84">
        <f t="shared" si="6"/>
        <v>1.9568407423626682E-2</v>
      </c>
      <c r="T9" s="85">
        <f>分析係数表!F12</f>
        <v>0.48360838537020517</v>
      </c>
      <c r="U9" s="86">
        <f t="shared" si="7"/>
        <v>9.4634459184064369E-3</v>
      </c>
      <c r="V9" s="87">
        <f>分析係数表!D12</f>
        <v>3.2560214094558428E-2</v>
      </c>
      <c r="W9" s="167">
        <f t="shared" si="8"/>
        <v>0</v>
      </c>
      <c r="X9" s="76">
        <f>分析係数表!E12</f>
        <v>3.6685994647636042E-2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0.24034334763948498</v>
      </c>
      <c r="K10" s="111">
        <f t="shared" si="3"/>
        <v>0</v>
      </c>
      <c r="L10" s="79"/>
      <c r="M10" s="80"/>
      <c r="N10" s="81">
        <f>分析係数表!H13</f>
        <v>1.4677148180124507E-2</v>
      </c>
      <c r="O10" s="82">
        <f t="shared" si="4"/>
        <v>5.237015131328944E-2</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107">
        <f>投入係数表!K11</f>
        <v>0</v>
      </c>
      <c r="E11" s="110">
        <f t="shared" si="0"/>
        <v>0</v>
      </c>
      <c r="F11" s="76">
        <f>分析係数表!C14</f>
        <v>0.34108258154059679</v>
      </c>
      <c r="G11" s="110">
        <f t="shared" si="1"/>
        <v>0</v>
      </c>
      <c r="H11" s="110">
        <v>3.980814460571841E-2</v>
      </c>
      <c r="I11" s="110">
        <f t="shared" si="2"/>
        <v>3.980814460571841E-2</v>
      </c>
      <c r="J11" s="107">
        <f>分析係数表!G14</f>
        <v>0.16056603773584904</v>
      </c>
      <c r="K11" s="111">
        <f t="shared" si="3"/>
        <v>6.391836048955918E-3</v>
      </c>
      <c r="L11" s="79"/>
      <c r="M11" s="80"/>
      <c r="N11" s="81">
        <f>分析係数表!H14</f>
        <v>1.2723224428590903E-3</v>
      </c>
      <c r="O11" s="82">
        <f t="shared" si="4"/>
        <v>4.5398273584275678E-3</v>
      </c>
      <c r="P11" s="76">
        <f>分析係数表!C14</f>
        <v>0.34108258154059679</v>
      </c>
      <c r="Q11" s="82">
        <f t="shared" si="5"/>
        <v>1.5484560351611029E-3</v>
      </c>
      <c r="R11" s="83">
        <v>9.9013756013961573E-3</v>
      </c>
      <c r="S11" s="84">
        <f t="shared" si="6"/>
        <v>4.9709520207114569E-2</v>
      </c>
      <c r="T11" s="85">
        <f>分析係数表!F14</f>
        <v>0.29226415094339625</v>
      </c>
      <c r="U11" s="86">
        <f t="shared" si="7"/>
        <v>1.4528310717135938E-2</v>
      </c>
      <c r="V11" s="87">
        <f>分析係数表!D14</f>
        <v>2.69811320754717E-2</v>
      </c>
      <c r="W11" s="167">
        <f t="shared" si="8"/>
        <v>0</v>
      </c>
      <c r="X11" s="76">
        <f>分析係数表!E14</f>
        <v>2.358490566037736E-2</v>
      </c>
      <c r="Y11" s="166">
        <f t="shared" si="9"/>
        <v>0</v>
      </c>
    </row>
    <row r="12" spans="1:25" x14ac:dyDescent="0.2">
      <c r="A12" s="6" t="s">
        <v>225</v>
      </c>
      <c r="B12" s="5" t="s">
        <v>29</v>
      </c>
      <c r="C12" s="90"/>
      <c r="D12" s="107">
        <f>投入係数表!K12</f>
        <v>3.4364261168384879E-3</v>
      </c>
      <c r="E12" s="110">
        <f t="shared" si="0"/>
        <v>0.3436426116838488</v>
      </c>
      <c r="F12" s="76">
        <f>分析係数表!C15</f>
        <v>0</v>
      </c>
      <c r="G12" s="110">
        <f t="shared" si="1"/>
        <v>0</v>
      </c>
      <c r="H12" s="110">
        <v>0</v>
      </c>
      <c r="I12" s="110">
        <f t="shared" si="2"/>
        <v>0</v>
      </c>
      <c r="J12" s="107">
        <f>分析係数表!G15</f>
        <v>9.6124031007751937E-2</v>
      </c>
      <c r="K12" s="111">
        <f t="shared" si="3"/>
        <v>0</v>
      </c>
      <c r="L12" s="79"/>
      <c r="M12" s="80"/>
      <c r="N12" s="81">
        <f>分析係数表!H15</f>
        <v>9.1334575362384696E-3</v>
      </c>
      <c r="O12" s="82">
        <f t="shared" si="4"/>
        <v>3.2589474965855035E-2</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75">
        <f>最終需要_まとめ!C14</f>
        <v>100</v>
      </c>
      <c r="D13" s="107">
        <f>投入係数表!K13</f>
        <v>6.1855670103092786E-2</v>
      </c>
      <c r="E13" s="110">
        <f t="shared" si="0"/>
        <v>6.1855670103092786</v>
      </c>
      <c r="F13" s="76">
        <f>分析係数表!C16</f>
        <v>7.999999999999996E-2</v>
      </c>
      <c r="G13" s="110">
        <f t="shared" si="1"/>
        <v>0.49484536082474206</v>
      </c>
      <c r="H13" s="110">
        <v>0.51489168201330748</v>
      </c>
      <c r="I13" s="110">
        <f t="shared" si="2"/>
        <v>100.51489168201331</v>
      </c>
      <c r="J13" s="107">
        <f>分析係数表!G16</f>
        <v>3.4364261168384883E-2</v>
      </c>
      <c r="K13" s="111">
        <f t="shared" si="3"/>
        <v>3.4541199890726229</v>
      </c>
      <c r="L13" s="79"/>
      <c r="M13" s="80"/>
      <c r="N13" s="81">
        <f>分析係数表!H16</f>
        <v>1.767619393829236E-2</v>
      </c>
      <c r="O13" s="82">
        <f t="shared" si="4"/>
        <v>6.30711729438687E-2</v>
      </c>
      <c r="P13" s="76">
        <f>分析係数表!C16</f>
        <v>7.999999999999996E-2</v>
      </c>
      <c r="Q13" s="82">
        <f t="shared" si="5"/>
        <v>5.0456938355094936E-3</v>
      </c>
      <c r="R13" s="83">
        <v>5.9167531913125009E-3</v>
      </c>
      <c r="S13" s="84">
        <f t="shared" si="6"/>
        <v>100.52080843520463</v>
      </c>
      <c r="T13" s="85">
        <f>分析係数表!F16</f>
        <v>0.28865979381443296</v>
      </c>
      <c r="U13" s="86">
        <f t="shared" si="7"/>
        <v>29.016315836966282</v>
      </c>
      <c r="V13" s="87">
        <f>分析係数表!D16</f>
        <v>3.4364261168384883E-2</v>
      </c>
      <c r="W13" s="167">
        <f t="shared" si="8"/>
        <v>3</v>
      </c>
      <c r="X13" s="76">
        <f>分析係数表!E16</f>
        <v>3.4364261168384883E-2</v>
      </c>
      <c r="Y13" s="166">
        <f t="shared" si="9"/>
        <v>3</v>
      </c>
    </row>
    <row r="14" spans="1:25" x14ac:dyDescent="0.2">
      <c r="A14" s="6" t="s">
        <v>2</v>
      </c>
      <c r="B14" s="5" t="s">
        <v>364</v>
      </c>
      <c r="C14" s="90"/>
      <c r="D14" s="107">
        <f>投入係数表!K14</f>
        <v>0</v>
      </c>
      <c r="E14" s="110">
        <f t="shared" si="0"/>
        <v>0</v>
      </c>
      <c r="F14" s="76">
        <f>分析係数表!C17</f>
        <v>0.11736526946107784</v>
      </c>
      <c r="G14" s="110">
        <f t="shared" si="1"/>
        <v>0</v>
      </c>
      <c r="H14" s="110">
        <v>6.134518463038292E-3</v>
      </c>
      <c r="I14" s="110">
        <f t="shared" si="2"/>
        <v>6.134518463038292E-3</v>
      </c>
      <c r="J14" s="107">
        <f>分析係数表!G17</f>
        <v>0.2134453781512605</v>
      </c>
      <c r="K14" s="111">
        <f t="shared" si="3"/>
        <v>1.3093846131190976E-3</v>
      </c>
      <c r="L14" s="79"/>
      <c r="M14" s="80"/>
      <c r="N14" s="81">
        <f>分析係数表!H17</f>
        <v>2.9081655836779205E-3</v>
      </c>
      <c r="O14" s="82">
        <f t="shared" si="4"/>
        <v>1.0376748247834439E-2</v>
      </c>
      <c r="P14" s="76">
        <f>分析係数表!C17</f>
        <v>0.11736526946107784</v>
      </c>
      <c r="Q14" s="82">
        <f t="shared" si="5"/>
        <v>1.2178698542368563E-3</v>
      </c>
      <c r="R14" s="83">
        <v>2.1200906144972203E-3</v>
      </c>
      <c r="S14" s="84">
        <f t="shared" si="6"/>
        <v>8.2546090775355123E-3</v>
      </c>
      <c r="T14" s="85">
        <f>分析係数表!F17</f>
        <v>0.32436974789915968</v>
      </c>
      <c r="U14" s="86">
        <f t="shared" si="7"/>
        <v>2.6775454654863091E-3</v>
      </c>
      <c r="V14" s="87">
        <f>分析係数表!D17</f>
        <v>3.0252100840336135E-2</v>
      </c>
      <c r="W14" s="167">
        <f t="shared" si="8"/>
        <v>0</v>
      </c>
      <c r="X14" s="76">
        <f>分析係数表!E17</f>
        <v>2.0168067226890758E-2</v>
      </c>
      <c r="Y14" s="166">
        <f t="shared" si="9"/>
        <v>0</v>
      </c>
    </row>
    <row r="15" spans="1:25" x14ac:dyDescent="0.2">
      <c r="A15" s="6" t="s">
        <v>3</v>
      </c>
      <c r="B15" s="5" t="s">
        <v>31</v>
      </c>
      <c r="C15" s="90"/>
      <c r="D15" s="107">
        <f>投入係数表!K15</f>
        <v>0</v>
      </c>
      <c r="E15" s="110">
        <f t="shared" si="0"/>
        <v>0</v>
      </c>
      <c r="F15" s="76">
        <f>分析係数表!C18</f>
        <v>0.3260188087774295</v>
      </c>
      <c r="G15" s="110">
        <f t="shared" si="1"/>
        <v>0</v>
      </c>
      <c r="H15" s="110">
        <v>1.7117597360063815E-3</v>
      </c>
      <c r="I15" s="110">
        <f t="shared" si="2"/>
        <v>1.7117597360063815E-3</v>
      </c>
      <c r="J15" s="107">
        <f>分析係数表!G18</f>
        <v>0.2148626817447496</v>
      </c>
      <c r="K15" s="111">
        <f t="shared" si="3"/>
        <v>3.6779328738101573E-4</v>
      </c>
      <c r="L15" s="79"/>
      <c r="M15" s="80"/>
      <c r="N15" s="81">
        <f>分析係数表!H18</f>
        <v>4.544008724496751E-4</v>
      </c>
      <c r="O15" s="82">
        <f t="shared" si="4"/>
        <v>1.6213669137241312E-3</v>
      </c>
      <c r="P15" s="76">
        <f>分析係数表!C18</f>
        <v>0.3260188087774295</v>
      </c>
      <c r="Q15" s="82">
        <f t="shared" si="5"/>
        <v>5.2859610980347858E-4</v>
      </c>
      <c r="R15" s="83">
        <v>1.2053428644236671E-3</v>
      </c>
      <c r="S15" s="84">
        <f t="shared" si="6"/>
        <v>2.9171026004300485E-3</v>
      </c>
      <c r="T15" s="85">
        <f>分析係数表!F18</f>
        <v>0.44749596122778673</v>
      </c>
      <c r="U15" s="86">
        <f t="shared" si="7"/>
        <v>1.3053916321795209E-3</v>
      </c>
      <c r="V15" s="87">
        <f>分析係数表!D18</f>
        <v>7.5928917609046853E-2</v>
      </c>
      <c r="W15" s="167">
        <f t="shared" si="8"/>
        <v>0</v>
      </c>
      <c r="X15" s="76">
        <f>分析係数表!E18</f>
        <v>7.1082390953150248E-2</v>
      </c>
      <c r="Y15" s="166">
        <f t="shared" si="9"/>
        <v>0</v>
      </c>
    </row>
    <row r="16" spans="1:25" x14ac:dyDescent="0.2">
      <c r="A16" s="6" t="s">
        <v>4</v>
      </c>
      <c r="B16" s="5" t="s">
        <v>32</v>
      </c>
      <c r="C16" s="90"/>
      <c r="D16" s="107">
        <f>投入係数表!K16</f>
        <v>0</v>
      </c>
      <c r="E16" s="110">
        <f t="shared" si="0"/>
        <v>0</v>
      </c>
      <c r="F16" s="76">
        <f>分析係数表!C19</f>
        <v>0</v>
      </c>
      <c r="G16" s="110">
        <f t="shared" si="1"/>
        <v>0</v>
      </c>
      <c r="H16" s="110">
        <v>0</v>
      </c>
      <c r="I16" s="110">
        <f t="shared" si="2"/>
        <v>0</v>
      </c>
      <c r="J16" s="107">
        <f>分析係数表!G19</f>
        <v>0</v>
      </c>
      <c r="K16" s="111">
        <f t="shared" si="3"/>
        <v>0</v>
      </c>
      <c r="L16" s="79"/>
      <c r="M16" s="80"/>
      <c r="N16" s="81">
        <f>分析係数表!H19</f>
        <v>-1.3632026173490252E-4</v>
      </c>
      <c r="O16" s="82">
        <f t="shared" si="4"/>
        <v>-4.8641007411723931E-4</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107">
        <f>投入係数表!K17</f>
        <v>0</v>
      </c>
      <c r="E17" s="110">
        <f t="shared" si="0"/>
        <v>0</v>
      </c>
      <c r="F17" s="76">
        <f>分析係数表!C20</f>
        <v>0.14381270903010035</v>
      </c>
      <c r="G17" s="110">
        <f t="shared" si="1"/>
        <v>0</v>
      </c>
      <c r="H17" s="110">
        <v>7.8871878146230989E-4</v>
      </c>
      <c r="I17" s="110">
        <f t="shared" si="2"/>
        <v>7.8871878146230989E-4</v>
      </c>
      <c r="J17" s="107">
        <f>分析係数表!G20</f>
        <v>0.10504201680672269</v>
      </c>
      <c r="K17" s="111">
        <f t="shared" si="3"/>
        <v>8.2848611498141799E-5</v>
      </c>
      <c r="L17" s="79"/>
      <c r="M17" s="80"/>
      <c r="N17" s="81">
        <f>分析係数表!H20</f>
        <v>5.9072113418457762E-4</v>
      </c>
      <c r="O17" s="82">
        <f t="shared" si="4"/>
        <v>2.1077769878413703E-3</v>
      </c>
      <c r="P17" s="76">
        <f>分析係数表!C20</f>
        <v>0.14381270903010035</v>
      </c>
      <c r="Q17" s="82">
        <f t="shared" si="5"/>
        <v>3.0312511865277235E-4</v>
      </c>
      <c r="R17" s="83">
        <v>6.3132106300915704E-4</v>
      </c>
      <c r="S17" s="84">
        <f t="shared" si="6"/>
        <v>1.4200398444714668E-3</v>
      </c>
      <c r="T17" s="85">
        <f>分析係数表!F20</f>
        <v>0.23109243697478993</v>
      </c>
      <c r="U17" s="86">
        <f t="shared" si="7"/>
        <v>3.2816046826021291E-4</v>
      </c>
      <c r="V17" s="87">
        <f>分析係数表!D20</f>
        <v>5.0420168067226892E-2</v>
      </c>
      <c r="W17" s="167">
        <f t="shared" si="8"/>
        <v>0</v>
      </c>
      <c r="X17" s="76">
        <f>分析係数表!E20</f>
        <v>5.4621848739495799E-2</v>
      </c>
      <c r="Y17" s="166">
        <f t="shared" si="9"/>
        <v>0</v>
      </c>
    </row>
    <row r="18" spans="1:25" x14ac:dyDescent="0.2">
      <c r="A18" s="6" t="s">
        <v>6</v>
      </c>
      <c r="B18" s="5" t="s">
        <v>34</v>
      </c>
      <c r="C18" s="90"/>
      <c r="D18" s="107">
        <f>投入係数表!K18</f>
        <v>0</v>
      </c>
      <c r="E18" s="110">
        <f t="shared" si="0"/>
        <v>0</v>
      </c>
      <c r="F18" s="76">
        <f>分析係数表!C21</f>
        <v>1.9047619047619091E-2</v>
      </c>
      <c r="G18" s="110">
        <f t="shared" si="1"/>
        <v>0</v>
      </c>
      <c r="H18" s="110">
        <v>2.8413041475735855E-3</v>
      </c>
      <c r="I18" s="110">
        <f t="shared" si="2"/>
        <v>2.8413041475735855E-3</v>
      </c>
      <c r="J18" s="107">
        <f>分析係数表!G21</f>
        <v>0.29914529914529914</v>
      </c>
      <c r="K18" s="111">
        <f t="shared" si="3"/>
        <v>8.499627791886794E-4</v>
      </c>
      <c r="L18" s="79"/>
      <c r="M18" s="80"/>
      <c r="N18" s="81">
        <f>分析係数表!H21</f>
        <v>9.5424183214431774E-4</v>
      </c>
      <c r="O18" s="82">
        <f t="shared" si="4"/>
        <v>3.4048705188206756E-3</v>
      </c>
      <c r="P18" s="76">
        <f>分析係数表!C21</f>
        <v>1.9047619047619091E-2</v>
      </c>
      <c r="Q18" s="82">
        <f t="shared" si="5"/>
        <v>6.4854676548965396E-5</v>
      </c>
      <c r="R18" s="83">
        <v>1.3478911010420195E-4</v>
      </c>
      <c r="S18" s="84">
        <f t="shared" si="6"/>
        <v>2.9760932576777875E-3</v>
      </c>
      <c r="T18" s="85">
        <f>分析係数表!F21</f>
        <v>0.44444444444444442</v>
      </c>
      <c r="U18" s="86">
        <f t="shared" si="7"/>
        <v>1.3227081145234609E-3</v>
      </c>
      <c r="V18" s="87">
        <f>分析係数表!D21</f>
        <v>3.4188034188034191E-2</v>
      </c>
      <c r="W18" s="167">
        <f t="shared" si="8"/>
        <v>0</v>
      </c>
      <c r="X18" s="76">
        <f>分析係数表!E21</f>
        <v>8.5470085470085479E-3</v>
      </c>
      <c r="Y18" s="166">
        <f t="shared" si="9"/>
        <v>0</v>
      </c>
    </row>
    <row r="19" spans="1:25" x14ac:dyDescent="0.2">
      <c r="A19" s="6" t="s">
        <v>7</v>
      </c>
      <c r="B19" s="5" t="s">
        <v>268</v>
      </c>
      <c r="C19" s="90"/>
      <c r="D19" s="107">
        <f>投入係数表!K19</f>
        <v>0</v>
      </c>
      <c r="E19" s="110">
        <f t="shared" si="0"/>
        <v>0</v>
      </c>
      <c r="F19" s="76">
        <f>分析係数表!C22</f>
        <v>0</v>
      </c>
      <c r="G19" s="110">
        <f t="shared" si="1"/>
        <v>0</v>
      </c>
      <c r="H19" s="110">
        <v>0</v>
      </c>
      <c r="I19" s="110">
        <f t="shared" si="2"/>
        <v>0</v>
      </c>
      <c r="J19" s="107">
        <f>分析係数表!G22</f>
        <v>0.21739130434782608</v>
      </c>
      <c r="K19" s="111">
        <f t="shared" si="3"/>
        <v>0</v>
      </c>
      <c r="L19" s="79"/>
      <c r="M19" s="80"/>
      <c r="N19" s="81">
        <f>分析係数表!H22</f>
        <v>4.5440087244967509E-5</v>
      </c>
      <c r="O19" s="82">
        <f t="shared" si="4"/>
        <v>1.621366913724131E-4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0.22047244094488189</v>
      </c>
      <c r="K20" s="111">
        <f t="shared" si="3"/>
        <v>0</v>
      </c>
      <c r="L20" s="79"/>
      <c r="M20" s="80"/>
      <c r="N20" s="81">
        <f>分析係数表!H23</f>
        <v>4.5440087244967509E-5</v>
      </c>
      <c r="O20" s="82">
        <f t="shared" si="4"/>
        <v>1.621366913724131E-4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107">
        <f>投入係数表!K21</f>
        <v>0</v>
      </c>
      <c r="E21" s="110">
        <f t="shared" si="0"/>
        <v>0</v>
      </c>
      <c r="F21" s="76">
        <f>分析係数表!C24</f>
        <v>1.5105740181268867E-2</v>
      </c>
      <c r="G21" s="110">
        <f t="shared" si="1"/>
        <v>0</v>
      </c>
      <c r="H21" s="110">
        <v>3.0623745482242324E-5</v>
      </c>
      <c r="I21" s="110">
        <f t="shared" si="2"/>
        <v>3.0623745482242324E-5</v>
      </c>
      <c r="J21" s="107">
        <f>分析係数表!G24</f>
        <v>0.33333333333333331</v>
      </c>
      <c r="K21" s="111">
        <f t="shared" si="3"/>
        <v>1.0207915160747441E-5</v>
      </c>
      <c r="L21" s="79"/>
      <c r="M21" s="80"/>
      <c r="N21" s="81">
        <f>分析係数表!H24</f>
        <v>4.0896078520470761E-4</v>
      </c>
      <c r="O21" s="82">
        <f t="shared" si="4"/>
        <v>1.4592302223517181E-3</v>
      </c>
      <c r="P21" s="76">
        <f>分析係数表!C24</f>
        <v>1.5105740181268867E-2</v>
      </c>
      <c r="Q21" s="82">
        <f t="shared" si="5"/>
        <v>2.2042752603500252E-5</v>
      </c>
      <c r="R21" s="83">
        <v>5.6716963193539098E-5</v>
      </c>
      <c r="S21" s="84">
        <f t="shared" si="6"/>
        <v>8.7340708675781429E-5</v>
      </c>
      <c r="T21" s="85">
        <f>分析係数表!F24</f>
        <v>0.55555555555555558</v>
      </c>
      <c r="U21" s="86">
        <f t="shared" si="7"/>
        <v>4.8522615930989684E-5</v>
      </c>
      <c r="V21" s="87">
        <f>分析係数表!D24</f>
        <v>0</v>
      </c>
      <c r="W21" s="167">
        <f t="shared" si="8"/>
        <v>0</v>
      </c>
      <c r="X21" s="76">
        <f>分析係数表!E24</f>
        <v>0</v>
      </c>
      <c r="Y21" s="166">
        <f t="shared" si="9"/>
        <v>0</v>
      </c>
    </row>
    <row r="22" spans="1:25" x14ac:dyDescent="0.2">
      <c r="A22" s="6" t="s">
        <v>10</v>
      </c>
      <c r="B22" s="5" t="s">
        <v>271</v>
      </c>
      <c r="C22" s="90"/>
      <c r="D22" s="107">
        <f>投入係数表!K22</f>
        <v>0</v>
      </c>
      <c r="E22" s="110">
        <f t="shared" si="0"/>
        <v>0</v>
      </c>
      <c r="F22" s="76">
        <f>分析係数表!C25</f>
        <v>0</v>
      </c>
      <c r="G22" s="110">
        <f t="shared" si="1"/>
        <v>0</v>
      </c>
      <c r="H22" s="110">
        <v>0</v>
      </c>
      <c r="I22" s="110">
        <f t="shared" si="2"/>
        <v>0</v>
      </c>
      <c r="J22" s="107">
        <f>分析係数表!G25</f>
        <v>0.2857142857142857</v>
      </c>
      <c r="K22" s="111">
        <f t="shared" si="3"/>
        <v>0</v>
      </c>
      <c r="L22" s="79"/>
      <c r="M22" s="80"/>
      <c r="N22" s="81">
        <f>分析係数表!H25</f>
        <v>5.4528104693961008E-4</v>
      </c>
      <c r="O22" s="82">
        <f t="shared" si="4"/>
        <v>1.9456402964689572E-3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107">
        <f>投入係数表!K23</f>
        <v>0</v>
      </c>
      <c r="E23" s="110">
        <f t="shared" si="0"/>
        <v>0</v>
      </c>
      <c r="F23" s="76">
        <f>分析係数表!C26</f>
        <v>0.3413940256045519</v>
      </c>
      <c r="G23" s="110">
        <f t="shared" si="1"/>
        <v>0</v>
      </c>
      <c r="H23" s="110">
        <v>1.1764989214324312E-3</v>
      </c>
      <c r="I23" s="110">
        <f t="shared" si="2"/>
        <v>1.1764989214324312E-3</v>
      </c>
      <c r="J23" s="107">
        <f>分析係数表!G26</f>
        <v>0.19709090909090909</v>
      </c>
      <c r="K23" s="111">
        <f t="shared" si="3"/>
        <v>2.3187724196959189E-4</v>
      </c>
      <c r="L23" s="79"/>
      <c r="M23" s="80"/>
      <c r="N23" s="81">
        <f>分析係数表!H26</f>
        <v>1.1996183032671423E-2</v>
      </c>
      <c r="O23" s="82">
        <f t="shared" si="4"/>
        <v>4.280408652231707E-2</v>
      </c>
      <c r="P23" s="76">
        <f>分析係数表!C26</f>
        <v>0.3413940256045519</v>
      </c>
      <c r="Q23" s="82">
        <f t="shared" si="5"/>
        <v>1.4613059410179369E-2</v>
      </c>
      <c r="R23" s="83">
        <v>1.5488248288858943E-2</v>
      </c>
      <c r="S23" s="84">
        <f t="shared" si="6"/>
        <v>1.6664747210291375E-2</v>
      </c>
      <c r="T23" s="85">
        <f>分析係数表!F26</f>
        <v>0.33090909090909093</v>
      </c>
      <c r="U23" s="86">
        <f t="shared" si="7"/>
        <v>5.5145163495873284E-3</v>
      </c>
      <c r="V23" s="87">
        <f>分析係数表!D26</f>
        <v>1.6E-2</v>
      </c>
      <c r="W23" s="167">
        <f t="shared" si="8"/>
        <v>0</v>
      </c>
      <c r="X23" s="76">
        <f>分析係数表!E26</f>
        <v>1.6E-2</v>
      </c>
      <c r="Y23" s="166">
        <f t="shared" si="9"/>
        <v>0</v>
      </c>
    </row>
    <row r="24" spans="1:25" x14ac:dyDescent="0.2">
      <c r="A24" s="6" t="s">
        <v>12</v>
      </c>
      <c r="B24" s="5" t="s">
        <v>365</v>
      </c>
      <c r="C24" s="90"/>
      <c r="D24" s="107">
        <f>投入係数表!K24</f>
        <v>0</v>
      </c>
      <c r="E24" s="110">
        <f t="shared" si="0"/>
        <v>0</v>
      </c>
      <c r="F24" s="76">
        <f>分析係数表!C27</f>
        <v>1.9120458891013214E-3</v>
      </c>
      <c r="G24" s="110">
        <f t="shared" si="1"/>
        <v>0</v>
      </c>
      <c r="H24" s="110">
        <v>6.4163810107167949E-7</v>
      </c>
      <c r="I24" s="110">
        <f t="shared" si="2"/>
        <v>6.4163810107167949E-7</v>
      </c>
      <c r="J24" s="107">
        <f>分析係数表!G27</f>
        <v>0.2857142857142857</v>
      </c>
      <c r="K24" s="111">
        <f t="shared" si="3"/>
        <v>1.8332517173476555E-7</v>
      </c>
      <c r="L24" s="79"/>
      <c r="M24" s="80"/>
      <c r="N24" s="81">
        <f>分析係数表!H27</f>
        <v>1.131458172399691E-2</v>
      </c>
      <c r="O24" s="82">
        <f t="shared" si="4"/>
        <v>4.0372036151730864E-2</v>
      </c>
      <c r="P24" s="76">
        <f>分析係数表!C27</f>
        <v>1.9120458891013214E-3</v>
      </c>
      <c r="Q24" s="82">
        <f t="shared" si="5"/>
        <v>7.7193185758566926E-5</v>
      </c>
      <c r="R24" s="83">
        <v>7.738631859262031E-5</v>
      </c>
      <c r="S24" s="84">
        <f t="shared" si="6"/>
        <v>7.802795669369199E-5</v>
      </c>
      <c r="T24" s="85">
        <f>分析係数表!F27</f>
        <v>0.5714285714285714</v>
      </c>
      <c r="U24" s="86">
        <f t="shared" si="7"/>
        <v>4.4587403824966845E-5</v>
      </c>
      <c r="V24" s="87">
        <f>分析係数表!D27</f>
        <v>0</v>
      </c>
      <c r="W24" s="167">
        <f t="shared" si="8"/>
        <v>0</v>
      </c>
      <c r="X24" s="76">
        <f>分析係数表!E27</f>
        <v>0</v>
      </c>
      <c r="Y24" s="166">
        <f t="shared" si="9"/>
        <v>0</v>
      </c>
    </row>
    <row r="25" spans="1:25" x14ac:dyDescent="0.2">
      <c r="A25" s="6" t="s">
        <v>13</v>
      </c>
      <c r="B25" s="5" t="s">
        <v>191</v>
      </c>
      <c r="C25" s="90"/>
      <c r="D25" s="107">
        <f>投入係数表!K25</f>
        <v>0</v>
      </c>
      <c r="E25" s="110">
        <f t="shared" si="0"/>
        <v>0</v>
      </c>
      <c r="F25" s="76">
        <f>分析係数表!C28</f>
        <v>4.5924225028702859E-3</v>
      </c>
      <c r="G25" s="110">
        <f t="shared" si="1"/>
        <v>0</v>
      </c>
      <c r="H25" s="110">
        <v>4.8647980241449423E-5</v>
      </c>
      <c r="I25" s="110">
        <f t="shared" si="2"/>
        <v>4.8647980241449423E-5</v>
      </c>
      <c r="J25" s="107">
        <f>分析係数表!G28</f>
        <v>0.125</v>
      </c>
      <c r="K25" s="111">
        <f t="shared" si="3"/>
        <v>6.0809975301811778E-6</v>
      </c>
      <c r="L25" s="79"/>
      <c r="M25" s="80"/>
      <c r="N25" s="81">
        <f>分析係数表!H28</f>
        <v>2.2174762575544144E-2</v>
      </c>
      <c r="O25" s="82">
        <f t="shared" si="4"/>
        <v>7.9122705389737605E-2</v>
      </c>
      <c r="P25" s="76">
        <f>分析係数表!C28</f>
        <v>4.5924225028702859E-3</v>
      </c>
      <c r="Q25" s="82">
        <f t="shared" si="5"/>
        <v>3.6336489271980701E-4</v>
      </c>
      <c r="R25" s="83">
        <v>3.72952217983132E-4</v>
      </c>
      <c r="S25" s="84">
        <f t="shared" si="6"/>
        <v>4.2160019822458145E-4</v>
      </c>
      <c r="T25" s="85">
        <f>分析係数表!F28</f>
        <v>0.20833333333333334</v>
      </c>
      <c r="U25" s="86">
        <f t="shared" si="7"/>
        <v>8.7833374630121139E-5</v>
      </c>
      <c r="V25" s="87">
        <f>分析係数表!D28</f>
        <v>1.1875</v>
      </c>
      <c r="W25" s="167">
        <f t="shared" si="8"/>
        <v>0</v>
      </c>
      <c r="X25" s="76">
        <f>分析係数表!E28</f>
        <v>1.2291666666666667</v>
      </c>
      <c r="Y25" s="166">
        <f t="shared" si="9"/>
        <v>0</v>
      </c>
    </row>
    <row r="26" spans="1:25" x14ac:dyDescent="0.2">
      <c r="A26" s="6" t="s">
        <v>14</v>
      </c>
      <c r="B26" s="5" t="s">
        <v>50</v>
      </c>
      <c r="C26" s="90"/>
      <c r="D26" s="107">
        <f>投入係数表!K26</f>
        <v>3.4364261168384879E-3</v>
      </c>
      <c r="E26" s="110">
        <f t="shared" si="0"/>
        <v>0.3436426116838488</v>
      </c>
      <c r="F26" s="76">
        <f>分析係数表!C29</f>
        <v>0.39276807980049877</v>
      </c>
      <c r="G26" s="110">
        <f t="shared" si="1"/>
        <v>0.13497184872869375</v>
      </c>
      <c r="H26" s="110">
        <v>0.15129450008345752</v>
      </c>
      <c r="I26" s="110">
        <f t="shared" si="2"/>
        <v>0.15129450008345752</v>
      </c>
      <c r="J26" s="107">
        <f>分析係数表!G29</f>
        <v>0.26146220570012391</v>
      </c>
      <c r="K26" s="111">
        <f t="shared" si="3"/>
        <v>3.9557793702118385E-2</v>
      </c>
      <c r="L26" s="79"/>
      <c r="M26" s="80"/>
      <c r="N26" s="81">
        <f>分析係数表!H29</f>
        <v>1.0178579542872723E-2</v>
      </c>
      <c r="O26" s="82">
        <f t="shared" si="4"/>
        <v>3.6318618867420542E-2</v>
      </c>
      <c r="P26" s="76">
        <f>分析係数表!C29</f>
        <v>0.39276807980049877</v>
      </c>
      <c r="Q26" s="82">
        <f t="shared" si="5"/>
        <v>1.4264794193562932E-2</v>
      </c>
      <c r="R26" s="83">
        <v>1.730919409813067E-2</v>
      </c>
      <c r="S26" s="84">
        <f t="shared" si="6"/>
        <v>0.16860369418158819</v>
      </c>
      <c r="T26" s="85">
        <f>分析係数表!F29</f>
        <v>0.36926889714993805</v>
      </c>
      <c r="U26" s="86">
        <f t="shared" si="7"/>
        <v>6.2260100205840496E-2</v>
      </c>
      <c r="V26" s="87">
        <f>分析係数表!D29</f>
        <v>6.8153655514250316E-2</v>
      </c>
      <c r="W26" s="167">
        <f t="shared" si="8"/>
        <v>0</v>
      </c>
      <c r="X26" s="76">
        <f>分析係数表!E29</f>
        <v>5.3283767038413879E-2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4.1946030755281742E-2</v>
      </c>
      <c r="I27" s="110">
        <f t="shared" si="2"/>
        <v>4.1946030755281742E-2</v>
      </c>
      <c r="J27" s="107">
        <f>分析係数表!G30</f>
        <v>0.34503154574132494</v>
      </c>
      <c r="K27" s="111">
        <f t="shared" si="3"/>
        <v>1.4472703829208015E-2</v>
      </c>
      <c r="L27" s="79"/>
      <c r="M27" s="80"/>
      <c r="N27" s="81">
        <f>分析係数表!H30</f>
        <v>0</v>
      </c>
      <c r="O27" s="82">
        <f t="shared" si="4"/>
        <v>0</v>
      </c>
      <c r="P27" s="76">
        <f>分析係数表!C30</f>
        <v>1</v>
      </c>
      <c r="Q27" s="82">
        <f t="shared" si="5"/>
        <v>0</v>
      </c>
      <c r="R27" s="83">
        <v>7.7432568395149632E-3</v>
      </c>
      <c r="S27" s="84">
        <f t="shared" si="6"/>
        <v>4.9689287594796704E-2</v>
      </c>
      <c r="T27" s="85">
        <f>分析係数表!F30</f>
        <v>0.4357255520504732</v>
      </c>
      <c r="U27" s="86">
        <f t="shared" si="7"/>
        <v>2.1650892268237524E-2</v>
      </c>
      <c r="V27" s="87">
        <f>分析係数表!D30</f>
        <v>0.15930599369085174</v>
      </c>
      <c r="W27" s="167">
        <f t="shared" si="8"/>
        <v>0</v>
      </c>
      <c r="X27" s="76">
        <f>分析係数表!E30</f>
        <v>8.6750788643533125E-2</v>
      </c>
      <c r="Y27" s="166">
        <f t="shared" si="9"/>
        <v>0</v>
      </c>
    </row>
    <row r="28" spans="1:25" x14ac:dyDescent="0.2">
      <c r="A28" s="6" t="s">
        <v>16</v>
      </c>
      <c r="B28" s="5" t="s">
        <v>192</v>
      </c>
      <c r="C28" s="90"/>
      <c r="D28" s="107">
        <f>投入係数表!K28</f>
        <v>6.8728522336769758E-3</v>
      </c>
      <c r="E28" s="110">
        <f t="shared" si="0"/>
        <v>0.6872852233676976</v>
      </c>
      <c r="F28" s="76">
        <f>分析係数表!C31</f>
        <v>0.9610142630744849</v>
      </c>
      <c r="G28" s="110">
        <f t="shared" si="1"/>
        <v>0.66049090245669062</v>
      </c>
      <c r="H28" s="110">
        <v>1.0321314931962045</v>
      </c>
      <c r="I28" s="110">
        <f t="shared" si="2"/>
        <v>1.0321314931962045</v>
      </c>
      <c r="J28" s="107">
        <f>分析係数表!G31</f>
        <v>7.0898896726351968E-2</v>
      </c>
      <c r="K28" s="111">
        <f t="shared" si="3"/>
        <v>7.317698414413315E-2</v>
      </c>
      <c r="L28" s="79"/>
      <c r="M28" s="80"/>
      <c r="N28" s="81">
        <f>分析係数表!H31</f>
        <v>2.4401326850547553E-2</v>
      </c>
      <c r="O28" s="82">
        <f t="shared" si="4"/>
        <v>8.7067403266985852E-2</v>
      </c>
      <c r="P28" s="76">
        <f>分析係数表!C31</f>
        <v>0.9610142630744849</v>
      </c>
      <c r="Q28" s="82">
        <f t="shared" si="5"/>
        <v>8.3673016388431401E-2</v>
      </c>
      <c r="R28" s="83">
        <v>0.11054827728759128</v>
      </c>
      <c r="S28" s="84">
        <f t="shared" si="6"/>
        <v>1.1426797704837957</v>
      </c>
      <c r="T28" s="85">
        <f>分析係数表!F31</f>
        <v>0.34418520528124436</v>
      </c>
      <c r="U28" s="86">
        <f t="shared" si="7"/>
        <v>0.3932934713746904</v>
      </c>
      <c r="V28" s="87">
        <f>分析係数表!D31</f>
        <v>1.9895098571170193E-3</v>
      </c>
      <c r="W28" s="167">
        <f t="shared" si="8"/>
        <v>0</v>
      </c>
      <c r="X28" s="76">
        <f>分析係数表!E31</f>
        <v>1.7483571471634412E-3</v>
      </c>
      <c r="Y28" s="166">
        <f t="shared" si="9"/>
        <v>0</v>
      </c>
    </row>
    <row r="29" spans="1:25" x14ac:dyDescent="0.2">
      <c r="A29" s="6" t="s">
        <v>17</v>
      </c>
      <c r="B29" s="5" t="s">
        <v>272</v>
      </c>
      <c r="C29" s="90"/>
      <c r="D29" s="107">
        <f>投入係数表!K29</f>
        <v>0</v>
      </c>
      <c r="E29" s="110">
        <f t="shared" si="0"/>
        <v>0</v>
      </c>
      <c r="F29" s="76">
        <f>分析係数表!C32</f>
        <v>1</v>
      </c>
      <c r="G29" s="110">
        <f t="shared" si="1"/>
        <v>0</v>
      </c>
      <c r="H29" s="110">
        <v>2.7877556900124893E-2</v>
      </c>
      <c r="I29" s="110">
        <f t="shared" si="2"/>
        <v>2.7877556900124893E-2</v>
      </c>
      <c r="J29" s="107">
        <f>分析係数表!G32</f>
        <v>0.14117647058823529</v>
      </c>
      <c r="K29" s="111">
        <f t="shared" si="3"/>
        <v>3.9356550917823375E-3</v>
      </c>
      <c r="L29" s="79"/>
      <c r="M29" s="80"/>
      <c r="N29" s="81">
        <f>分析係数表!H32</f>
        <v>7.0886536102149319E-3</v>
      </c>
      <c r="O29" s="82">
        <f t="shared" si="4"/>
        <v>2.5293323854096449E-2</v>
      </c>
      <c r="P29" s="76">
        <f>分析係数表!C32</f>
        <v>1</v>
      </c>
      <c r="Q29" s="82">
        <f t="shared" si="5"/>
        <v>2.5293323854096449E-2</v>
      </c>
      <c r="R29" s="83">
        <v>3.1792750596800382E-2</v>
      </c>
      <c r="S29" s="84">
        <f t="shared" si="6"/>
        <v>5.9670307496925271E-2</v>
      </c>
      <c r="T29" s="85">
        <f>分析係数表!F32</f>
        <v>0.4823529411764706</v>
      </c>
      <c r="U29" s="86">
        <f t="shared" si="7"/>
        <v>2.8782148322046307E-2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107">
        <f>投入係数表!K30</f>
        <v>0</v>
      </c>
      <c r="E30" s="110">
        <f t="shared" si="0"/>
        <v>0</v>
      </c>
      <c r="F30" s="76">
        <f>分析係数表!C33</f>
        <v>0.51830443159922934</v>
      </c>
      <c r="G30" s="110">
        <f t="shared" si="1"/>
        <v>0</v>
      </c>
      <c r="H30" s="110">
        <v>1.992287975521222E-2</v>
      </c>
      <c r="I30" s="110">
        <f t="shared" si="2"/>
        <v>1.992287975521222E-2</v>
      </c>
      <c r="J30" s="107">
        <f>分析係数表!G33</f>
        <v>0.50370370370370365</v>
      </c>
      <c r="K30" s="111">
        <f t="shared" si="3"/>
        <v>1.0035228321143933E-2</v>
      </c>
      <c r="L30" s="79"/>
      <c r="M30" s="80"/>
      <c r="N30" s="81">
        <f>分析係数表!H33</f>
        <v>1.0451220066342527E-3</v>
      </c>
      <c r="O30" s="82">
        <f t="shared" si="4"/>
        <v>3.7291439015655018E-3</v>
      </c>
      <c r="P30" s="76">
        <f>分析係数表!C33</f>
        <v>0.51830443159922934</v>
      </c>
      <c r="Q30" s="82">
        <f t="shared" si="5"/>
        <v>1.9328318102526398E-3</v>
      </c>
      <c r="R30" s="83">
        <v>6.2163238715469893E-3</v>
      </c>
      <c r="S30" s="84">
        <f t="shared" si="6"/>
        <v>2.613920362675921E-2</v>
      </c>
      <c r="T30" s="85">
        <f>分析係数表!F33</f>
        <v>0.61481481481481481</v>
      </c>
      <c r="U30" s="86">
        <f t="shared" si="7"/>
        <v>1.60707696371927E-2</v>
      </c>
      <c r="V30" s="87">
        <f>分析係数表!D33</f>
        <v>0.10740740740740741</v>
      </c>
      <c r="W30" s="167">
        <f t="shared" si="8"/>
        <v>0</v>
      </c>
      <c r="X30" s="76">
        <f>分析係数表!E33</f>
        <v>0.11481481481481481</v>
      </c>
      <c r="Y30" s="166">
        <f t="shared" si="9"/>
        <v>0</v>
      </c>
    </row>
    <row r="31" spans="1:25" x14ac:dyDescent="0.2">
      <c r="A31" s="6" t="s">
        <v>19</v>
      </c>
      <c r="B31" s="5" t="s">
        <v>274</v>
      </c>
      <c r="C31" s="90"/>
      <c r="D31" s="107">
        <f>投入係数表!K31</f>
        <v>1.0309278350515464E-2</v>
      </c>
      <c r="E31" s="110">
        <f t="shared" si="0"/>
        <v>1.0309278350515463</v>
      </c>
      <c r="F31" s="76">
        <f>分析係数表!C34</f>
        <v>0.14253664373317376</v>
      </c>
      <c r="G31" s="110">
        <f t="shared" si="1"/>
        <v>0.14694499353935439</v>
      </c>
      <c r="H31" s="110">
        <v>0.17495479376265288</v>
      </c>
      <c r="I31" s="110">
        <f t="shared" si="2"/>
        <v>0.17495479376265288</v>
      </c>
      <c r="J31" s="107">
        <f>分析係数表!G34</f>
        <v>0.42611464968152868</v>
      </c>
      <c r="K31" s="111">
        <f t="shared" si="3"/>
        <v>7.4550800654276939E-2</v>
      </c>
      <c r="L31" s="79"/>
      <c r="M31" s="80"/>
      <c r="N31" s="81">
        <f>分析係数表!H34</f>
        <v>0.17362657336302087</v>
      </c>
      <c r="O31" s="82">
        <f t="shared" si="4"/>
        <v>0.61952429773399054</v>
      </c>
      <c r="P31" s="76">
        <f>分析係数表!C34</f>
        <v>0.14253664373317376</v>
      </c>
      <c r="Q31" s="82">
        <f t="shared" si="5"/>
        <v>8.8304914110154481E-2</v>
      </c>
      <c r="R31" s="83">
        <v>9.3315215733790577E-2</v>
      </c>
      <c r="S31" s="84">
        <f t="shared" si="6"/>
        <v>0.26827000949644347</v>
      </c>
      <c r="T31" s="85">
        <f>分析係数表!F34</f>
        <v>0.68789808917197448</v>
      </c>
      <c r="U31" s="86">
        <f t="shared" si="7"/>
        <v>0.18454242691475092</v>
      </c>
      <c r="V31" s="87">
        <f>分析係数表!D34</f>
        <v>0.42038216560509556</v>
      </c>
      <c r="W31" s="167">
        <f t="shared" si="8"/>
        <v>0</v>
      </c>
      <c r="X31" s="76">
        <f>分析係数表!E34</f>
        <v>0.27643312101910827</v>
      </c>
      <c r="Y31" s="166">
        <f t="shared" si="9"/>
        <v>0</v>
      </c>
    </row>
    <row r="32" spans="1:25" x14ac:dyDescent="0.2">
      <c r="A32" s="6" t="s">
        <v>20</v>
      </c>
      <c r="B32" s="5" t="s">
        <v>37</v>
      </c>
      <c r="C32" s="90"/>
      <c r="D32" s="107">
        <f>投入係数表!K32</f>
        <v>3.4364261168384879E-3</v>
      </c>
      <c r="E32" s="110">
        <f t="shared" si="0"/>
        <v>0.3436426116838488</v>
      </c>
      <c r="F32" s="76">
        <f>分析係数表!C35</f>
        <v>0.11069496462754891</v>
      </c>
      <c r="G32" s="110">
        <f t="shared" si="1"/>
        <v>3.8039506744862166E-2</v>
      </c>
      <c r="H32" s="110">
        <v>7.2590106979740138E-2</v>
      </c>
      <c r="I32" s="110">
        <f t="shared" si="2"/>
        <v>7.2590106979740138E-2</v>
      </c>
      <c r="J32" s="107">
        <f>分析係数表!G35</f>
        <v>0.32042253521126762</v>
      </c>
      <c r="K32" s="111">
        <f t="shared" si="3"/>
        <v>2.325950610970547E-2</v>
      </c>
      <c r="L32" s="79"/>
      <c r="M32" s="80"/>
      <c r="N32" s="81">
        <f>分析係数表!H35</f>
        <v>6.6251647203162636E-2</v>
      </c>
      <c r="O32" s="82">
        <f t="shared" si="4"/>
        <v>0.23639529602097836</v>
      </c>
      <c r="P32" s="76">
        <f>分析係数表!C35</f>
        <v>0.11069496462754891</v>
      </c>
      <c r="Q32" s="82">
        <f t="shared" si="5"/>
        <v>2.6167768931161153E-2</v>
      </c>
      <c r="R32" s="83">
        <v>3.0213025263287282E-2</v>
      </c>
      <c r="S32" s="84">
        <f t="shared" si="6"/>
        <v>0.10280313224302742</v>
      </c>
      <c r="T32" s="85">
        <f>分析係数表!F35</f>
        <v>0.63380281690140849</v>
      </c>
      <c r="U32" s="86">
        <f t="shared" si="7"/>
        <v>6.5156914801918792E-2</v>
      </c>
      <c r="V32" s="87">
        <f>分析係数表!D35</f>
        <v>0.16901408450704225</v>
      </c>
      <c r="W32" s="167">
        <f t="shared" si="8"/>
        <v>0</v>
      </c>
      <c r="X32" s="76">
        <f>分析係数表!E35</f>
        <v>0.1619718309859155</v>
      </c>
      <c r="Y32" s="166">
        <f t="shared" si="9"/>
        <v>0</v>
      </c>
    </row>
    <row r="33" spans="1:25" x14ac:dyDescent="0.2">
      <c r="A33" s="6" t="s">
        <v>21</v>
      </c>
      <c r="B33" s="5" t="s">
        <v>38</v>
      </c>
      <c r="C33" s="90"/>
      <c r="D33" s="107">
        <f>投入係数表!K33</f>
        <v>0</v>
      </c>
      <c r="E33" s="110">
        <f t="shared" si="0"/>
        <v>0</v>
      </c>
      <c r="F33" s="76">
        <f>分析係数表!C36</f>
        <v>0.6760350559081294</v>
      </c>
      <c r="G33" s="110">
        <f t="shared" si="1"/>
        <v>0</v>
      </c>
      <c r="H33" s="110">
        <v>3.8783810187135309E-2</v>
      </c>
      <c r="I33" s="110">
        <f t="shared" si="2"/>
        <v>3.8783810187135309E-2</v>
      </c>
      <c r="J33" s="107">
        <f>分析係数表!G36</f>
        <v>4.0214477211796247E-3</v>
      </c>
      <c r="K33" s="111">
        <f t="shared" si="3"/>
        <v>1.5596706509571841E-4</v>
      </c>
      <c r="L33" s="79"/>
      <c r="M33" s="80"/>
      <c r="N33" s="81">
        <f>分析係数表!H36</f>
        <v>0.13227609397010043</v>
      </c>
      <c r="O33" s="82">
        <f t="shared" si="4"/>
        <v>0.47197990858509464</v>
      </c>
      <c r="P33" s="76">
        <f>分析係数表!C36</f>
        <v>0.6760350559081294</v>
      </c>
      <c r="Q33" s="82">
        <f t="shared" si="5"/>
        <v>0.31907496388783824</v>
      </c>
      <c r="R33" s="83">
        <v>0.32764833270466293</v>
      </c>
      <c r="S33" s="84">
        <f t="shared" si="6"/>
        <v>0.36643214289179826</v>
      </c>
      <c r="T33" s="85">
        <f>分析係数表!F36</f>
        <v>0.90035746201966038</v>
      </c>
      <c r="U33" s="86">
        <f t="shared" si="7"/>
        <v>0.32991991417648503</v>
      </c>
      <c r="V33" s="87">
        <f>分析係数表!D36</f>
        <v>8.0428954423592495E-3</v>
      </c>
      <c r="W33" s="167">
        <f t="shared" si="8"/>
        <v>0</v>
      </c>
      <c r="X33" s="76">
        <f>分析係数表!E36</f>
        <v>0</v>
      </c>
      <c r="Y33" s="166">
        <f t="shared" si="9"/>
        <v>0</v>
      </c>
    </row>
    <row r="34" spans="1:25" x14ac:dyDescent="0.2">
      <c r="A34" s="6" t="s">
        <v>22</v>
      </c>
      <c r="B34" s="5" t="s">
        <v>377</v>
      </c>
      <c r="C34" s="90"/>
      <c r="D34" s="107">
        <f>投入係数表!K34</f>
        <v>1.7182130584192441E-2</v>
      </c>
      <c r="E34" s="110">
        <f t="shared" si="0"/>
        <v>1.7182130584192441</v>
      </c>
      <c r="F34" s="76">
        <f>分析係数表!C37</f>
        <v>0.1837517433751743</v>
      </c>
      <c r="G34" s="110">
        <f t="shared" si="1"/>
        <v>0.31572464497452629</v>
      </c>
      <c r="H34" s="110">
        <v>0.35705532640175458</v>
      </c>
      <c r="I34" s="110">
        <f t="shared" si="2"/>
        <v>0.35705532640175458</v>
      </c>
      <c r="J34" s="107">
        <f>分析係数表!G37</f>
        <v>0.39318023660403617</v>
      </c>
      <c r="K34" s="111">
        <f t="shared" si="3"/>
        <v>0.14038709771537322</v>
      </c>
      <c r="L34" s="79"/>
      <c r="M34" s="80"/>
      <c r="N34" s="81">
        <f>分析係数表!H37</f>
        <v>5.0938337801608578E-2</v>
      </c>
      <c r="O34" s="82">
        <f t="shared" si="4"/>
        <v>0.1817552310284751</v>
      </c>
      <c r="P34" s="76">
        <f>分析係数表!C37</f>
        <v>0.1837517433751743</v>
      </c>
      <c r="Q34" s="82">
        <f t="shared" si="5"/>
        <v>3.3397840569039876E-2</v>
      </c>
      <c r="R34" s="83">
        <v>3.8348572083305797E-2</v>
      </c>
      <c r="S34" s="84">
        <f t="shared" si="6"/>
        <v>0.39540389848506036</v>
      </c>
      <c r="T34" s="85">
        <f>分析係数表!F37</f>
        <v>0.67780097425191366</v>
      </c>
      <c r="U34" s="86">
        <f t="shared" si="7"/>
        <v>0.26800514761617866</v>
      </c>
      <c r="V34" s="87">
        <f>分析係数表!D37</f>
        <v>0.22059846903270702</v>
      </c>
      <c r="W34" s="167">
        <f t="shared" si="8"/>
        <v>0</v>
      </c>
      <c r="X34" s="76">
        <f>分析係数表!E37</f>
        <v>0.19763395963813501</v>
      </c>
      <c r="Y34" s="166">
        <f t="shared" si="9"/>
        <v>0</v>
      </c>
    </row>
    <row r="35" spans="1:25" x14ac:dyDescent="0.2">
      <c r="A35" s="6" t="s">
        <v>23</v>
      </c>
      <c r="B35" s="5" t="s">
        <v>193</v>
      </c>
      <c r="C35" s="90"/>
      <c r="D35" s="107">
        <f>投入係数表!K35</f>
        <v>0</v>
      </c>
      <c r="E35" s="110">
        <f t="shared" si="0"/>
        <v>0</v>
      </c>
      <c r="F35" s="76">
        <f>分析係数表!C38</f>
        <v>7.8895463510848529E-3</v>
      </c>
      <c r="G35" s="110">
        <f t="shared" si="1"/>
        <v>0</v>
      </c>
      <c r="H35" s="110">
        <v>6.1894228733421874E-4</v>
      </c>
      <c r="I35" s="110">
        <f t="shared" si="2"/>
        <v>6.1894228733421874E-4</v>
      </c>
      <c r="J35" s="107">
        <f>分析係数表!G38</f>
        <v>0.41666666666666669</v>
      </c>
      <c r="K35" s="111">
        <f t="shared" si="3"/>
        <v>2.5789261972259113E-4</v>
      </c>
      <c r="L35" s="79"/>
      <c r="M35" s="80"/>
      <c r="N35" s="81">
        <f>分析係数表!H38</f>
        <v>4.4667605761803064E-2</v>
      </c>
      <c r="O35" s="82">
        <f t="shared" si="4"/>
        <v>0.15938036761908211</v>
      </c>
      <c r="P35" s="76">
        <f>分析係数表!C38</f>
        <v>7.8895463510848529E-3</v>
      </c>
      <c r="Q35" s="82">
        <f t="shared" si="5"/>
        <v>1.2574387977836918E-3</v>
      </c>
      <c r="R35" s="83">
        <v>1.4083956244438146E-3</v>
      </c>
      <c r="S35" s="84">
        <f t="shared" si="6"/>
        <v>2.0273379117780334E-3</v>
      </c>
      <c r="T35" s="85">
        <f>分析係数表!F38</f>
        <v>0.70833333333333337</v>
      </c>
      <c r="U35" s="86">
        <f t="shared" si="7"/>
        <v>1.4360310208427738E-3</v>
      </c>
      <c r="V35" s="87">
        <f>分析係数表!D38</f>
        <v>0.54166666666666663</v>
      </c>
      <c r="W35" s="167">
        <f t="shared" si="8"/>
        <v>0</v>
      </c>
      <c r="X35" s="76">
        <f>分析係数表!E38</f>
        <v>0.66666666666666663</v>
      </c>
      <c r="Y35" s="166">
        <f t="shared" si="9"/>
        <v>0</v>
      </c>
    </row>
    <row r="36" spans="1:25" x14ac:dyDescent="0.2">
      <c r="A36" s="6" t="s">
        <v>24</v>
      </c>
      <c r="B36" s="5" t="s">
        <v>39</v>
      </c>
      <c r="C36" s="90"/>
      <c r="D36" s="107">
        <f>投入係数表!K36</f>
        <v>0</v>
      </c>
      <c r="E36" s="110">
        <f t="shared" si="0"/>
        <v>0</v>
      </c>
      <c r="F36" s="76">
        <f>分析係数表!C39</f>
        <v>1</v>
      </c>
      <c r="G36" s="110">
        <f t="shared" si="1"/>
        <v>0</v>
      </c>
      <c r="H36" s="110">
        <v>9.2713182017517513E-3</v>
      </c>
      <c r="I36" s="110">
        <f t="shared" si="2"/>
        <v>9.2713182017517513E-3</v>
      </c>
      <c r="J36" s="107">
        <f>分析係数表!G39</f>
        <v>0.33114754098360655</v>
      </c>
      <c r="K36" s="111">
        <f t="shared" si="3"/>
        <v>3.0701742241866455E-3</v>
      </c>
      <c r="L36" s="79"/>
      <c r="M36" s="80"/>
      <c r="N36" s="81">
        <f>分析係数表!H39</f>
        <v>4.0896078520470756E-3</v>
      </c>
      <c r="O36" s="82">
        <f t="shared" si="4"/>
        <v>1.459230222351718E-2</v>
      </c>
      <c r="P36" s="76">
        <f>分析係数表!C39</f>
        <v>1</v>
      </c>
      <c r="Q36" s="82">
        <f t="shared" si="5"/>
        <v>1.459230222351718E-2</v>
      </c>
      <c r="R36" s="83">
        <v>2.2561990794738605E-2</v>
      </c>
      <c r="S36" s="84">
        <f t="shared" si="6"/>
        <v>3.1833308996490353E-2</v>
      </c>
      <c r="T36" s="85">
        <f>分析係数表!F39</f>
        <v>0.68196721311475406</v>
      </c>
      <c r="U36" s="86">
        <f t="shared" si="7"/>
        <v>2.1709273020557356E-2</v>
      </c>
      <c r="V36" s="87">
        <f>分析係数表!D39</f>
        <v>6.0655737704918035E-2</v>
      </c>
      <c r="W36" s="167">
        <f t="shared" si="8"/>
        <v>0</v>
      </c>
      <c r="X36" s="76">
        <f>分析係数表!E39</f>
        <v>7.7049180327868852E-2</v>
      </c>
      <c r="Y36" s="166">
        <f t="shared" si="9"/>
        <v>0</v>
      </c>
    </row>
    <row r="37" spans="1:25" x14ac:dyDescent="0.2">
      <c r="A37" s="6" t="s">
        <v>25</v>
      </c>
      <c r="B37" s="5" t="s">
        <v>40</v>
      </c>
      <c r="C37" s="90"/>
      <c r="D37" s="107">
        <f>投入係数表!K37</f>
        <v>0</v>
      </c>
      <c r="E37" s="110">
        <f t="shared" si="0"/>
        <v>0</v>
      </c>
      <c r="F37" s="76">
        <f>分析係数表!C40</f>
        <v>0.77068092290377044</v>
      </c>
      <c r="G37" s="110">
        <f t="shared" si="1"/>
        <v>0</v>
      </c>
      <c r="H37" s="110">
        <v>4.8617291546793874E-5</v>
      </c>
      <c r="I37" s="110">
        <f t="shared" si="2"/>
        <v>4.8617291546793874E-5</v>
      </c>
      <c r="J37" s="107">
        <f>分析係数表!G40</f>
        <v>0.52989130434782605</v>
      </c>
      <c r="K37" s="111">
        <f t="shared" si="3"/>
        <v>2.5761880031589145E-5</v>
      </c>
      <c r="L37" s="79"/>
      <c r="M37" s="80"/>
      <c r="N37" s="81">
        <f>分析係数表!H40</f>
        <v>3.0172217930658426E-2</v>
      </c>
      <c r="O37" s="82">
        <f t="shared" si="4"/>
        <v>0.10765876307128232</v>
      </c>
      <c r="P37" s="76">
        <f>分析係数表!C40</f>
        <v>0.77068092290377044</v>
      </c>
      <c r="Q37" s="82">
        <f t="shared" si="5"/>
        <v>8.2970554882454223E-2</v>
      </c>
      <c r="R37" s="83">
        <v>8.2986052018728856E-2</v>
      </c>
      <c r="S37" s="84">
        <f t="shared" si="6"/>
        <v>8.3034669310275644E-2</v>
      </c>
      <c r="T37" s="85">
        <f>分析係数表!F40</f>
        <v>0.69599184782608692</v>
      </c>
      <c r="U37" s="86">
        <f t="shared" si="7"/>
        <v>5.7791452926886817E-2</v>
      </c>
      <c r="V37" s="87">
        <f>分析係数表!D40</f>
        <v>8.4918478260869568E-2</v>
      </c>
      <c r="W37" s="167">
        <f t="shared" si="8"/>
        <v>0</v>
      </c>
      <c r="X37" s="76">
        <f>分析係数表!E40</f>
        <v>5.1630434782608696E-2</v>
      </c>
      <c r="Y37" s="166">
        <f t="shared" si="9"/>
        <v>0</v>
      </c>
    </row>
    <row r="38" spans="1:25" x14ac:dyDescent="0.2">
      <c r="A38" s="6" t="s">
        <v>26</v>
      </c>
      <c r="B38" s="5" t="s">
        <v>276</v>
      </c>
      <c r="C38" s="90"/>
      <c r="D38" s="107">
        <f>投入係数表!K38</f>
        <v>0</v>
      </c>
      <c r="E38" s="110">
        <f t="shared" si="0"/>
        <v>0</v>
      </c>
      <c r="F38" s="76">
        <f>分析係数表!C41</f>
        <v>0.61174300645557944</v>
      </c>
      <c r="G38" s="110">
        <f t="shared" si="1"/>
        <v>0</v>
      </c>
      <c r="H38" s="110">
        <v>7.2867401930053666E-4</v>
      </c>
      <c r="I38" s="110">
        <f t="shared" si="2"/>
        <v>7.2867401930053666E-4</v>
      </c>
      <c r="J38" s="107">
        <f>分析係数表!G41</f>
        <v>0.45221971407072986</v>
      </c>
      <c r="K38" s="111">
        <f t="shared" si="3"/>
        <v>3.2952075665885816E-4</v>
      </c>
      <c r="L38" s="79"/>
      <c r="M38" s="80"/>
      <c r="N38" s="81">
        <f>分析係数表!H41</f>
        <v>5.2210660244467667E-2</v>
      </c>
      <c r="O38" s="82">
        <f t="shared" si="4"/>
        <v>0.18629505838690266</v>
      </c>
      <c r="P38" s="76">
        <f>分析係数表!C41</f>
        <v>0.61174300645557944</v>
      </c>
      <c r="Q38" s="82">
        <f t="shared" si="5"/>
        <v>0.11396469910542155</v>
      </c>
      <c r="R38" s="83">
        <v>0.11551531634707105</v>
      </c>
      <c r="S38" s="84">
        <f t="shared" si="6"/>
        <v>0.11624399036637158</v>
      </c>
      <c r="T38" s="85">
        <f>分析係数表!F41</f>
        <v>0.5410082768999247</v>
      </c>
      <c r="U38" s="86">
        <f t="shared" si="7"/>
        <v>6.2888960928082133E-2</v>
      </c>
      <c r="V38" s="87">
        <f>分析係数表!D41</f>
        <v>0.16428392274893402</v>
      </c>
      <c r="W38" s="167">
        <f t="shared" si="8"/>
        <v>0</v>
      </c>
      <c r="X38" s="76">
        <f>分析係数表!E41</f>
        <v>0.16127414095811388</v>
      </c>
      <c r="Y38" s="166">
        <f t="shared" si="9"/>
        <v>0</v>
      </c>
    </row>
    <row r="39" spans="1:25" x14ac:dyDescent="0.2">
      <c r="A39" s="6" t="s">
        <v>51</v>
      </c>
      <c r="B39" s="5" t="s">
        <v>367</v>
      </c>
      <c r="C39" s="90"/>
      <c r="D39" s="107">
        <f>投入係数表!K39</f>
        <v>0</v>
      </c>
      <c r="E39" s="110">
        <f>$C$13*D39</f>
        <v>0</v>
      </c>
      <c r="F39" s="76">
        <f>分析係数表!C42</f>
        <v>0</v>
      </c>
      <c r="G39" s="110">
        <f>E39*F39</f>
        <v>0</v>
      </c>
      <c r="H39" s="110">
        <v>0</v>
      </c>
      <c r="I39" s="110">
        <f>C39+H39</f>
        <v>0</v>
      </c>
      <c r="J39" s="107">
        <f>分析係数表!G42</f>
        <v>0</v>
      </c>
      <c r="K39" s="111">
        <f>I39*J39</f>
        <v>0</v>
      </c>
      <c r="L39" s="79"/>
      <c r="M39" s="80"/>
      <c r="N39" s="81">
        <f>分析係数表!H42</f>
        <v>1.5086108965329213E-2</v>
      </c>
      <c r="O39" s="82">
        <f t="shared" si="4"/>
        <v>5.3829381535641159E-2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107">
        <f>投入係数表!K40</f>
        <v>6.8728522336769758E-3</v>
      </c>
      <c r="E40" s="110">
        <f>$C$13*D40</f>
        <v>0.6872852233676976</v>
      </c>
      <c r="F40" s="76">
        <f>分析係数表!C43</f>
        <v>0.17601918465227817</v>
      </c>
      <c r="G40" s="110">
        <f>E40*F40</f>
        <v>0.12097538464074101</v>
      </c>
      <c r="H40" s="110">
        <v>0.20609334917844721</v>
      </c>
      <c r="I40" s="110">
        <f>C40+H40</f>
        <v>0.20609334917844721</v>
      </c>
      <c r="J40" s="107">
        <f>分析係数表!G43</f>
        <v>0.3244228432563791</v>
      </c>
      <c r="K40" s="111">
        <f>I40*J40</f>
        <v>6.6861390316701588E-2</v>
      </c>
      <c r="L40" s="79"/>
      <c r="M40" s="80"/>
      <c r="N40" s="81">
        <f>分析係数表!H43</f>
        <v>4.0396237560776115E-2</v>
      </c>
      <c r="O40" s="82">
        <f t="shared" si="4"/>
        <v>0.14413951863007526</v>
      </c>
      <c r="P40" s="76">
        <f>分析係数表!C43</f>
        <v>0.17601918465227817</v>
      </c>
      <c r="Q40" s="82">
        <f>O40*P40</f>
        <v>2.5371320545437708E-2</v>
      </c>
      <c r="R40" s="83">
        <v>3.50281520717464E-2</v>
      </c>
      <c r="S40" s="84">
        <f>I40+R40</f>
        <v>0.2411215012501936</v>
      </c>
      <c r="T40" s="85">
        <f>分析係数表!F43</f>
        <v>0.59416767922235725</v>
      </c>
      <c r="U40" s="86">
        <f t="shared" si="7"/>
        <v>0.14326660280843825</v>
      </c>
      <c r="V40" s="87">
        <f>分析係数表!D43</f>
        <v>0.17253948967193194</v>
      </c>
      <c r="W40" s="167">
        <f t="shared" si="8"/>
        <v>0</v>
      </c>
      <c r="X40" s="76">
        <f>分析係数表!E43</f>
        <v>9.5990279465370601E-2</v>
      </c>
      <c r="Y40" s="166">
        <f t="shared" si="9"/>
        <v>0</v>
      </c>
    </row>
    <row r="41" spans="1:25" x14ac:dyDescent="0.2">
      <c r="A41" s="6" t="s">
        <v>340</v>
      </c>
      <c r="B41" s="5" t="s">
        <v>42</v>
      </c>
      <c r="C41" s="90"/>
      <c r="D41" s="107">
        <f>投入係数表!K41</f>
        <v>0</v>
      </c>
      <c r="E41" s="110">
        <f>$C$13*D41</f>
        <v>0</v>
      </c>
      <c r="F41" s="76">
        <f>分析係数表!C44</f>
        <v>0.35545171339563864</v>
      </c>
      <c r="G41" s="110">
        <f>E41*F41</f>
        <v>0</v>
      </c>
      <c r="H41" s="110">
        <v>1.0144287779722405E-4</v>
      </c>
      <c r="I41" s="110">
        <f>C41+H41</f>
        <v>1.0144287779722405E-4</v>
      </c>
      <c r="J41" s="107">
        <f>分析係数表!G44</f>
        <v>0.26461880088823092</v>
      </c>
      <c r="K41" s="111">
        <f>I41*J41</f>
        <v>2.6843692681352771E-5</v>
      </c>
      <c r="L41" s="79"/>
      <c r="M41" s="80"/>
      <c r="N41" s="81">
        <f>分析係数表!H44</f>
        <v>0.11582678238742218</v>
      </c>
      <c r="O41" s="82">
        <f t="shared" si="4"/>
        <v>0.41328642630828105</v>
      </c>
      <c r="P41" s="76">
        <f>分析係数表!C44</f>
        <v>0.35545171339563864</v>
      </c>
      <c r="Q41" s="82">
        <f>O41*P41</f>
        <v>0.14690336835443885</v>
      </c>
      <c r="R41" s="83">
        <v>0.14874783401592301</v>
      </c>
      <c r="S41" s="84">
        <f>I41+R41</f>
        <v>0.14884927689372024</v>
      </c>
      <c r="T41" s="85">
        <f>分析係数表!F44</f>
        <v>0.46669133974833454</v>
      </c>
      <c r="U41" s="86">
        <f t="shared" si="7"/>
        <v>6.9466668454101113E-2</v>
      </c>
      <c r="V41" s="87">
        <f>分析係数表!D44</f>
        <v>0.18985936343449297</v>
      </c>
      <c r="W41" s="167">
        <f t="shared" si="8"/>
        <v>0</v>
      </c>
      <c r="X41" s="76">
        <f>分析係数表!E44</f>
        <v>0.1073279052553664</v>
      </c>
      <c r="Y41" s="166">
        <f t="shared" si="9"/>
        <v>0</v>
      </c>
    </row>
    <row r="42" spans="1:25" x14ac:dyDescent="0.2">
      <c r="A42" s="6" t="s">
        <v>341</v>
      </c>
      <c r="B42" s="5" t="s">
        <v>278</v>
      </c>
      <c r="C42" s="90"/>
      <c r="D42" s="107">
        <f>投入係数表!K42</f>
        <v>0</v>
      </c>
      <c r="E42" s="110">
        <f>$C$13*D42</f>
        <v>0</v>
      </c>
      <c r="F42" s="76">
        <f>分析係数表!C45</f>
        <v>1</v>
      </c>
      <c r="G42" s="110">
        <f>E42*F42</f>
        <v>0</v>
      </c>
      <c r="H42" s="110">
        <v>7.5808211814398563E-2</v>
      </c>
      <c r="I42" s="110">
        <f>C42+H42</f>
        <v>7.5808211814398563E-2</v>
      </c>
      <c r="J42" s="107">
        <f>分析係数表!G45</f>
        <v>0</v>
      </c>
      <c r="K42" s="111">
        <f>I42*J42</f>
        <v>0</v>
      </c>
      <c r="L42" s="79"/>
      <c r="M42" s="80"/>
      <c r="N42" s="81">
        <f>分析係数表!H45</f>
        <v>0</v>
      </c>
      <c r="O42" s="82">
        <f t="shared" si="4"/>
        <v>0</v>
      </c>
      <c r="P42" s="76">
        <f>分析係数表!C45</f>
        <v>1</v>
      </c>
      <c r="Q42" s="82">
        <f>O42*P42</f>
        <v>0</v>
      </c>
      <c r="R42" s="83">
        <v>1.1531040336268705E-2</v>
      </c>
      <c r="S42" s="84">
        <f>I42+R42</f>
        <v>8.7339252150667263E-2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0.4567198177676538</v>
      </c>
      <c r="G43" s="110">
        <f>E43*F43</f>
        <v>0</v>
      </c>
      <c r="H43" s="110">
        <v>4.8403505416937727E-2</v>
      </c>
      <c r="I43" s="110">
        <f>C43+H43</f>
        <v>4.8403505416937727E-2</v>
      </c>
      <c r="J43" s="107">
        <f>分析係数表!G46</f>
        <v>7.462686567164179E-3</v>
      </c>
      <c r="K43" s="111">
        <f>I43*J43</f>
        <v>3.6122018967863975E-4</v>
      </c>
      <c r="L43" s="79"/>
      <c r="M43" s="80"/>
      <c r="N43" s="81">
        <f>分析係数表!H46</f>
        <v>2.3901485890852909E-2</v>
      </c>
      <c r="O43" s="82">
        <f t="shared" si="4"/>
        <v>8.5283899661889304E-2</v>
      </c>
      <c r="P43" s="76">
        <f>分析係数表!C46</f>
        <v>0.4567198177676538</v>
      </c>
      <c r="Q43" s="82">
        <f>O43*P43</f>
        <v>3.8950847112092957E-2</v>
      </c>
      <c r="R43" s="83">
        <v>4.1607984488714458E-2</v>
      </c>
      <c r="S43" s="84">
        <f>I43+R43</f>
        <v>9.0011489905652192E-2</v>
      </c>
      <c r="T43" s="85">
        <f>分析係数表!F46</f>
        <v>0.31592039800995025</v>
      </c>
      <c r="U43" s="86">
        <f t="shared" si="7"/>
        <v>2.8436465716462259E-2</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108">
        <f>投入係数表!K44</f>
        <v>0.7010309278350515</v>
      </c>
      <c r="E44" s="91">
        <f>SUM(E5:E43)</f>
        <v>70.103092783505147</v>
      </c>
      <c r="F44" s="92">
        <f>分析係数表!C47</f>
        <v>0.36342247216802481</v>
      </c>
      <c r="G44" s="91">
        <f>SUM(G5:G43)</f>
        <v>7.0726937979880207</v>
      </c>
      <c r="H44" s="91">
        <f>SUM(H5:H43)</f>
        <v>8.0408340456034662</v>
      </c>
      <c r="I44" s="91">
        <f>SUM(I5:I43)</f>
        <v>108.04083404560349</v>
      </c>
      <c r="J44" s="108">
        <f>分析係数表!G47</f>
        <v>0.19905001489523683</v>
      </c>
      <c r="K44" s="93">
        <f>SUM(K5:K43)</f>
        <v>5.6908168533216834</v>
      </c>
      <c r="L44" s="94">
        <f>最終需要_まとめ!$L$33</f>
        <v>0.627</v>
      </c>
      <c r="M44" s="91">
        <f>K44*L44</f>
        <v>3.5681421670326956</v>
      </c>
      <c r="N44" s="95">
        <f>分析係数表!H47</f>
        <v>1</v>
      </c>
      <c r="O44" s="96">
        <f>SUM(O5:O43)</f>
        <v>3.5681421670326956</v>
      </c>
      <c r="P44" s="92">
        <f>分析係数表!C47</f>
        <v>0.36342247216802481</v>
      </c>
      <c r="Q44" s="96">
        <f>SUM(Q5:Q43)</f>
        <v>1.0739195436519775</v>
      </c>
      <c r="R44" s="91">
        <f>SUM(R5:R43)</f>
        <v>1.1998149219675347</v>
      </c>
      <c r="S44" s="97">
        <f>SUM(S5:S43)</f>
        <v>109.240648967571</v>
      </c>
      <c r="T44" s="98">
        <f>分析係数表!F47</f>
        <v>0.46090827844162724</v>
      </c>
      <c r="U44" s="99">
        <f>SUM(U5:U43)</f>
        <v>33.701825680900512</v>
      </c>
      <c r="V44" s="100">
        <f>分析係数表!D47</f>
        <v>7.2937009698454208E-2</v>
      </c>
      <c r="W44" s="164">
        <f>SUM(W5:W43)</f>
        <v>3</v>
      </c>
      <c r="X44" s="92">
        <f>分析係数表!E47</f>
        <v>5.555923339181093E-2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0</v>
      </c>
      <c r="E5" s="77">
        <f t="shared" ref="E5:E38" si="0">$C$14*D5</f>
        <v>0</v>
      </c>
      <c r="F5" s="76">
        <f>分析係数表!C8</f>
        <v>0.28540305010893241</v>
      </c>
      <c r="G5" s="77">
        <f t="shared" ref="G5:G38" si="1">E5*F5</f>
        <v>0</v>
      </c>
      <c r="H5" s="77">
        <f t="array" ref="H5:H43">MMULT(逆行列係数!C5:AO43,'10'!G5:G43)</f>
        <v>2.9943397147225495E-4</v>
      </c>
      <c r="I5" s="77">
        <f t="shared" ref="I5:I38" si="2">C5+H5</f>
        <v>2.9943397147225495E-4</v>
      </c>
      <c r="J5" s="76">
        <f>分析係数表!G8</f>
        <v>0.12073170731707317</v>
      </c>
      <c r="K5" s="78">
        <f t="shared" ref="K5:K38" si="3">I5*J5</f>
        <v>3.6151174604577121E-5</v>
      </c>
      <c r="L5" s="79" t="s">
        <v>182</v>
      </c>
      <c r="M5" s="80" t="s">
        <v>182</v>
      </c>
      <c r="N5" s="81">
        <f>分析係数表!H8</f>
        <v>1.3177625301040578E-2</v>
      </c>
      <c r="O5" s="82">
        <f t="shared" ref="O5:O43" si="4">$M$44*N5</f>
        <v>0.1934416717175137</v>
      </c>
      <c r="P5" s="76">
        <f>分析係数表!C8</f>
        <v>0.28540305010893241</v>
      </c>
      <c r="Q5" s="82">
        <f t="shared" ref="Q5:Q38" si="5">O5*P5</f>
        <v>5.5208843126349216E-2</v>
      </c>
      <c r="R5" s="83">
        <f t="array" ref="R5:R43">MMULT(逆行列係数!C5:AO43,'10'!Q5:Q43)</f>
        <v>6.3862165758449566E-2</v>
      </c>
      <c r="S5" s="84">
        <f t="shared" ref="S5:S38" si="6">I5+R5</f>
        <v>6.4161599729921817E-2</v>
      </c>
      <c r="T5" s="85">
        <f>分析係数表!F8</f>
        <v>0.44634146341463415</v>
      </c>
      <c r="U5" s="86">
        <f t="shared" ref="U5:U43" si="7">S5*T5</f>
        <v>2.8637982318477299E-2</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76">
        <f>投入係数表!L6</f>
        <v>0</v>
      </c>
      <c r="E6" s="77">
        <f t="shared" si="0"/>
        <v>0</v>
      </c>
      <c r="F6" s="76">
        <f>分析係数表!C9</f>
        <v>1</v>
      </c>
      <c r="G6" s="77">
        <f t="shared" si="1"/>
        <v>0</v>
      </c>
      <c r="H6" s="77">
        <v>2.6096255162494151E-3</v>
      </c>
      <c r="I6" s="77">
        <f t="shared" si="2"/>
        <v>2.6096255162494151E-3</v>
      </c>
      <c r="J6" s="76">
        <f>分析係数表!G9</f>
        <v>0.24766355140186916</v>
      </c>
      <c r="K6" s="78">
        <f t="shared" si="3"/>
        <v>6.463091231832664E-4</v>
      </c>
      <c r="L6" s="79"/>
      <c r="M6" s="80"/>
      <c r="N6" s="81">
        <f>分析係数表!H9</f>
        <v>6.816013086745127E-4</v>
      </c>
      <c r="O6" s="82">
        <f t="shared" si="4"/>
        <v>1.0005603709526571E-2</v>
      </c>
      <c r="P6" s="76">
        <f>分析係数表!C9</f>
        <v>1</v>
      </c>
      <c r="Q6" s="82">
        <f t="shared" si="5"/>
        <v>1.0005603709526571E-2</v>
      </c>
      <c r="R6" s="83">
        <v>1.2620769462849386E-2</v>
      </c>
      <c r="S6" s="84">
        <f t="shared" si="6"/>
        <v>1.5230394979098802E-2</v>
      </c>
      <c r="T6" s="85">
        <f>分析係数表!F9</f>
        <v>0.64018691588785048</v>
      </c>
      <c r="U6" s="86">
        <f t="shared" si="7"/>
        <v>9.7502995894230646E-3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2.0011207419053142E-2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8.7822458270106263E-2</v>
      </c>
      <c r="G8" s="77">
        <f t="shared" si="1"/>
        <v>0</v>
      </c>
      <c r="H8" s="77">
        <v>0.10346463166551345</v>
      </c>
      <c r="I8" s="77">
        <f t="shared" si="2"/>
        <v>0.10346463166551345</v>
      </c>
      <c r="J8" s="76">
        <f>分析係数表!G11</f>
        <v>0.34070796460176989</v>
      </c>
      <c r="K8" s="78">
        <f t="shared" si="3"/>
        <v>3.525122406302892E-2</v>
      </c>
      <c r="L8" s="79"/>
      <c r="M8" s="80"/>
      <c r="N8" s="81">
        <f>分析係数表!H11</f>
        <v>0</v>
      </c>
      <c r="O8" s="82">
        <f t="shared" si="4"/>
        <v>0</v>
      </c>
      <c r="P8" s="76">
        <f>分析係数表!C11</f>
        <v>8.7822458270106263E-2</v>
      </c>
      <c r="Q8" s="82">
        <f t="shared" si="5"/>
        <v>0</v>
      </c>
      <c r="R8" s="83">
        <v>1.3380773096763859E-2</v>
      </c>
      <c r="S8" s="84">
        <f t="shared" si="6"/>
        <v>0.11684540476227731</v>
      </c>
      <c r="T8" s="85">
        <f>分析係数表!F11</f>
        <v>0.55309734513274333</v>
      </c>
      <c r="U8" s="86">
        <f t="shared" si="7"/>
        <v>6.462688316497639E-2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投入係数表!L9</f>
        <v>0</v>
      </c>
      <c r="E9" s="77">
        <f t="shared" si="0"/>
        <v>0</v>
      </c>
      <c r="F9" s="76">
        <f>分析係数表!C12</f>
        <v>5.1649194579391433E-2</v>
      </c>
      <c r="G9" s="77">
        <f t="shared" si="1"/>
        <v>0</v>
      </c>
      <c r="H9" s="77">
        <v>6.9426756385427066E-5</v>
      </c>
      <c r="I9" s="77">
        <f t="shared" si="2"/>
        <v>6.9426756385427066E-5</v>
      </c>
      <c r="J9" s="76">
        <f>分析係数表!G12</f>
        <v>0.11451828724353257</v>
      </c>
      <c r="K9" s="78">
        <f t="shared" si="3"/>
        <v>7.9506332301330953E-6</v>
      </c>
      <c r="L9" s="79"/>
      <c r="M9" s="80"/>
      <c r="N9" s="81">
        <f>分析係数表!H12</f>
        <v>9.8559549234334534E-2</v>
      </c>
      <c r="O9" s="82">
        <f t="shared" si="4"/>
        <v>1.446810296397542</v>
      </c>
      <c r="P9" s="76">
        <f>分析係数表!C12</f>
        <v>5.1649194579391433E-2</v>
      </c>
      <c r="Q9" s="82">
        <f t="shared" si="5"/>
        <v>7.4726586518103641E-2</v>
      </c>
      <c r="R9" s="83">
        <v>8.0410003203229441E-2</v>
      </c>
      <c r="S9" s="84">
        <f t="shared" si="6"/>
        <v>8.0479429959614865E-2</v>
      </c>
      <c r="T9" s="85">
        <f>分析係数表!F12</f>
        <v>0.48360838537020517</v>
      </c>
      <c r="U9" s="86">
        <f t="shared" si="7"/>
        <v>3.8920527178283863E-2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投入係数表!L10</f>
        <v>1.6806722689075631E-3</v>
      </c>
      <c r="E10" s="77">
        <f t="shared" si="0"/>
        <v>0.16806722689075632</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0.21545399987847214</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投入係数表!L11</f>
        <v>8.4033613445378148E-3</v>
      </c>
      <c r="E11" s="77">
        <f t="shared" si="0"/>
        <v>0.84033613445378152</v>
      </c>
      <c r="F11" s="76">
        <f>分析係数表!C14</f>
        <v>0.34108258154059679</v>
      </c>
      <c r="G11" s="77">
        <f t="shared" si="1"/>
        <v>0.28662401810134186</v>
      </c>
      <c r="H11" s="77">
        <v>0.37457454690339842</v>
      </c>
      <c r="I11" s="77">
        <f t="shared" si="2"/>
        <v>0.37457454690339842</v>
      </c>
      <c r="J11" s="76">
        <f>分析係数表!G14</f>
        <v>0.16056603773584904</v>
      </c>
      <c r="K11" s="78">
        <f t="shared" si="3"/>
        <v>6.0143950832979631E-2</v>
      </c>
      <c r="L11" s="79"/>
      <c r="M11" s="80"/>
      <c r="N11" s="81">
        <f>分析係数表!H14</f>
        <v>1.2723224428590903E-3</v>
      </c>
      <c r="O11" s="82">
        <f t="shared" si="4"/>
        <v>1.8677126924449599E-2</v>
      </c>
      <c r="P11" s="76">
        <f>分析係数表!C14</f>
        <v>0.34108258154059679</v>
      </c>
      <c r="Q11" s="82">
        <f t="shared" si="5"/>
        <v>6.3704426671526556E-3</v>
      </c>
      <c r="R11" s="83">
        <v>4.0734863736751711E-2</v>
      </c>
      <c r="S11" s="84">
        <f t="shared" si="6"/>
        <v>0.41530941064015015</v>
      </c>
      <c r="T11" s="85">
        <f>分析係数表!F14</f>
        <v>0.29226415094339625</v>
      </c>
      <c r="U11" s="86">
        <f t="shared" si="7"/>
        <v>0.12138005227954578</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投入係数表!L12</f>
        <v>0.2134453781512605</v>
      </c>
      <c r="E12" s="77">
        <f t="shared" si="0"/>
        <v>21.344537815126049</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0.13407508970765603</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投入係数表!L13</f>
        <v>1.6806722689075631E-3</v>
      </c>
      <c r="E13" s="77">
        <f t="shared" si="0"/>
        <v>0.16806722689075632</v>
      </c>
      <c r="F13" s="76">
        <f>分析係数表!C16</f>
        <v>7.999999999999996E-2</v>
      </c>
      <c r="G13" s="77">
        <f t="shared" si="1"/>
        <v>1.3445378151260498E-2</v>
      </c>
      <c r="H13" s="77">
        <v>3.3622309629975332E-2</v>
      </c>
      <c r="I13" s="77">
        <f t="shared" si="2"/>
        <v>3.3622309629975332E-2</v>
      </c>
      <c r="J13" s="76">
        <f>分析係数表!G16</f>
        <v>3.4364261168384883E-2</v>
      </c>
      <c r="K13" s="78">
        <f t="shared" si="3"/>
        <v>1.1554058292087743E-3</v>
      </c>
      <c r="L13" s="79"/>
      <c r="M13" s="80"/>
      <c r="N13" s="81">
        <f>分析係数表!H16</f>
        <v>1.767619393829236E-2</v>
      </c>
      <c r="O13" s="82">
        <f t="shared" si="4"/>
        <v>0.25947865620038901</v>
      </c>
      <c r="P13" s="76">
        <f>分析係数表!C16</f>
        <v>7.999999999999996E-2</v>
      </c>
      <c r="Q13" s="82">
        <f t="shared" si="5"/>
        <v>2.075829249603111E-2</v>
      </c>
      <c r="R13" s="83">
        <v>2.434188386693668E-2</v>
      </c>
      <c r="S13" s="84">
        <f t="shared" si="6"/>
        <v>5.7964193496912009E-2</v>
      </c>
      <c r="T13" s="85">
        <f>分析係数表!F16</f>
        <v>0.28865979381443296</v>
      </c>
      <c r="U13" s="86">
        <f t="shared" si="7"/>
        <v>1.6731932143438516E-2</v>
      </c>
      <c r="V13" s="87">
        <f>分析係数表!D16</f>
        <v>3.4364261168384883E-2</v>
      </c>
      <c r="W13" s="167">
        <f t="shared" si="8"/>
        <v>0</v>
      </c>
      <c r="X13" s="76">
        <f>分析係数表!E16</f>
        <v>3.4364261168384883E-2</v>
      </c>
      <c r="Y13" s="166">
        <f t="shared" si="9"/>
        <v>0</v>
      </c>
    </row>
    <row r="14" spans="1:25" x14ac:dyDescent="0.2">
      <c r="A14" s="6" t="s">
        <v>2</v>
      </c>
      <c r="B14" s="5" t="s">
        <v>364</v>
      </c>
      <c r="C14" s="75">
        <f>最終需要_まとめ!C15</f>
        <v>100</v>
      </c>
      <c r="D14" s="76">
        <f>投入係数表!L14</f>
        <v>0.2638655462184874</v>
      </c>
      <c r="E14" s="77">
        <f t="shared" si="0"/>
        <v>26.386554621848742</v>
      </c>
      <c r="F14" s="76">
        <f>分析係数表!C17</f>
        <v>0.11736526946107784</v>
      </c>
      <c r="G14" s="77">
        <f t="shared" si="1"/>
        <v>3.0968650933427262</v>
      </c>
      <c r="H14" s="77">
        <v>3.2018847161666466</v>
      </c>
      <c r="I14" s="77">
        <f t="shared" si="2"/>
        <v>103.20188471616665</v>
      </c>
      <c r="J14" s="76">
        <f>分析係数表!G17</f>
        <v>0.2134453781512605</v>
      </c>
      <c r="K14" s="78">
        <f t="shared" si="3"/>
        <v>22.02796530916498</v>
      </c>
      <c r="L14" s="79"/>
      <c r="M14" s="80"/>
      <c r="N14" s="81">
        <f>分析係数表!H17</f>
        <v>2.9081655836779205E-3</v>
      </c>
      <c r="O14" s="82">
        <f t="shared" si="4"/>
        <v>4.2690575827313365E-2</v>
      </c>
      <c r="P14" s="76">
        <f>分析係数表!C17</f>
        <v>0.11736526946107784</v>
      </c>
      <c r="Q14" s="82">
        <f t="shared" si="5"/>
        <v>5.0103909354212092E-3</v>
      </c>
      <c r="R14" s="83">
        <v>8.722182226773921E-3</v>
      </c>
      <c r="S14" s="84">
        <f t="shared" si="6"/>
        <v>103.21060689839342</v>
      </c>
      <c r="T14" s="85">
        <f>分析係数表!F17</f>
        <v>0.32436974789915968</v>
      </c>
      <c r="U14" s="86">
        <f t="shared" si="7"/>
        <v>33.478398540151147</v>
      </c>
      <c r="V14" s="87">
        <f>分析係数表!D17</f>
        <v>3.0252100840336135E-2</v>
      </c>
      <c r="W14" s="167">
        <f t="shared" si="8"/>
        <v>3</v>
      </c>
      <c r="X14" s="76">
        <f>分析係数表!E17</f>
        <v>2.0168067226890758E-2</v>
      </c>
      <c r="Y14" s="166">
        <f t="shared" si="9"/>
        <v>2</v>
      </c>
    </row>
    <row r="15" spans="1:25" x14ac:dyDescent="0.2">
      <c r="A15" s="6" t="s">
        <v>3</v>
      </c>
      <c r="B15" s="5" t="s">
        <v>31</v>
      </c>
      <c r="C15" s="90"/>
      <c r="D15" s="76">
        <f>投入係数表!L15</f>
        <v>3.3613445378151263E-3</v>
      </c>
      <c r="E15" s="77">
        <f t="shared" si="0"/>
        <v>0.33613445378151263</v>
      </c>
      <c r="F15" s="76">
        <f>分析係数表!C18</f>
        <v>0.3260188087774295</v>
      </c>
      <c r="G15" s="77">
        <f t="shared" si="1"/>
        <v>0.10958615421090068</v>
      </c>
      <c r="H15" s="77">
        <v>0.12613025827069574</v>
      </c>
      <c r="I15" s="77">
        <f t="shared" si="2"/>
        <v>0.12613025827069574</v>
      </c>
      <c r="J15" s="76">
        <f>分析係数表!G18</f>
        <v>0.2148626817447496</v>
      </c>
      <c r="K15" s="78">
        <f t="shared" si="3"/>
        <v>2.7100685541199571E-2</v>
      </c>
      <c r="L15" s="79"/>
      <c r="M15" s="80"/>
      <c r="N15" s="81">
        <f>分析係数表!H18</f>
        <v>4.544008724496751E-4</v>
      </c>
      <c r="O15" s="82">
        <f t="shared" si="4"/>
        <v>6.6704024730177133E-3</v>
      </c>
      <c r="P15" s="76">
        <f>分析係数表!C18</f>
        <v>0.3260188087774295</v>
      </c>
      <c r="Q15" s="82">
        <f t="shared" si="5"/>
        <v>2.1746766683192549E-3</v>
      </c>
      <c r="R15" s="83">
        <v>4.9588541345144763E-3</v>
      </c>
      <c r="S15" s="84">
        <f t="shared" si="6"/>
        <v>0.13108911240521021</v>
      </c>
      <c r="T15" s="85">
        <f>分析係数表!F18</f>
        <v>0.44749596122778673</v>
      </c>
      <c r="U15" s="86">
        <f t="shared" si="7"/>
        <v>5.866184836226692E-2</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投入係数表!L16</f>
        <v>1.6806722689075631E-3</v>
      </c>
      <c r="E16" s="77">
        <f t="shared" si="0"/>
        <v>0.16806722689075632</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-2.001120741905314E-3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投入係数表!L17</f>
        <v>3.3613445378151263E-3</v>
      </c>
      <c r="E17" s="77">
        <f t="shared" si="0"/>
        <v>0.33613445378151263</v>
      </c>
      <c r="F17" s="76">
        <f>分析係数表!C20</f>
        <v>0.14381270903010035</v>
      </c>
      <c r="G17" s="77">
        <f t="shared" si="1"/>
        <v>4.8340406396672392E-2</v>
      </c>
      <c r="H17" s="77">
        <v>5.471929059032437E-2</v>
      </c>
      <c r="I17" s="77">
        <f t="shared" si="2"/>
        <v>5.471929059032437E-2</v>
      </c>
      <c r="J17" s="76">
        <f>分析係数表!G20</f>
        <v>0.10504201680672269</v>
      </c>
      <c r="K17" s="78">
        <f t="shared" si="3"/>
        <v>5.7478246418407953E-3</v>
      </c>
      <c r="L17" s="79"/>
      <c r="M17" s="80"/>
      <c r="N17" s="81">
        <f>分析係数表!H20</f>
        <v>5.9072113418457762E-4</v>
      </c>
      <c r="O17" s="82">
        <f t="shared" si="4"/>
        <v>8.6715232149230277E-3</v>
      </c>
      <c r="P17" s="76">
        <f>分析係数表!C20</f>
        <v>0.14381270903010035</v>
      </c>
      <c r="Q17" s="82">
        <f t="shared" si="5"/>
        <v>1.2470752449554856E-3</v>
      </c>
      <c r="R17" s="83">
        <v>2.5972933975146866E-3</v>
      </c>
      <c r="S17" s="84">
        <f t="shared" si="6"/>
        <v>5.7316583987839058E-2</v>
      </c>
      <c r="T17" s="85">
        <f>分析係数表!F20</f>
        <v>0.23109243697478993</v>
      </c>
      <c r="U17" s="86">
        <f t="shared" si="7"/>
        <v>1.3245429072819951E-2</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投入係数表!L18</f>
        <v>1.6806722689075631E-3</v>
      </c>
      <c r="E18" s="77">
        <f t="shared" si="0"/>
        <v>0.16806722689075632</v>
      </c>
      <c r="F18" s="76">
        <f>分析係数表!C21</f>
        <v>1.9047619047619091E-2</v>
      </c>
      <c r="G18" s="77">
        <f t="shared" si="1"/>
        <v>3.2012805122048895E-3</v>
      </c>
      <c r="H18" s="77">
        <v>4.4030108628015331E-3</v>
      </c>
      <c r="I18" s="77">
        <f t="shared" si="2"/>
        <v>4.4030108628015331E-3</v>
      </c>
      <c r="J18" s="76">
        <f>分析係数表!G21</f>
        <v>0.29914529914529914</v>
      </c>
      <c r="K18" s="78">
        <f t="shared" si="3"/>
        <v>1.3171400016927662E-3</v>
      </c>
      <c r="L18" s="79"/>
      <c r="M18" s="80"/>
      <c r="N18" s="81">
        <f>分析係数表!H21</f>
        <v>9.5424183214431774E-4</v>
      </c>
      <c r="O18" s="82">
        <f t="shared" si="4"/>
        <v>1.4007845193337198E-2</v>
      </c>
      <c r="P18" s="76">
        <f>分析係数表!C21</f>
        <v>1.9047619047619091E-2</v>
      </c>
      <c r="Q18" s="82">
        <f t="shared" si="5"/>
        <v>2.6681609892070915E-4</v>
      </c>
      <c r="R18" s="83">
        <v>5.5453062830163524E-4</v>
      </c>
      <c r="S18" s="84">
        <f t="shared" si="6"/>
        <v>4.9575414911031679E-3</v>
      </c>
      <c r="T18" s="85">
        <f>分析係数表!F21</f>
        <v>0.44444444444444442</v>
      </c>
      <c r="U18" s="86">
        <f t="shared" si="7"/>
        <v>2.2033517738236298E-3</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投入係数表!L19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6.6704024730177133E-4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投入係数表!L20</f>
        <v>3.3613445378151263E-3</v>
      </c>
      <c r="E20" s="77">
        <f t="shared" si="0"/>
        <v>0.33613445378151263</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6.6704024730177133E-4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投入係数表!L21</f>
        <v>0</v>
      </c>
      <c r="E21" s="77">
        <f t="shared" si="0"/>
        <v>0</v>
      </c>
      <c r="F21" s="76">
        <f>分析係数表!C24</f>
        <v>1.5105740181268867E-2</v>
      </c>
      <c r="G21" s="77">
        <f t="shared" si="1"/>
        <v>0</v>
      </c>
      <c r="H21" s="77">
        <v>1.0712288004126823E-4</v>
      </c>
      <c r="I21" s="77">
        <f t="shared" si="2"/>
        <v>1.0712288004126823E-4</v>
      </c>
      <c r="J21" s="76">
        <f>分析係数表!G24</f>
        <v>0.33333333333333331</v>
      </c>
      <c r="K21" s="78">
        <f t="shared" si="3"/>
        <v>3.570762668042274E-5</v>
      </c>
      <c r="L21" s="79"/>
      <c r="M21" s="80"/>
      <c r="N21" s="81">
        <f>分析係数表!H24</f>
        <v>4.0896078520470761E-4</v>
      </c>
      <c r="O21" s="82">
        <f t="shared" si="4"/>
        <v>6.0033622257159424E-3</v>
      </c>
      <c r="P21" s="76">
        <f>分析係数表!C24</f>
        <v>1.5105740181268867E-2</v>
      </c>
      <c r="Q21" s="82">
        <f t="shared" si="5"/>
        <v>9.0685229995709005E-5</v>
      </c>
      <c r="R21" s="83">
        <v>2.3333704934144734E-4</v>
      </c>
      <c r="S21" s="84">
        <f t="shared" si="6"/>
        <v>3.4045992938271558E-4</v>
      </c>
      <c r="T21" s="85">
        <f>分析係数表!F24</f>
        <v>0.55555555555555558</v>
      </c>
      <c r="U21" s="86">
        <f t="shared" si="7"/>
        <v>1.8914440521261978E-4</v>
      </c>
      <c r="V21" s="87">
        <f>分析係数表!D24</f>
        <v>0</v>
      </c>
      <c r="W21" s="167">
        <f t="shared" si="8"/>
        <v>0</v>
      </c>
      <c r="X21" s="76">
        <f>分析係数表!E24</f>
        <v>0</v>
      </c>
      <c r="Y21" s="166">
        <f t="shared" si="9"/>
        <v>0</v>
      </c>
    </row>
    <row r="22" spans="1:25" x14ac:dyDescent="0.2">
      <c r="A22" s="6" t="s">
        <v>10</v>
      </c>
      <c r="B22" s="5" t="s">
        <v>271</v>
      </c>
      <c r="C22" s="90"/>
      <c r="D22" s="76">
        <f>投入係数表!L22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8.004482967621256E-3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投入係数表!L23</f>
        <v>0</v>
      </c>
      <c r="E23" s="77">
        <f t="shared" si="0"/>
        <v>0</v>
      </c>
      <c r="F23" s="76">
        <f>分析係数表!C26</f>
        <v>0.3413940256045519</v>
      </c>
      <c r="G23" s="77">
        <f t="shared" si="1"/>
        <v>0</v>
      </c>
      <c r="H23" s="77">
        <v>4.211993575255024E-3</v>
      </c>
      <c r="I23" s="77">
        <f t="shared" si="2"/>
        <v>4.211993575255024E-3</v>
      </c>
      <c r="J23" s="76">
        <f>分析係数表!G26</f>
        <v>0.19709090909090909</v>
      </c>
      <c r="K23" s="78">
        <f t="shared" si="3"/>
        <v>8.3014564283208109E-4</v>
      </c>
      <c r="L23" s="79"/>
      <c r="M23" s="80"/>
      <c r="N23" s="81">
        <f>分析係数表!H26</f>
        <v>1.1996183032671423E-2</v>
      </c>
      <c r="O23" s="82">
        <f t="shared" si="4"/>
        <v>0.17609862528766765</v>
      </c>
      <c r="P23" s="76">
        <f>分析係数表!C26</f>
        <v>0.3413940256045519</v>
      </c>
      <c r="Q23" s="82">
        <f t="shared" si="5"/>
        <v>6.0119018590384397E-2</v>
      </c>
      <c r="R23" s="83">
        <v>6.3719599070525559E-2</v>
      </c>
      <c r="S23" s="84">
        <f t="shared" si="6"/>
        <v>6.7931592645780581E-2</v>
      </c>
      <c r="T23" s="85">
        <f>分析係数表!F26</f>
        <v>0.33090909090909093</v>
      </c>
      <c r="U23" s="86">
        <f t="shared" si="7"/>
        <v>2.2479181566421938E-2</v>
      </c>
      <c r="V23" s="87">
        <f>分析係数表!D26</f>
        <v>1.6E-2</v>
      </c>
      <c r="W23" s="167">
        <f t="shared" si="8"/>
        <v>0</v>
      </c>
      <c r="X23" s="76">
        <f>分析係数表!E26</f>
        <v>1.6E-2</v>
      </c>
      <c r="Y23" s="166">
        <f t="shared" si="9"/>
        <v>0</v>
      </c>
    </row>
    <row r="24" spans="1:25" x14ac:dyDescent="0.2">
      <c r="A24" s="6" t="s">
        <v>12</v>
      </c>
      <c r="B24" s="5" t="s">
        <v>365</v>
      </c>
      <c r="C24" s="90"/>
      <c r="D24" s="76">
        <f>投入係数表!L24</f>
        <v>0</v>
      </c>
      <c r="E24" s="77">
        <f t="shared" si="0"/>
        <v>0</v>
      </c>
      <c r="F24" s="76">
        <f>分析係数表!C27</f>
        <v>1.9120458891013214E-3</v>
      </c>
      <c r="G24" s="77">
        <f t="shared" si="1"/>
        <v>0</v>
      </c>
      <c r="H24" s="77">
        <v>2.9723631794931507E-6</v>
      </c>
      <c r="I24" s="77">
        <f t="shared" si="2"/>
        <v>2.9723631794931507E-6</v>
      </c>
      <c r="J24" s="76">
        <f>分析係数表!G27</f>
        <v>0.2857142857142857</v>
      </c>
      <c r="K24" s="78">
        <f t="shared" si="3"/>
        <v>8.4924662271232875E-7</v>
      </c>
      <c r="L24" s="79"/>
      <c r="M24" s="80"/>
      <c r="N24" s="81">
        <f>分析係数表!H27</f>
        <v>1.131458172399691E-2</v>
      </c>
      <c r="O24" s="82">
        <f t="shared" si="4"/>
        <v>0.16609302157814107</v>
      </c>
      <c r="P24" s="76">
        <f>分析係数表!C27</f>
        <v>1.9120458891013214E-3</v>
      </c>
      <c r="Q24" s="82">
        <f t="shared" si="5"/>
        <v>3.1757747911690174E-4</v>
      </c>
      <c r="R24" s="83">
        <v>3.1837203938761278E-4</v>
      </c>
      <c r="S24" s="84">
        <f t="shared" si="6"/>
        <v>3.2134440256710594E-4</v>
      </c>
      <c r="T24" s="85">
        <f>分析係数表!F27</f>
        <v>0.5714285714285714</v>
      </c>
      <c r="U24" s="86">
        <f t="shared" si="7"/>
        <v>1.836253728954891E-4</v>
      </c>
      <c r="V24" s="87">
        <f>分析係数表!D27</f>
        <v>0</v>
      </c>
      <c r="W24" s="167">
        <f t="shared" si="8"/>
        <v>0</v>
      </c>
      <c r="X24" s="76">
        <f>分析係数表!E27</f>
        <v>0</v>
      </c>
      <c r="Y24" s="166">
        <f t="shared" si="9"/>
        <v>0</v>
      </c>
    </row>
    <row r="25" spans="1:25" x14ac:dyDescent="0.2">
      <c r="A25" s="6" t="s">
        <v>13</v>
      </c>
      <c r="B25" s="5" t="s">
        <v>191</v>
      </c>
      <c r="C25" s="90"/>
      <c r="D25" s="76">
        <f>投入係数表!L25</f>
        <v>0</v>
      </c>
      <c r="E25" s="77">
        <f t="shared" si="0"/>
        <v>0</v>
      </c>
      <c r="F25" s="76">
        <f>分析係数表!C28</f>
        <v>4.5924225028702859E-3</v>
      </c>
      <c r="G25" s="77">
        <f t="shared" si="1"/>
        <v>0</v>
      </c>
      <c r="H25" s="77">
        <v>1.6439805248543075E-4</v>
      </c>
      <c r="I25" s="77">
        <f t="shared" si="2"/>
        <v>1.6439805248543075E-4</v>
      </c>
      <c r="J25" s="76">
        <f>分析係数表!G28</f>
        <v>0.125</v>
      </c>
      <c r="K25" s="78">
        <f t="shared" si="3"/>
        <v>2.0549756560678844E-5</v>
      </c>
      <c r="L25" s="79"/>
      <c r="M25" s="80"/>
      <c r="N25" s="81">
        <f>分析係数表!H28</f>
        <v>2.2174762575544144E-2</v>
      </c>
      <c r="O25" s="82">
        <f t="shared" si="4"/>
        <v>0.32551564068326438</v>
      </c>
      <c r="P25" s="76">
        <f>分析係数表!C28</f>
        <v>4.5924225028702859E-3</v>
      </c>
      <c r="Q25" s="82">
        <f t="shared" si="5"/>
        <v>1.4949053533100617E-3</v>
      </c>
      <c r="R25" s="83">
        <v>1.5343481947821494E-3</v>
      </c>
      <c r="S25" s="84">
        <f t="shared" si="6"/>
        <v>1.6987462472675802E-3</v>
      </c>
      <c r="T25" s="85">
        <f>分析係数表!F28</f>
        <v>0.20833333333333334</v>
      </c>
      <c r="U25" s="86">
        <f t="shared" si="7"/>
        <v>3.5390546818074592E-4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投入係数表!L26</f>
        <v>1.6806722689075631E-3</v>
      </c>
      <c r="E26" s="77">
        <f t="shared" si="0"/>
        <v>0.16806722689075632</v>
      </c>
      <c r="F26" s="76">
        <f>分析係数表!C29</f>
        <v>0.39276807980049877</v>
      </c>
      <c r="G26" s="77">
        <f t="shared" si="1"/>
        <v>6.6011441983277117E-2</v>
      </c>
      <c r="H26" s="77">
        <v>9.3245801844845766E-2</v>
      </c>
      <c r="I26" s="77">
        <f t="shared" si="2"/>
        <v>9.3245801844845766E-2</v>
      </c>
      <c r="J26" s="76">
        <f>分析係数表!G29</f>
        <v>0.26146220570012391</v>
      </c>
      <c r="K26" s="78">
        <f t="shared" si="3"/>
        <v>2.4380253022630059E-2</v>
      </c>
      <c r="L26" s="79"/>
      <c r="M26" s="80"/>
      <c r="N26" s="81">
        <f>分析係数表!H29</f>
        <v>1.0178579542872723E-2</v>
      </c>
      <c r="O26" s="82">
        <f t="shared" si="4"/>
        <v>0.14941701539559679</v>
      </c>
      <c r="P26" s="76">
        <f>分析係数表!C29</f>
        <v>0.39276807980049877</v>
      </c>
      <c r="Q26" s="82">
        <f t="shared" si="5"/>
        <v>5.8686234226450112E-2</v>
      </c>
      <c r="R26" s="83">
        <v>7.1211081304795434E-2</v>
      </c>
      <c r="S26" s="84">
        <f t="shared" si="6"/>
        <v>0.16445688314964119</v>
      </c>
      <c r="T26" s="85">
        <f>分析係数表!F29</f>
        <v>0.36926889714993805</v>
      </c>
      <c r="U26" s="86">
        <f t="shared" si="7"/>
        <v>6.0728811869384232E-2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投入係数表!L27</f>
        <v>3.3613445378151263E-3</v>
      </c>
      <c r="E27" s="77">
        <f t="shared" si="0"/>
        <v>0.33613445378151263</v>
      </c>
      <c r="F27" s="76">
        <f>分析係数表!C30</f>
        <v>1</v>
      </c>
      <c r="G27" s="77">
        <f t="shared" si="1"/>
        <v>0.33613445378151263</v>
      </c>
      <c r="H27" s="77">
        <v>0.41377677021727971</v>
      </c>
      <c r="I27" s="77">
        <f t="shared" si="2"/>
        <v>0.41377677021727971</v>
      </c>
      <c r="J27" s="76">
        <f>分析係数表!G30</f>
        <v>0.34503154574132494</v>
      </c>
      <c r="K27" s="78">
        <f t="shared" si="3"/>
        <v>0.14276603861992104</v>
      </c>
      <c r="L27" s="79"/>
      <c r="M27" s="80"/>
      <c r="N27" s="81">
        <f>分析係数表!H30</f>
        <v>0</v>
      </c>
      <c r="O27" s="82">
        <f t="shared" si="4"/>
        <v>0</v>
      </c>
      <c r="P27" s="76">
        <f>分析係数表!C30</f>
        <v>1</v>
      </c>
      <c r="Q27" s="82">
        <f t="shared" si="5"/>
        <v>0</v>
      </c>
      <c r="R27" s="83">
        <v>3.1856231389892582E-2</v>
      </c>
      <c r="S27" s="84">
        <f t="shared" si="6"/>
        <v>0.44563300160717229</v>
      </c>
      <c r="T27" s="85">
        <f>分析係数表!F30</f>
        <v>0.4357255520504732</v>
      </c>
      <c r="U27" s="86">
        <f t="shared" si="7"/>
        <v>0.19417368563719456</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投入係数表!L28</f>
        <v>3.3613445378151259E-2</v>
      </c>
      <c r="E28" s="77">
        <f t="shared" si="0"/>
        <v>3.3613445378151261</v>
      </c>
      <c r="F28" s="76">
        <f>分析係数表!C31</f>
        <v>0.9610142630744849</v>
      </c>
      <c r="G28" s="77">
        <f t="shared" si="1"/>
        <v>3.2303000439478486</v>
      </c>
      <c r="H28" s="77">
        <v>3.7789241616762217</v>
      </c>
      <c r="I28" s="77">
        <f t="shared" si="2"/>
        <v>3.7789241616762217</v>
      </c>
      <c r="J28" s="76">
        <f>分析係数表!G31</f>
        <v>7.0898896726351968E-2</v>
      </c>
      <c r="K28" s="78">
        <f t="shared" si="3"/>
        <v>0.26792155387539862</v>
      </c>
      <c r="L28" s="79"/>
      <c r="M28" s="80"/>
      <c r="N28" s="81">
        <f>分析係数表!H31</f>
        <v>2.4401326850547553E-2</v>
      </c>
      <c r="O28" s="82">
        <f t="shared" si="4"/>
        <v>0.3582006128010512</v>
      </c>
      <c r="P28" s="76">
        <f>分析係数表!C31</f>
        <v>0.9610142630744849</v>
      </c>
      <c r="Q28" s="82">
        <f t="shared" si="5"/>
        <v>0.34423589794383114</v>
      </c>
      <c r="R28" s="83">
        <v>0.45480236210892777</v>
      </c>
      <c r="S28" s="84">
        <f t="shared" si="6"/>
        <v>4.2337265237851494</v>
      </c>
      <c r="T28" s="85">
        <f>分析係数表!F31</f>
        <v>0.34418520528124436</v>
      </c>
      <c r="U28" s="86">
        <f t="shared" si="7"/>
        <v>1.4571860326936408</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投入係数表!L29</f>
        <v>1.6806722689075631E-3</v>
      </c>
      <c r="E29" s="77">
        <f t="shared" si="0"/>
        <v>0.16806722689075632</v>
      </c>
      <c r="F29" s="76">
        <f>分析係数表!C32</f>
        <v>1</v>
      </c>
      <c r="G29" s="77">
        <f t="shared" si="1"/>
        <v>0.16806722689075632</v>
      </c>
      <c r="H29" s="77">
        <v>0.19868604012231528</v>
      </c>
      <c r="I29" s="77">
        <f t="shared" si="2"/>
        <v>0.19868604012231528</v>
      </c>
      <c r="J29" s="76">
        <f>分析係数表!G32</f>
        <v>0.14117647058823529</v>
      </c>
      <c r="K29" s="78">
        <f t="shared" si="3"/>
        <v>2.8049793899620978E-2</v>
      </c>
      <c r="L29" s="79"/>
      <c r="M29" s="80"/>
      <c r="N29" s="81">
        <f>分析係数表!H32</f>
        <v>7.0886536102149319E-3</v>
      </c>
      <c r="O29" s="82">
        <f t="shared" si="4"/>
        <v>0.10405827857907633</v>
      </c>
      <c r="P29" s="76">
        <f>分析係数表!C32</f>
        <v>1</v>
      </c>
      <c r="Q29" s="82">
        <f t="shared" si="5"/>
        <v>0.10405827857907633</v>
      </c>
      <c r="R29" s="83">
        <v>0.1307973170106366</v>
      </c>
      <c r="S29" s="84">
        <f t="shared" si="6"/>
        <v>0.32948335713295185</v>
      </c>
      <c r="T29" s="85">
        <f>分析係数表!F32</f>
        <v>0.4823529411764706</v>
      </c>
      <c r="U29" s="86">
        <f t="shared" si="7"/>
        <v>0.15892726638177679</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投入係数表!L30</f>
        <v>0</v>
      </c>
      <c r="E30" s="77">
        <f t="shared" si="0"/>
        <v>0</v>
      </c>
      <c r="F30" s="76">
        <f>分析係数表!C33</f>
        <v>0.51830443159922934</v>
      </c>
      <c r="G30" s="77">
        <f t="shared" si="1"/>
        <v>0</v>
      </c>
      <c r="H30" s="77">
        <v>2.7424950573869226E-2</v>
      </c>
      <c r="I30" s="77">
        <f t="shared" si="2"/>
        <v>2.7424950573869226E-2</v>
      </c>
      <c r="J30" s="76">
        <f>分析係数表!G33</f>
        <v>0.50370370370370365</v>
      </c>
      <c r="K30" s="78">
        <f t="shared" si="3"/>
        <v>1.3814049177948942E-2</v>
      </c>
      <c r="L30" s="79"/>
      <c r="M30" s="80"/>
      <c r="N30" s="81">
        <f>分析係数表!H33</f>
        <v>1.0451220066342527E-3</v>
      </c>
      <c r="O30" s="82">
        <f t="shared" si="4"/>
        <v>1.534192568794074E-2</v>
      </c>
      <c r="P30" s="76">
        <f>分析係数表!C33</f>
        <v>0.51830443159922934</v>
      </c>
      <c r="Q30" s="82">
        <f t="shared" si="5"/>
        <v>7.9517880733257409E-3</v>
      </c>
      <c r="R30" s="83">
        <v>2.5574335935228811E-2</v>
      </c>
      <c r="S30" s="84">
        <f t="shared" si="6"/>
        <v>5.2999286509098034E-2</v>
      </c>
      <c r="T30" s="85">
        <f>分析係数表!F33</f>
        <v>0.61481481481481481</v>
      </c>
      <c r="U30" s="86">
        <f t="shared" si="7"/>
        <v>3.2584746520408422E-2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投入係数表!L31</f>
        <v>6.0504201680672269E-2</v>
      </c>
      <c r="E31" s="77">
        <f t="shared" si="0"/>
        <v>6.0504201680672267</v>
      </c>
      <c r="F31" s="76">
        <f>分析係数表!C34</f>
        <v>0.14253664373317376</v>
      </c>
      <c r="G31" s="77">
        <f t="shared" si="1"/>
        <v>0.86240658393180758</v>
      </c>
      <c r="H31" s="77">
        <v>0.91637906156780602</v>
      </c>
      <c r="I31" s="77">
        <f t="shared" si="2"/>
        <v>0.91637906156780602</v>
      </c>
      <c r="J31" s="76">
        <f>分析係数表!G34</f>
        <v>0.42611464968152868</v>
      </c>
      <c r="K31" s="78">
        <f t="shared" si="3"/>
        <v>0.39048254279545364</v>
      </c>
      <c r="L31" s="79"/>
      <c r="M31" s="80"/>
      <c r="N31" s="81">
        <f>分析係数表!H34</f>
        <v>0.17362657336302087</v>
      </c>
      <c r="O31" s="82">
        <f t="shared" si="4"/>
        <v>2.5487607849400682</v>
      </c>
      <c r="P31" s="76">
        <f>分析係数表!C34</f>
        <v>0.14253664373317376</v>
      </c>
      <c r="Q31" s="82">
        <f t="shared" si="5"/>
        <v>0.36329180796408683</v>
      </c>
      <c r="R31" s="83">
        <v>0.3839044947396561</v>
      </c>
      <c r="S31" s="84">
        <f t="shared" si="6"/>
        <v>1.3002835563074622</v>
      </c>
      <c r="T31" s="85">
        <f>分析係数表!F34</f>
        <v>0.68789808917197448</v>
      </c>
      <c r="U31" s="86">
        <f t="shared" si="7"/>
        <v>0.89446257376564275</v>
      </c>
      <c r="V31" s="87">
        <f>分析係数表!D34</f>
        <v>0.42038216560509556</v>
      </c>
      <c r="W31" s="167">
        <f t="shared" si="8"/>
        <v>1</v>
      </c>
      <c r="X31" s="76">
        <f>分析係数表!E34</f>
        <v>0.27643312101910827</v>
      </c>
      <c r="Y31" s="166">
        <f t="shared" si="9"/>
        <v>0</v>
      </c>
    </row>
    <row r="32" spans="1:25" x14ac:dyDescent="0.2">
      <c r="A32" s="6" t="s">
        <v>20</v>
      </c>
      <c r="B32" s="5" t="s">
        <v>37</v>
      </c>
      <c r="C32" s="90"/>
      <c r="D32" s="76">
        <f>投入係数表!L32</f>
        <v>3.3613445378151263E-3</v>
      </c>
      <c r="E32" s="77">
        <f t="shared" si="0"/>
        <v>0.33613445378151263</v>
      </c>
      <c r="F32" s="76">
        <f>分析係数表!C35</f>
        <v>0.11069496462754891</v>
      </c>
      <c r="G32" s="77">
        <f t="shared" si="1"/>
        <v>3.7208391471445015E-2</v>
      </c>
      <c r="H32" s="77">
        <v>5.2722808563913773E-2</v>
      </c>
      <c r="I32" s="77">
        <f t="shared" si="2"/>
        <v>5.2722808563913773E-2</v>
      </c>
      <c r="J32" s="76">
        <f>分析係数表!G35</f>
        <v>0.32042253521126762</v>
      </c>
      <c r="K32" s="78">
        <f t="shared" si="3"/>
        <v>1.6893575983507582E-2</v>
      </c>
      <c r="L32" s="79"/>
      <c r="M32" s="80"/>
      <c r="N32" s="81">
        <f>分析係数表!H35</f>
        <v>6.6251647203162636E-2</v>
      </c>
      <c r="O32" s="82">
        <f t="shared" si="4"/>
        <v>0.97254468056598264</v>
      </c>
      <c r="P32" s="76">
        <f>分析係数表!C35</f>
        <v>0.11069496462754891</v>
      </c>
      <c r="Q32" s="82">
        <f t="shared" si="5"/>
        <v>0.1076557990139623</v>
      </c>
      <c r="R32" s="83">
        <v>0.12429823054096695</v>
      </c>
      <c r="S32" s="84">
        <f t="shared" si="6"/>
        <v>0.17702103910488071</v>
      </c>
      <c r="T32" s="85">
        <f>分析係数表!F35</f>
        <v>0.63380281690140849</v>
      </c>
      <c r="U32" s="86">
        <f t="shared" si="7"/>
        <v>0.11219643323548778</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投入係数表!L33</f>
        <v>0</v>
      </c>
      <c r="E33" s="77">
        <f t="shared" si="0"/>
        <v>0</v>
      </c>
      <c r="F33" s="76">
        <f>分析係数表!C36</f>
        <v>0.6760350559081294</v>
      </c>
      <c r="G33" s="77">
        <f t="shared" si="1"/>
        <v>0</v>
      </c>
      <c r="H33" s="77">
        <v>3.3898767163870226E-2</v>
      </c>
      <c r="I33" s="77">
        <f t="shared" si="2"/>
        <v>3.3898767163870226E-2</v>
      </c>
      <c r="J33" s="76">
        <f>分析係数表!G36</f>
        <v>4.0214477211796247E-3</v>
      </c>
      <c r="K33" s="78">
        <f t="shared" si="3"/>
        <v>1.3632211996194462E-4</v>
      </c>
      <c r="L33" s="79"/>
      <c r="M33" s="80"/>
      <c r="N33" s="81">
        <f>分析係数表!H36</f>
        <v>0.13227609397010043</v>
      </c>
      <c r="O33" s="82">
        <f t="shared" si="4"/>
        <v>1.9417541598954564</v>
      </c>
      <c r="P33" s="76">
        <f>分析係数表!C36</f>
        <v>0.6760350559081294</v>
      </c>
      <c r="Q33" s="82">
        <f t="shared" si="5"/>
        <v>1.3126938820447678</v>
      </c>
      <c r="R33" s="83">
        <v>1.347965244790468</v>
      </c>
      <c r="S33" s="84">
        <f t="shared" si="6"/>
        <v>1.3818640119543382</v>
      </c>
      <c r="T33" s="85">
        <f>分析係数表!F36</f>
        <v>0.90035746201966038</v>
      </c>
      <c r="U33" s="86">
        <f t="shared" si="7"/>
        <v>1.2441715746595134</v>
      </c>
      <c r="V33" s="87">
        <f>分析係数表!D36</f>
        <v>8.0428954423592495E-3</v>
      </c>
      <c r="W33" s="167">
        <f t="shared" si="8"/>
        <v>0</v>
      </c>
      <c r="X33" s="76">
        <f>分析係数表!E36</f>
        <v>0</v>
      </c>
      <c r="Y33" s="166">
        <f t="shared" si="9"/>
        <v>0</v>
      </c>
    </row>
    <row r="34" spans="1:25" x14ac:dyDescent="0.2">
      <c r="A34" s="6" t="s">
        <v>22</v>
      </c>
      <c r="B34" s="5" t="s">
        <v>377</v>
      </c>
      <c r="C34" s="90"/>
      <c r="D34" s="76">
        <f>投入係数表!L34</f>
        <v>1.5126050420168067E-2</v>
      </c>
      <c r="E34" s="77">
        <f t="shared" si="0"/>
        <v>1.5126050420168067</v>
      </c>
      <c r="F34" s="76">
        <f>分析係数表!C37</f>
        <v>0.1837517433751743</v>
      </c>
      <c r="G34" s="77">
        <f t="shared" si="1"/>
        <v>0.27794381350866698</v>
      </c>
      <c r="H34" s="77">
        <v>0.32738320250048752</v>
      </c>
      <c r="I34" s="77">
        <f t="shared" si="2"/>
        <v>0.32738320250048752</v>
      </c>
      <c r="J34" s="76">
        <f>分析係数表!G37</f>
        <v>0.39318023660403617</v>
      </c>
      <c r="K34" s="78">
        <f t="shared" si="3"/>
        <v>0.12872060501932878</v>
      </c>
      <c r="L34" s="79"/>
      <c r="M34" s="80"/>
      <c r="N34" s="81">
        <f>分析係数表!H37</f>
        <v>5.0938337801608578E-2</v>
      </c>
      <c r="O34" s="82">
        <f t="shared" si="4"/>
        <v>0.74775211722528567</v>
      </c>
      <c r="P34" s="76">
        <f>分析係数表!C37</f>
        <v>0.1837517433751743</v>
      </c>
      <c r="Q34" s="82">
        <f t="shared" si="5"/>
        <v>0.13740075515262395</v>
      </c>
      <c r="R34" s="83">
        <v>0.15776836686128679</v>
      </c>
      <c r="S34" s="84">
        <f t="shared" si="6"/>
        <v>0.48515156936177428</v>
      </c>
      <c r="T34" s="85">
        <f>分析係数表!F37</f>
        <v>0.67780097425191366</v>
      </c>
      <c r="U34" s="86">
        <f t="shared" si="7"/>
        <v>0.32883620637325545</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投入係数表!L35</f>
        <v>1.6806722689075631E-3</v>
      </c>
      <c r="E35" s="77">
        <f t="shared" si="0"/>
        <v>0.16806722689075632</v>
      </c>
      <c r="F35" s="76">
        <f>分析係数表!C38</f>
        <v>7.8895463510848529E-3</v>
      </c>
      <c r="G35" s="77">
        <f t="shared" si="1"/>
        <v>1.3259741766529166E-3</v>
      </c>
      <c r="H35" s="77">
        <v>2.1762831318667374E-3</v>
      </c>
      <c r="I35" s="77">
        <f t="shared" si="2"/>
        <v>2.1762831318667374E-3</v>
      </c>
      <c r="J35" s="76">
        <f>分析係数表!G38</f>
        <v>0.41666666666666669</v>
      </c>
      <c r="K35" s="78">
        <f t="shared" si="3"/>
        <v>9.0678463827780723E-4</v>
      </c>
      <c r="L35" s="79"/>
      <c r="M35" s="80"/>
      <c r="N35" s="81">
        <f>分析係数表!H38</f>
        <v>4.4667605761803064E-2</v>
      </c>
      <c r="O35" s="82">
        <f t="shared" si="4"/>
        <v>0.65570056309764124</v>
      </c>
      <c r="P35" s="76">
        <f>分析係数表!C38</f>
        <v>7.8895463510848529E-3</v>
      </c>
      <c r="Q35" s="82">
        <f t="shared" si="5"/>
        <v>5.1731799849912786E-3</v>
      </c>
      <c r="R35" s="83">
        <v>5.7942255862979764E-3</v>
      </c>
      <c r="S35" s="84">
        <f t="shared" si="6"/>
        <v>7.9705087181647129E-3</v>
      </c>
      <c r="T35" s="85">
        <f>分析係数表!F38</f>
        <v>0.70833333333333337</v>
      </c>
      <c r="U35" s="86">
        <f t="shared" si="7"/>
        <v>5.6457770087000054E-3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投入係数表!L36</f>
        <v>0</v>
      </c>
      <c r="E36" s="77">
        <f t="shared" si="0"/>
        <v>0</v>
      </c>
      <c r="F36" s="76">
        <f>分析係数表!C39</f>
        <v>1</v>
      </c>
      <c r="G36" s="77">
        <f t="shared" si="1"/>
        <v>0</v>
      </c>
      <c r="H36" s="77">
        <v>1.9038338481827892E-2</v>
      </c>
      <c r="I36" s="77">
        <f t="shared" si="2"/>
        <v>1.9038338481827892E-2</v>
      </c>
      <c r="J36" s="76">
        <f>分析係数表!G39</f>
        <v>0.33114754098360655</v>
      </c>
      <c r="K36" s="78">
        <f t="shared" si="3"/>
        <v>6.3044989726708757E-3</v>
      </c>
      <c r="L36" s="79"/>
      <c r="M36" s="80"/>
      <c r="N36" s="81">
        <f>分析係数表!H39</f>
        <v>4.0896078520470756E-3</v>
      </c>
      <c r="O36" s="82">
        <f t="shared" si="4"/>
        <v>6.0033622257159414E-2</v>
      </c>
      <c r="P36" s="76">
        <f>分析係数表!C39</f>
        <v>1</v>
      </c>
      <c r="Q36" s="82">
        <f t="shared" si="5"/>
        <v>6.0033622257159414E-2</v>
      </c>
      <c r="R36" s="83">
        <v>9.282140761571861E-2</v>
      </c>
      <c r="S36" s="84">
        <f t="shared" si="6"/>
        <v>0.11185974609754651</v>
      </c>
      <c r="T36" s="85">
        <f>分析係数表!F39</f>
        <v>0.68196721311475406</v>
      </c>
      <c r="U36" s="86">
        <f t="shared" si="7"/>
        <v>7.6284679305867784E-2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投入係数表!L37</f>
        <v>0</v>
      </c>
      <c r="E37" s="77">
        <f t="shared" si="0"/>
        <v>0</v>
      </c>
      <c r="F37" s="76">
        <f>分析係数表!C40</f>
        <v>0.77068092290377044</v>
      </c>
      <c r="G37" s="77">
        <f t="shared" si="1"/>
        <v>0</v>
      </c>
      <c r="H37" s="77">
        <v>1.7794672639114155E-4</v>
      </c>
      <c r="I37" s="77">
        <f t="shared" si="2"/>
        <v>1.7794672639114155E-4</v>
      </c>
      <c r="J37" s="76">
        <f>分析係数表!G40</f>
        <v>0.52989130434782605</v>
      </c>
      <c r="K37" s="78">
        <f t="shared" si="3"/>
        <v>9.429242295182772E-5</v>
      </c>
      <c r="L37" s="79"/>
      <c r="M37" s="80"/>
      <c r="N37" s="81">
        <f>分析係数表!H40</f>
        <v>3.0172217930658426E-2</v>
      </c>
      <c r="O37" s="82">
        <f t="shared" si="4"/>
        <v>0.44291472420837613</v>
      </c>
      <c r="P37" s="76">
        <f>分析係数表!C40</f>
        <v>0.77068092290377044</v>
      </c>
      <c r="Q37" s="82">
        <f t="shared" si="5"/>
        <v>0.34134592842058026</v>
      </c>
      <c r="R37" s="83">
        <v>0.34140968458536691</v>
      </c>
      <c r="S37" s="84">
        <f t="shared" si="6"/>
        <v>0.34158763131175807</v>
      </c>
      <c r="T37" s="85">
        <f>分析係数表!F40</f>
        <v>0.69599184782608692</v>
      </c>
      <c r="U37" s="86">
        <f t="shared" si="7"/>
        <v>0.23774220671120661</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投入係数表!L38</f>
        <v>0</v>
      </c>
      <c r="E38" s="77">
        <f t="shared" si="0"/>
        <v>0</v>
      </c>
      <c r="F38" s="76">
        <f>分析係数表!C41</f>
        <v>0.61174300645557944</v>
      </c>
      <c r="G38" s="77">
        <f t="shared" si="1"/>
        <v>0</v>
      </c>
      <c r="H38" s="77">
        <v>8.5864295569578473E-4</v>
      </c>
      <c r="I38" s="77">
        <f t="shared" si="2"/>
        <v>8.5864295569578473E-4</v>
      </c>
      <c r="J38" s="76">
        <f>分析係数表!G41</f>
        <v>0.45221971407072986</v>
      </c>
      <c r="K38" s="78">
        <f t="shared" si="3"/>
        <v>3.8829527191359416E-4</v>
      </c>
      <c r="L38" s="79"/>
      <c r="M38" s="80"/>
      <c r="N38" s="81">
        <f>分析係数表!H41</f>
        <v>5.2210660244467667E-2</v>
      </c>
      <c r="O38" s="82">
        <f t="shared" si="4"/>
        <v>0.76642924414973523</v>
      </c>
      <c r="P38" s="76">
        <f>分析係数表!C41</f>
        <v>0.61174300645557944</v>
      </c>
      <c r="Q38" s="82">
        <f t="shared" si="5"/>
        <v>0.46885773005163633</v>
      </c>
      <c r="R38" s="83">
        <v>0.47523706405423122</v>
      </c>
      <c r="S38" s="84">
        <f t="shared" si="6"/>
        <v>0.47609570700992698</v>
      </c>
      <c r="T38" s="85">
        <f>分析係数表!F41</f>
        <v>0.5410082768999247</v>
      </c>
      <c r="U38" s="86">
        <f t="shared" si="7"/>
        <v>0.25757171808889201</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投入係数表!L39</f>
        <v>0</v>
      </c>
      <c r="E39" s="77">
        <f>$C$14*D39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0.22145736210418807</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投入係数表!L40</f>
        <v>3.3613445378151259E-2</v>
      </c>
      <c r="E40" s="77">
        <f>$C$14*D40</f>
        <v>3.3613445378151261</v>
      </c>
      <c r="F40" s="76">
        <f>分析係数表!C43</f>
        <v>0.17601918465227817</v>
      </c>
      <c r="G40" s="77">
        <f>E40*F40</f>
        <v>0.59166112488160727</v>
      </c>
      <c r="H40" s="77">
        <v>0.71015699370743923</v>
      </c>
      <c r="I40" s="77">
        <f>C40+H40</f>
        <v>0.71015699370743923</v>
      </c>
      <c r="J40" s="76">
        <f>分析係数表!G43</f>
        <v>0.3244228432563791</v>
      </c>
      <c r="K40" s="78">
        <f>I40*J40</f>
        <v>0.23039115105696995</v>
      </c>
      <c r="L40" s="79"/>
      <c r="M40" s="80"/>
      <c r="N40" s="81">
        <f>分析係数表!H43</f>
        <v>4.0396237560776115E-2</v>
      </c>
      <c r="O40" s="82">
        <f t="shared" si="4"/>
        <v>0.59299877985127469</v>
      </c>
      <c r="P40" s="76">
        <f>分析係数表!C43</f>
        <v>0.17601918465227817</v>
      </c>
      <c r="Q40" s="82">
        <f>O40*P40</f>
        <v>0.10437916172921717</v>
      </c>
      <c r="R40" s="83">
        <v>0.14410795621081279</v>
      </c>
      <c r="S40" s="84">
        <f>I40+R40</f>
        <v>0.85426494991825197</v>
      </c>
      <c r="T40" s="85">
        <f>分析係数表!F43</f>
        <v>0.59416767922235725</v>
      </c>
      <c r="U40" s="86">
        <f t="shared" si="7"/>
        <v>0.507576622733931</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投入係数表!L41</f>
        <v>0</v>
      </c>
      <c r="E41" s="77">
        <f>$C$14*D41</f>
        <v>0</v>
      </c>
      <c r="F41" s="76">
        <f>分析係数表!C44</f>
        <v>0.35545171339563864</v>
      </c>
      <c r="G41" s="77">
        <f>E41*F41</f>
        <v>0</v>
      </c>
      <c r="H41" s="77">
        <v>4.4314560702704201E-4</v>
      </c>
      <c r="I41" s="77">
        <f>C41+H41</f>
        <v>4.4314560702704201E-4</v>
      </c>
      <c r="J41" s="76">
        <f>分析係数表!G44</f>
        <v>0.26461880088823092</v>
      </c>
      <c r="K41" s="78">
        <f>I41*J41</f>
        <v>1.1726465915038306E-4</v>
      </c>
      <c r="L41" s="79"/>
      <c r="M41" s="80"/>
      <c r="N41" s="81">
        <f>分析係数表!H44</f>
        <v>0.11582678238742218</v>
      </c>
      <c r="O41" s="82">
        <f t="shared" si="4"/>
        <v>1.7002855903722152</v>
      </c>
      <c r="P41" s="76">
        <f>分析係数表!C44</f>
        <v>0.35545171339563864</v>
      </c>
      <c r="Q41" s="82">
        <f>O41*P41</f>
        <v>0.60436942635971891</v>
      </c>
      <c r="R41" s="83">
        <v>0.61195767070195772</v>
      </c>
      <c r="S41" s="84">
        <f>I41+R41</f>
        <v>0.6124008163089848</v>
      </c>
      <c r="T41" s="85">
        <f>分析係数表!F44</f>
        <v>0.46669133974833454</v>
      </c>
      <c r="U41" s="86">
        <f t="shared" si="7"/>
        <v>0.28580215742621384</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投入係数表!L42</f>
        <v>0</v>
      </c>
      <c r="E42" s="77">
        <f>$C$14*D42</f>
        <v>0</v>
      </c>
      <c r="F42" s="76">
        <f>分析係数表!C45</f>
        <v>1</v>
      </c>
      <c r="G42" s="77">
        <f>E42*F42</f>
        <v>0</v>
      </c>
      <c r="H42" s="77">
        <v>3.8857208222186933E-2</v>
      </c>
      <c r="I42" s="77">
        <f>C42+H42</f>
        <v>3.8857208222186933E-2</v>
      </c>
      <c r="J42" s="76">
        <f>分析係数表!G45</f>
        <v>0</v>
      </c>
      <c r="K42" s="78">
        <f>I42*J42</f>
        <v>0</v>
      </c>
      <c r="L42" s="79"/>
      <c r="M42" s="80"/>
      <c r="N42" s="81">
        <f>分析係数表!H45</f>
        <v>0</v>
      </c>
      <c r="O42" s="82">
        <f t="shared" si="4"/>
        <v>0</v>
      </c>
      <c r="P42" s="76">
        <f>分析係数表!C45</f>
        <v>1</v>
      </c>
      <c r="Q42" s="82">
        <f>O42*P42</f>
        <v>0</v>
      </c>
      <c r="R42" s="83">
        <v>4.743940395258419E-2</v>
      </c>
      <c r="S42" s="84">
        <f>I42+R42</f>
        <v>8.6296612174771123E-2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1.6806722689075631E-3</v>
      </c>
      <c r="E43" s="77">
        <f>$C$14*D43</f>
        <v>0.16806722689075632</v>
      </c>
      <c r="F43" s="76">
        <f>分析係数表!C46</f>
        <v>0.4567198177676538</v>
      </c>
      <c r="G43" s="77">
        <f>E43*F43</f>
        <v>7.6759633238261155E-2</v>
      </c>
      <c r="H43" s="77">
        <v>9.9394961944088492E-2</v>
      </c>
      <c r="I43" s="77">
        <f>C43+H43</f>
        <v>9.9394961944088492E-2</v>
      </c>
      <c r="J43" s="76">
        <f>分析係数表!G46</f>
        <v>7.462686567164179E-3</v>
      </c>
      <c r="K43" s="78">
        <f>I43*J43</f>
        <v>7.4175344734394395E-4</v>
      </c>
      <c r="L43" s="79"/>
      <c r="M43" s="80"/>
      <c r="N43" s="81">
        <f>分析係数表!H46</f>
        <v>2.3901485890852909E-2</v>
      </c>
      <c r="O43" s="82">
        <f t="shared" si="4"/>
        <v>0.3508631700807317</v>
      </c>
      <c r="P43" s="76">
        <f>分析係数表!C46</f>
        <v>0.4567198177676538</v>
      </c>
      <c r="Q43" s="82">
        <f>O43*P43</f>
        <v>0.16024616310065309</v>
      </c>
      <c r="R43" s="83">
        <v>0.17117778849533508</v>
      </c>
      <c r="S43" s="84">
        <f>I43+R43</f>
        <v>0.27057275043942358</v>
      </c>
      <c r="T43" s="85">
        <f>分析係数表!F46</f>
        <v>0.31592039800995025</v>
      </c>
      <c r="U43" s="86">
        <f t="shared" si="7"/>
        <v>8.5479451009469645E-2</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投入係数表!L44</f>
        <v>0.6588235294117647</v>
      </c>
      <c r="E44" s="91">
        <f>SUM(E5:E43)</f>
        <v>65.882352941176464</v>
      </c>
      <c r="F44" s="92">
        <f>分析係数表!C47</f>
        <v>0.36342247216802481</v>
      </c>
      <c r="G44" s="91">
        <f>SUM(G5:G43)</f>
        <v>9.2058810185269433</v>
      </c>
      <c r="H44" s="91">
        <f>SUM(H5:H43)</f>
        <v>10.619808822211555</v>
      </c>
      <c r="I44" s="91">
        <f>SUM(I5:I43)</f>
        <v>110.61980882221155</v>
      </c>
      <c r="J44" s="92">
        <f>分析係数表!G47</f>
        <v>0.19905001489523683</v>
      </c>
      <c r="K44" s="93">
        <f>SUM(K5:K43)</f>
        <v>23.412367978261692</v>
      </c>
      <c r="L44" s="94">
        <f>最終需要_まとめ!$L$33</f>
        <v>0.627</v>
      </c>
      <c r="M44" s="91">
        <f>K44*L44</f>
        <v>14.679554722370082</v>
      </c>
      <c r="N44" s="95">
        <f>分析係数表!H47</f>
        <v>1</v>
      </c>
      <c r="O44" s="96">
        <f>SUM(O5:O43)</f>
        <v>14.679554722370085</v>
      </c>
      <c r="P44" s="92">
        <f>分析係数表!C47</f>
        <v>0.36342247216802481</v>
      </c>
      <c r="Q44" s="96">
        <f>SUM(Q5:Q43)</f>
        <v>4.4181705690196678</v>
      </c>
      <c r="R44" s="91">
        <f>SUM(R5:R43)</f>
        <v>4.9361118417502849</v>
      </c>
      <c r="S44" s="97">
        <f>SUM(S5:S43)</f>
        <v>115.55592066396186</v>
      </c>
      <c r="T44" s="98">
        <f>分析係数表!F47</f>
        <v>0.46090827844162724</v>
      </c>
      <c r="U44" s="99">
        <f>SUM(U5:U43)</f>
        <v>39.795132646267483</v>
      </c>
      <c r="V44" s="100">
        <f>分析係数表!D47</f>
        <v>7.2937009698454208E-2</v>
      </c>
      <c r="W44" s="164">
        <f>SUM(W5:W43)</f>
        <v>4</v>
      </c>
      <c r="X44" s="92">
        <f>分析係数表!E47</f>
        <v>5.555923339181093E-2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0.28540305010893241</v>
      </c>
      <c r="G5" s="77">
        <f t="shared" ref="G5:G38" si="1">E5*F5</f>
        <v>0</v>
      </c>
      <c r="H5" s="77">
        <f t="array" ref="H5:H43">MMULT(逆行列係数!C5:AO43,'11'!G5:G43)</f>
        <v>1.0486023003086215E-3</v>
      </c>
      <c r="I5" s="77">
        <f t="shared" ref="I5:I38" si="2">C5+H5</f>
        <v>1.0486023003086215E-3</v>
      </c>
      <c r="J5" s="76">
        <f>分析係数表!G8</f>
        <v>0.12073170731707317</v>
      </c>
      <c r="K5" s="78">
        <f t="shared" ref="K5:K38" si="3">I5*J5</f>
        <v>1.2659954601287017E-4</v>
      </c>
      <c r="L5" s="79" t="s">
        <v>182</v>
      </c>
      <c r="M5" s="80" t="s">
        <v>182</v>
      </c>
      <c r="N5" s="81">
        <f>分析係数表!H8</f>
        <v>1.3177625301040578E-2</v>
      </c>
      <c r="O5" s="82">
        <f t="shared" ref="O5:O43" si="4">$M$44*N5</f>
        <v>0.20453980471692385</v>
      </c>
      <c r="P5" s="76">
        <f>分析係数表!C8</f>
        <v>0.28540305010893241</v>
      </c>
      <c r="Q5" s="82">
        <f t="shared" ref="Q5:Q38" si="5">O5*P5</f>
        <v>5.8376284134895463E-2</v>
      </c>
      <c r="R5" s="83">
        <f t="array" ref="R5:R43">MMULT(逆行列係数!C5:AO43,'11'!Q5:Q43)</f>
        <v>6.7526065077168476E-2</v>
      </c>
      <c r="S5" s="84">
        <f t="shared" ref="S5:S38" si="6">I5+R5</f>
        <v>6.8574667377477097E-2</v>
      </c>
      <c r="T5" s="85">
        <f>分析係数表!F8</f>
        <v>0.44634146341463415</v>
      </c>
      <c r="U5" s="86">
        <f t="shared" ref="U5:U43" si="7">S5*T5</f>
        <v>3.0607717390434899E-2</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76">
        <f>投入係数表!M6</f>
        <v>0</v>
      </c>
      <c r="E6" s="77">
        <f t="shared" si="0"/>
        <v>0</v>
      </c>
      <c r="F6" s="76">
        <f>分析係数表!C9</f>
        <v>1</v>
      </c>
      <c r="G6" s="77">
        <f t="shared" si="1"/>
        <v>0</v>
      </c>
      <c r="H6" s="77">
        <v>1.0291600116612331E-2</v>
      </c>
      <c r="I6" s="77">
        <f t="shared" si="2"/>
        <v>1.0291600116612331E-2</v>
      </c>
      <c r="J6" s="76">
        <f>分析係数表!G9</f>
        <v>0.24766355140186916</v>
      </c>
      <c r="K6" s="78">
        <f t="shared" si="3"/>
        <v>2.5488542344881005E-3</v>
      </c>
      <c r="L6" s="79"/>
      <c r="M6" s="80"/>
      <c r="N6" s="81">
        <f>分析係数表!H9</f>
        <v>6.816013086745127E-4</v>
      </c>
      <c r="O6" s="82">
        <f t="shared" si="4"/>
        <v>1.0579645071565027E-2</v>
      </c>
      <c r="P6" s="76">
        <f>分析係数表!C9</f>
        <v>1</v>
      </c>
      <c r="Q6" s="82">
        <f t="shared" si="5"/>
        <v>1.0579645071565027E-2</v>
      </c>
      <c r="R6" s="83">
        <v>1.334484807946793E-2</v>
      </c>
      <c r="S6" s="84">
        <f t="shared" si="6"/>
        <v>2.3636448196080261E-2</v>
      </c>
      <c r="T6" s="85">
        <f>分析係数表!F9</f>
        <v>0.64018691588785048</v>
      </c>
      <c r="U6" s="86">
        <f t="shared" si="7"/>
        <v>1.5131744873191568E-2</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2.1159290143130054E-2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投入係数表!M8</f>
        <v>6.7851373182552507E-2</v>
      </c>
      <c r="E8" s="77">
        <f t="shared" si="0"/>
        <v>6.7851373182552503</v>
      </c>
      <c r="F8" s="76">
        <f>分析係数表!C11</f>
        <v>8.7822458270106263E-2</v>
      </c>
      <c r="G8" s="77">
        <f t="shared" si="1"/>
        <v>0.59588743898941243</v>
      </c>
      <c r="H8" s="77">
        <v>0.79776912168680247</v>
      </c>
      <c r="I8" s="77">
        <f t="shared" si="2"/>
        <v>0.79776912168680247</v>
      </c>
      <c r="J8" s="76">
        <f>分析係数表!G11</f>
        <v>0.34070796460176989</v>
      </c>
      <c r="K8" s="78">
        <f t="shared" si="3"/>
        <v>0.27180629367205217</v>
      </c>
      <c r="L8" s="79"/>
      <c r="M8" s="80"/>
      <c r="N8" s="81">
        <f>分析係数表!H11</f>
        <v>0</v>
      </c>
      <c r="O8" s="82">
        <f t="shared" si="4"/>
        <v>0</v>
      </c>
      <c r="P8" s="76">
        <f>分析係数表!C11</f>
        <v>8.7822458270106263E-2</v>
      </c>
      <c r="Q8" s="82">
        <f t="shared" si="5"/>
        <v>0</v>
      </c>
      <c r="R8" s="83">
        <v>1.4148454631690177E-2</v>
      </c>
      <c r="S8" s="84">
        <f t="shared" si="6"/>
        <v>0.81191757631849271</v>
      </c>
      <c r="T8" s="85">
        <f>分析係数表!F11</f>
        <v>0.55309734513274333</v>
      </c>
      <c r="U8" s="86">
        <f t="shared" si="7"/>
        <v>0.44906945592836983</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投入係数表!M9</f>
        <v>0</v>
      </c>
      <c r="E9" s="77">
        <f t="shared" si="0"/>
        <v>0</v>
      </c>
      <c r="F9" s="76">
        <f>分析係数表!C12</f>
        <v>5.1649194579391433E-2</v>
      </c>
      <c r="G9" s="77">
        <f t="shared" si="1"/>
        <v>0</v>
      </c>
      <c r="H9" s="77">
        <v>2.8816663050431599E-4</v>
      </c>
      <c r="I9" s="77">
        <f t="shared" si="2"/>
        <v>2.8816663050431599E-4</v>
      </c>
      <c r="J9" s="76">
        <f>分析係数表!G12</f>
        <v>0.11451828724353257</v>
      </c>
      <c r="K9" s="78">
        <f t="shared" si="3"/>
        <v>3.3000348966094169E-5</v>
      </c>
      <c r="L9" s="79"/>
      <c r="M9" s="80"/>
      <c r="N9" s="81">
        <f>分析係数表!H12</f>
        <v>9.8559549234334534E-2</v>
      </c>
      <c r="O9" s="82">
        <f t="shared" si="4"/>
        <v>1.5298166773483028</v>
      </c>
      <c r="P9" s="76">
        <f>分析係数表!C12</f>
        <v>5.1649194579391433E-2</v>
      </c>
      <c r="Q9" s="82">
        <f t="shared" si="5"/>
        <v>7.9013799239160576E-2</v>
      </c>
      <c r="R9" s="83">
        <v>8.5023284830239104E-2</v>
      </c>
      <c r="S9" s="84">
        <f t="shared" si="6"/>
        <v>8.5311451460743426E-2</v>
      </c>
      <c r="T9" s="85">
        <f>分析係数表!F12</f>
        <v>0.48360838537020517</v>
      </c>
      <c r="U9" s="86">
        <f t="shared" si="7"/>
        <v>4.1257333294518757E-2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投入係数表!M10</f>
        <v>3.2310177705977385E-3</v>
      </c>
      <c r="E10" s="77">
        <f t="shared" si="0"/>
        <v>0.32310177705977383</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0.22781502387436692</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投入係数表!M11</f>
        <v>2.2617124394184167E-2</v>
      </c>
      <c r="E11" s="77">
        <f t="shared" si="0"/>
        <v>2.2617124394184165</v>
      </c>
      <c r="F11" s="76">
        <f>分析係数表!C14</f>
        <v>0.34108258154059679</v>
      </c>
      <c r="G11" s="77">
        <f t="shared" si="1"/>
        <v>0.77143071753931414</v>
      </c>
      <c r="H11" s="77">
        <v>1.4774257914315212</v>
      </c>
      <c r="I11" s="77">
        <f t="shared" si="2"/>
        <v>1.4774257914315212</v>
      </c>
      <c r="J11" s="76">
        <f>分析係数表!G14</f>
        <v>0.16056603773584904</v>
      </c>
      <c r="K11" s="78">
        <f t="shared" si="3"/>
        <v>0.23722440537891026</v>
      </c>
      <c r="L11" s="79"/>
      <c r="M11" s="80"/>
      <c r="N11" s="81">
        <f>分析係数表!H14</f>
        <v>1.2723224428590903E-3</v>
      </c>
      <c r="O11" s="82">
        <f t="shared" si="4"/>
        <v>1.9748670800254716E-2</v>
      </c>
      <c r="P11" s="76">
        <f>分析係数表!C14</f>
        <v>0.34108258154059679</v>
      </c>
      <c r="Q11" s="82">
        <f t="shared" si="5"/>
        <v>6.735927618546282E-3</v>
      </c>
      <c r="R11" s="83">
        <v>4.307190379357826E-2</v>
      </c>
      <c r="S11" s="84">
        <f t="shared" si="6"/>
        <v>1.5204976952250995</v>
      </c>
      <c r="T11" s="85">
        <f>分析係数表!F14</f>
        <v>0.29226415094339625</v>
      </c>
      <c r="U11" s="86">
        <f t="shared" si="7"/>
        <v>0.44438696790635457</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投入係数表!M12</f>
        <v>3.5541195476575124E-2</v>
      </c>
      <c r="E12" s="77">
        <f t="shared" si="0"/>
        <v>3.5541195476575123</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0.14176724395897136</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投入係数表!M13</f>
        <v>2.2617124394184167E-2</v>
      </c>
      <c r="E13" s="77">
        <f t="shared" si="0"/>
        <v>2.2617124394184165</v>
      </c>
      <c r="F13" s="76">
        <f>分析係数表!C16</f>
        <v>7.999999999999996E-2</v>
      </c>
      <c r="G13" s="77">
        <f t="shared" si="1"/>
        <v>0.18093699515347322</v>
      </c>
      <c r="H13" s="77">
        <v>0.22333577971587038</v>
      </c>
      <c r="I13" s="77">
        <f t="shared" si="2"/>
        <v>0.22333577971587038</v>
      </c>
      <c r="J13" s="76">
        <f>分析係数表!G16</f>
        <v>3.4364261168384883E-2</v>
      </c>
      <c r="K13" s="78">
        <f t="shared" si="3"/>
        <v>7.6747690624010441E-3</v>
      </c>
      <c r="L13" s="79"/>
      <c r="M13" s="80"/>
      <c r="N13" s="81">
        <f>分析係数表!H16</f>
        <v>1.767619393829236E-2</v>
      </c>
      <c r="O13" s="82">
        <f t="shared" si="4"/>
        <v>0.27436546218925301</v>
      </c>
      <c r="P13" s="76">
        <f>分析係数表!C16</f>
        <v>7.999999999999996E-2</v>
      </c>
      <c r="Q13" s="82">
        <f t="shared" si="5"/>
        <v>2.1949236975140229E-2</v>
      </c>
      <c r="R13" s="83">
        <v>2.5738426102189717E-2</v>
      </c>
      <c r="S13" s="84">
        <f t="shared" si="6"/>
        <v>0.24907420581806008</v>
      </c>
      <c r="T13" s="85">
        <f>分析係数表!F16</f>
        <v>0.28865979381443296</v>
      </c>
      <c r="U13" s="86">
        <f t="shared" si="7"/>
        <v>7.1897708895934859E-2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投入係数表!M14</f>
        <v>8.0775444264943458E-3</v>
      </c>
      <c r="E14" s="77">
        <f t="shared" si="0"/>
        <v>0.80775444264943452</v>
      </c>
      <c r="F14" s="76">
        <f>分析係数表!C17</f>
        <v>0.11736526946107784</v>
      </c>
      <c r="G14" s="77">
        <f t="shared" si="1"/>
        <v>9.4802317819933632E-2</v>
      </c>
      <c r="H14" s="77">
        <v>0.11737950591776507</v>
      </c>
      <c r="I14" s="77">
        <f t="shared" si="2"/>
        <v>0.11737950591776507</v>
      </c>
      <c r="J14" s="76">
        <f>分析係数表!G17</f>
        <v>0.2134453781512605</v>
      </c>
      <c r="K14" s="78">
        <f t="shared" si="3"/>
        <v>2.5054113027825484E-2</v>
      </c>
      <c r="L14" s="79"/>
      <c r="M14" s="80"/>
      <c r="N14" s="81">
        <f>分析係数表!H17</f>
        <v>2.9081655836779205E-3</v>
      </c>
      <c r="O14" s="82">
        <f t="shared" si="4"/>
        <v>4.5139818972010776E-2</v>
      </c>
      <c r="P14" s="76">
        <f>分析係数表!C17</f>
        <v>0.11736526946107784</v>
      </c>
      <c r="Q14" s="82">
        <f t="shared" si="5"/>
        <v>5.2978470170743181E-3</v>
      </c>
      <c r="R14" s="83">
        <v>9.2225911486901197E-3</v>
      </c>
      <c r="S14" s="84">
        <f t="shared" si="6"/>
        <v>0.1266020970664552</v>
      </c>
      <c r="T14" s="85">
        <f>分析係数表!F17</f>
        <v>0.32436974789915968</v>
      </c>
      <c r="U14" s="86">
        <f t="shared" si="7"/>
        <v>4.1065890308951018E-2</v>
      </c>
      <c r="V14" s="87">
        <f>分析係数表!D17</f>
        <v>3.0252100840336135E-2</v>
      </c>
      <c r="W14" s="167">
        <f t="shared" si="8"/>
        <v>0</v>
      </c>
      <c r="X14" s="76">
        <f>分析係数表!E17</f>
        <v>2.0168067226890758E-2</v>
      </c>
      <c r="Y14" s="166">
        <f t="shared" si="9"/>
        <v>0</v>
      </c>
    </row>
    <row r="15" spans="1:25" x14ac:dyDescent="0.2">
      <c r="A15" s="6" t="s">
        <v>3</v>
      </c>
      <c r="B15" s="5" t="s">
        <v>31</v>
      </c>
      <c r="C15" s="75">
        <f>最終需要_まとめ!C16</f>
        <v>100</v>
      </c>
      <c r="D15" s="76">
        <f>投入係数表!M15</f>
        <v>8.5621970920840063E-2</v>
      </c>
      <c r="E15" s="77">
        <f t="shared" si="0"/>
        <v>8.5621970920840056</v>
      </c>
      <c r="F15" s="76">
        <f>分析係数表!C18</f>
        <v>0.3260188087774295</v>
      </c>
      <c r="G15" s="77">
        <f t="shared" si="1"/>
        <v>2.7914372964787986</v>
      </c>
      <c r="H15" s="77">
        <v>2.8929077923061901</v>
      </c>
      <c r="I15" s="77">
        <f t="shared" si="2"/>
        <v>102.89290779230619</v>
      </c>
      <c r="J15" s="76">
        <f>分析係数表!G18</f>
        <v>0.2148626817447496</v>
      </c>
      <c r="K15" s="78">
        <f t="shared" si="3"/>
        <v>22.10784610077015</v>
      </c>
      <c r="L15" s="79"/>
      <c r="M15" s="80"/>
      <c r="N15" s="81">
        <f>分析係数表!H18</f>
        <v>4.544008724496751E-4</v>
      </c>
      <c r="O15" s="82">
        <f t="shared" si="4"/>
        <v>7.0530967143766846E-3</v>
      </c>
      <c r="P15" s="76">
        <f>分析係数表!C18</f>
        <v>0.3260188087774295</v>
      </c>
      <c r="Q15" s="82">
        <f t="shared" si="5"/>
        <v>2.2994421890130887E-3</v>
      </c>
      <c r="R15" s="83">
        <v>5.243353447516092E-3</v>
      </c>
      <c r="S15" s="84">
        <f t="shared" si="6"/>
        <v>102.8981511457537</v>
      </c>
      <c r="T15" s="85">
        <f>分析係数表!F18</f>
        <v>0.44749596122778673</v>
      </c>
      <c r="U15" s="86">
        <f t="shared" si="7"/>
        <v>46.046507055531137</v>
      </c>
      <c r="V15" s="87">
        <f>分析係数表!D18</f>
        <v>7.5928917609046853E-2</v>
      </c>
      <c r="W15" s="167">
        <f t="shared" si="8"/>
        <v>8</v>
      </c>
      <c r="X15" s="76">
        <f>分析係数表!E18</f>
        <v>7.1082390953150248E-2</v>
      </c>
      <c r="Y15" s="166">
        <f t="shared" si="9"/>
        <v>7</v>
      </c>
    </row>
    <row r="16" spans="1:25" x14ac:dyDescent="0.2">
      <c r="A16" s="6" t="s">
        <v>4</v>
      </c>
      <c r="B16" s="5" t="s">
        <v>32</v>
      </c>
      <c r="C16" s="90"/>
      <c r="D16" s="76">
        <f>投入係数表!M16</f>
        <v>8.0775444264943458E-3</v>
      </c>
      <c r="E16" s="77">
        <f t="shared" si="0"/>
        <v>0.80775444264943452</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-2.1159290143130051E-3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投入係数表!M17</f>
        <v>1.1308562197092083E-2</v>
      </c>
      <c r="E17" s="77">
        <f t="shared" si="0"/>
        <v>1.1308562197092082</v>
      </c>
      <c r="F17" s="76">
        <f>分析係数表!C20</f>
        <v>0.14381270903010035</v>
      </c>
      <c r="G17" s="77">
        <f t="shared" si="1"/>
        <v>0.16263149647991959</v>
      </c>
      <c r="H17" s="77">
        <v>0.18269268109232403</v>
      </c>
      <c r="I17" s="77">
        <f t="shared" si="2"/>
        <v>0.18269268109232403</v>
      </c>
      <c r="J17" s="76">
        <f>分析係数表!G20</f>
        <v>0.10504201680672269</v>
      </c>
      <c r="K17" s="78">
        <f t="shared" si="3"/>
        <v>1.9190407677765128E-2</v>
      </c>
      <c r="L17" s="79"/>
      <c r="M17" s="80"/>
      <c r="N17" s="81">
        <f>分析係数表!H20</f>
        <v>5.9072113418457762E-4</v>
      </c>
      <c r="O17" s="82">
        <f t="shared" si="4"/>
        <v>9.1690257286896892E-3</v>
      </c>
      <c r="P17" s="76">
        <f>分析係数表!C20</f>
        <v>0.14381270903010035</v>
      </c>
      <c r="Q17" s="82">
        <f t="shared" si="5"/>
        <v>1.3186224292095542E-3</v>
      </c>
      <c r="R17" s="83">
        <v>2.7463052795366838E-3</v>
      </c>
      <c r="S17" s="84">
        <f t="shared" si="6"/>
        <v>0.18543898637186071</v>
      </c>
      <c r="T17" s="85">
        <f>分析係数表!F20</f>
        <v>0.23109243697478993</v>
      </c>
      <c r="U17" s="86">
        <f t="shared" si="7"/>
        <v>4.2853547270808152E-2</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投入係数表!M18</f>
        <v>1.1308562197092083E-2</v>
      </c>
      <c r="E18" s="77">
        <f t="shared" si="0"/>
        <v>1.1308562197092082</v>
      </c>
      <c r="F18" s="76">
        <f>分析係数表!C21</f>
        <v>1.9047619047619091E-2</v>
      </c>
      <c r="G18" s="77">
        <f t="shared" si="1"/>
        <v>2.1540118470651636E-2</v>
      </c>
      <c r="H18" s="77">
        <v>2.4708965225467602E-2</v>
      </c>
      <c r="I18" s="77">
        <f t="shared" si="2"/>
        <v>2.4708965225467602E-2</v>
      </c>
      <c r="J18" s="76">
        <f>分析係数表!G21</f>
        <v>0.29914529914529914</v>
      </c>
      <c r="K18" s="78">
        <f t="shared" si="3"/>
        <v>7.3915707939432992E-3</v>
      </c>
      <c r="L18" s="79"/>
      <c r="M18" s="80"/>
      <c r="N18" s="81">
        <f>分析係数表!H21</f>
        <v>9.5424183214431774E-4</v>
      </c>
      <c r="O18" s="82">
        <f t="shared" si="4"/>
        <v>1.4811503100191038E-2</v>
      </c>
      <c r="P18" s="76">
        <f>分析係数表!C21</f>
        <v>1.9047619047619091E-2</v>
      </c>
      <c r="Q18" s="82">
        <f t="shared" si="5"/>
        <v>2.8212386857506805E-4</v>
      </c>
      <c r="R18" s="83">
        <v>5.8634515208286686E-4</v>
      </c>
      <c r="S18" s="84">
        <f t="shared" si="6"/>
        <v>2.5295310377550468E-2</v>
      </c>
      <c r="T18" s="85">
        <f>分析係数表!F21</f>
        <v>0.44444444444444442</v>
      </c>
      <c r="U18" s="86">
        <f t="shared" si="7"/>
        <v>1.1242360167800208E-2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投入係数表!M19</f>
        <v>1.6155088852988692E-3</v>
      </c>
      <c r="E19" s="77">
        <f t="shared" si="0"/>
        <v>0.16155088852988692</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7.0530967143766837E-4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投入係数表!M20</f>
        <v>1.6155088852988692E-3</v>
      </c>
      <c r="E20" s="77">
        <f t="shared" si="0"/>
        <v>0.16155088852988692</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7.0530967143766837E-4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投入係数表!M21</f>
        <v>0</v>
      </c>
      <c r="E21" s="77">
        <f t="shared" si="0"/>
        <v>0</v>
      </c>
      <c r="F21" s="76">
        <f>分析係数表!C24</f>
        <v>1.5105740181268867E-2</v>
      </c>
      <c r="G21" s="77">
        <f t="shared" si="1"/>
        <v>0</v>
      </c>
      <c r="H21" s="77">
        <v>1.8521104475293225E-4</v>
      </c>
      <c r="I21" s="77">
        <f t="shared" si="2"/>
        <v>1.8521104475293225E-4</v>
      </c>
      <c r="J21" s="76">
        <f>分析係数表!G24</f>
        <v>0.33333333333333331</v>
      </c>
      <c r="K21" s="78">
        <f t="shared" si="3"/>
        <v>6.1737014917644074E-5</v>
      </c>
      <c r="L21" s="79"/>
      <c r="M21" s="80"/>
      <c r="N21" s="81">
        <f>分析係数表!H24</f>
        <v>4.0896078520470761E-4</v>
      </c>
      <c r="O21" s="82">
        <f t="shared" si="4"/>
        <v>6.3477870429390158E-3</v>
      </c>
      <c r="P21" s="76">
        <f>分析係数表!C24</f>
        <v>1.5105740181268867E-2</v>
      </c>
      <c r="Q21" s="82">
        <f t="shared" si="5"/>
        <v>9.588802179666178E-5</v>
      </c>
      <c r="R21" s="83">
        <v>2.4672405941166095E-4</v>
      </c>
      <c r="S21" s="84">
        <f t="shared" si="6"/>
        <v>4.3193510416459323E-4</v>
      </c>
      <c r="T21" s="85">
        <f>分析係数表!F24</f>
        <v>0.55555555555555558</v>
      </c>
      <c r="U21" s="86">
        <f t="shared" si="7"/>
        <v>2.3996394675810737E-4</v>
      </c>
      <c r="V21" s="87">
        <f>分析係数表!D24</f>
        <v>0</v>
      </c>
      <c r="W21" s="167">
        <f t="shared" si="8"/>
        <v>0</v>
      </c>
      <c r="X21" s="76">
        <f>分析係数表!E24</f>
        <v>0</v>
      </c>
      <c r="Y21" s="166">
        <f t="shared" si="9"/>
        <v>0</v>
      </c>
    </row>
    <row r="22" spans="1:25" x14ac:dyDescent="0.2">
      <c r="A22" s="6" t="s">
        <v>10</v>
      </c>
      <c r="B22" s="5" t="s">
        <v>271</v>
      </c>
      <c r="C22" s="90"/>
      <c r="D22" s="76">
        <f>投入係数表!M22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8.4637160572520204E-3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投入係数表!M23</f>
        <v>0</v>
      </c>
      <c r="E23" s="77">
        <f t="shared" si="0"/>
        <v>0</v>
      </c>
      <c r="F23" s="76">
        <f>分析係数表!C26</f>
        <v>0.3413940256045519</v>
      </c>
      <c r="G23" s="77">
        <f t="shared" si="1"/>
        <v>0</v>
      </c>
      <c r="H23" s="77">
        <v>7.9464047142603737E-3</v>
      </c>
      <c r="I23" s="77">
        <f t="shared" si="2"/>
        <v>7.9464047142603737E-3</v>
      </c>
      <c r="J23" s="76">
        <f>分析係数表!G26</f>
        <v>0.19709090909090909</v>
      </c>
      <c r="K23" s="78">
        <f t="shared" si="3"/>
        <v>1.5661641291378628E-3</v>
      </c>
      <c r="L23" s="79"/>
      <c r="M23" s="80"/>
      <c r="N23" s="81">
        <f>分析係数表!H26</f>
        <v>1.1996183032671423E-2</v>
      </c>
      <c r="O23" s="82">
        <f t="shared" si="4"/>
        <v>0.18620175325954447</v>
      </c>
      <c r="P23" s="76">
        <f>分析係数表!C26</f>
        <v>0.3413940256045519</v>
      </c>
      <c r="Q23" s="82">
        <f t="shared" si="5"/>
        <v>6.3568166119901376E-2</v>
      </c>
      <c r="R23" s="83">
        <v>6.7375319055134053E-2</v>
      </c>
      <c r="S23" s="84">
        <f t="shared" si="6"/>
        <v>7.532172376939443E-2</v>
      </c>
      <c r="T23" s="85">
        <f>分析係数表!F26</f>
        <v>0.33090909090909093</v>
      </c>
      <c r="U23" s="86">
        <f t="shared" si="7"/>
        <v>2.4924643138235978E-2</v>
      </c>
      <c r="V23" s="87">
        <f>分析係数表!D26</f>
        <v>1.6E-2</v>
      </c>
      <c r="W23" s="167">
        <f t="shared" si="8"/>
        <v>0</v>
      </c>
      <c r="X23" s="76">
        <f>分析係数表!E26</f>
        <v>1.6E-2</v>
      </c>
      <c r="Y23" s="166">
        <f t="shared" si="9"/>
        <v>0</v>
      </c>
    </row>
    <row r="24" spans="1:25" x14ac:dyDescent="0.2">
      <c r="A24" s="6" t="s">
        <v>12</v>
      </c>
      <c r="B24" s="5" t="s">
        <v>365</v>
      </c>
      <c r="C24" s="90"/>
      <c r="D24" s="76">
        <f>投入係数表!M24</f>
        <v>0</v>
      </c>
      <c r="E24" s="77">
        <f t="shared" si="0"/>
        <v>0</v>
      </c>
      <c r="F24" s="76">
        <f>分析係数表!C27</f>
        <v>1.9120458891013214E-3</v>
      </c>
      <c r="G24" s="77">
        <f t="shared" si="1"/>
        <v>0</v>
      </c>
      <c r="H24" s="77">
        <v>5.377903929231976E-6</v>
      </c>
      <c r="I24" s="77">
        <f t="shared" si="2"/>
        <v>5.377903929231976E-6</v>
      </c>
      <c r="J24" s="76">
        <f>分析係数表!G27</f>
        <v>0.2857142857142857</v>
      </c>
      <c r="K24" s="78">
        <f t="shared" si="3"/>
        <v>1.5365439797805646E-6</v>
      </c>
      <c r="L24" s="79"/>
      <c r="M24" s="80"/>
      <c r="N24" s="81">
        <f>分析係数表!H27</f>
        <v>1.131458172399691E-2</v>
      </c>
      <c r="O24" s="82">
        <f t="shared" si="4"/>
        <v>0.17562210818797944</v>
      </c>
      <c r="P24" s="76">
        <f>分析係数表!C27</f>
        <v>1.9120458891013214E-3</v>
      </c>
      <c r="Q24" s="82">
        <f t="shared" si="5"/>
        <v>3.3579752999613361E-4</v>
      </c>
      <c r="R24" s="83">
        <v>3.3663767576805592E-4</v>
      </c>
      <c r="S24" s="84">
        <f t="shared" si="6"/>
        <v>3.4201557969728788E-4</v>
      </c>
      <c r="T24" s="85">
        <f>分析係数表!F27</f>
        <v>0.5714285714285714</v>
      </c>
      <c r="U24" s="86">
        <f t="shared" si="7"/>
        <v>1.9543747411273591E-4</v>
      </c>
      <c r="V24" s="87">
        <f>分析係数表!D27</f>
        <v>0</v>
      </c>
      <c r="W24" s="167">
        <f t="shared" si="8"/>
        <v>0</v>
      </c>
      <c r="X24" s="76">
        <f>分析係数表!E27</f>
        <v>0</v>
      </c>
      <c r="Y24" s="166">
        <f t="shared" si="9"/>
        <v>0</v>
      </c>
    </row>
    <row r="25" spans="1:25" x14ac:dyDescent="0.2">
      <c r="A25" s="6" t="s">
        <v>13</v>
      </c>
      <c r="B25" s="5" t="s">
        <v>191</v>
      </c>
      <c r="C25" s="90"/>
      <c r="D25" s="76">
        <f>投入係数表!M25</f>
        <v>0</v>
      </c>
      <c r="E25" s="77">
        <f t="shared" si="0"/>
        <v>0</v>
      </c>
      <c r="F25" s="76">
        <f>分析係数表!C28</f>
        <v>4.5924225028702859E-3</v>
      </c>
      <c r="G25" s="77">
        <f t="shared" si="1"/>
        <v>0</v>
      </c>
      <c r="H25" s="77">
        <v>2.6683797988222096E-4</v>
      </c>
      <c r="I25" s="77">
        <f t="shared" si="2"/>
        <v>2.6683797988222096E-4</v>
      </c>
      <c r="J25" s="76">
        <f>分析係数表!G28</f>
        <v>0.125</v>
      </c>
      <c r="K25" s="78">
        <f t="shared" si="3"/>
        <v>3.335474748527762E-5</v>
      </c>
      <c r="L25" s="79"/>
      <c r="M25" s="80"/>
      <c r="N25" s="81">
        <f>分析係数表!H28</f>
        <v>2.2174762575544144E-2</v>
      </c>
      <c r="O25" s="82">
        <f t="shared" si="4"/>
        <v>0.34419111966158217</v>
      </c>
      <c r="P25" s="76">
        <f>分析係数表!C28</f>
        <v>4.5924225028702859E-3</v>
      </c>
      <c r="Q25" s="82">
        <f t="shared" si="5"/>
        <v>1.5806710432219693E-3</v>
      </c>
      <c r="R25" s="83">
        <v>1.622376798866816E-3</v>
      </c>
      <c r="S25" s="84">
        <f t="shared" si="6"/>
        <v>1.889214778749037E-3</v>
      </c>
      <c r="T25" s="85">
        <f>分析係数表!F28</f>
        <v>0.20833333333333334</v>
      </c>
      <c r="U25" s="86">
        <f t="shared" si="7"/>
        <v>3.9358641223938274E-4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投入係数表!M26</f>
        <v>1.1308562197092083E-2</v>
      </c>
      <c r="E26" s="77">
        <f t="shared" si="0"/>
        <v>1.1308562197092082</v>
      </c>
      <c r="F26" s="76">
        <f>分析係数表!C29</f>
        <v>0.39276807980049877</v>
      </c>
      <c r="G26" s="77">
        <f t="shared" si="1"/>
        <v>0.44416422594563665</v>
      </c>
      <c r="H26" s="77">
        <v>0.52433819908068147</v>
      </c>
      <c r="I26" s="77">
        <f t="shared" si="2"/>
        <v>0.52433819908068147</v>
      </c>
      <c r="J26" s="76">
        <f>分析係数表!G29</f>
        <v>0.26146220570012391</v>
      </c>
      <c r="K26" s="78">
        <f t="shared" si="3"/>
        <v>0.13709462206446565</v>
      </c>
      <c r="L26" s="79"/>
      <c r="M26" s="80"/>
      <c r="N26" s="81">
        <f>分析係数表!H29</f>
        <v>1.0178579542872723E-2</v>
      </c>
      <c r="O26" s="82">
        <f t="shared" si="4"/>
        <v>0.15798936640203773</v>
      </c>
      <c r="P26" s="76">
        <f>分析係数表!C29</f>
        <v>0.39276807980049877</v>
      </c>
      <c r="Q26" s="82">
        <f t="shared" si="5"/>
        <v>6.2053180070625796E-2</v>
      </c>
      <c r="R26" s="83">
        <v>7.5296602507830435E-2</v>
      </c>
      <c r="S26" s="84">
        <f t="shared" si="6"/>
        <v>0.5996348015885119</v>
      </c>
      <c r="T26" s="85">
        <f>分析係数表!F29</f>
        <v>0.36926889714993805</v>
      </c>
      <c r="U26" s="86">
        <f t="shared" si="7"/>
        <v>0.22142648187531172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投入係数表!M27</f>
        <v>6.462035541195477E-3</v>
      </c>
      <c r="E27" s="77">
        <f t="shared" si="0"/>
        <v>0.64620355411954766</v>
      </c>
      <c r="F27" s="76">
        <f>分析係数表!C30</f>
        <v>1</v>
      </c>
      <c r="G27" s="77">
        <f t="shared" si="1"/>
        <v>0.64620355411954766</v>
      </c>
      <c r="H27" s="77">
        <v>0.78247701491278177</v>
      </c>
      <c r="I27" s="77">
        <f t="shared" si="2"/>
        <v>0.78247701491278177</v>
      </c>
      <c r="J27" s="76">
        <f>分析係数表!G30</f>
        <v>0.34503154574132494</v>
      </c>
      <c r="K27" s="78">
        <f t="shared" si="3"/>
        <v>0.26997925396241484</v>
      </c>
      <c r="L27" s="79"/>
      <c r="M27" s="80"/>
      <c r="N27" s="81">
        <f>分析係数表!H30</f>
        <v>0</v>
      </c>
      <c r="O27" s="82">
        <f t="shared" si="4"/>
        <v>0</v>
      </c>
      <c r="P27" s="76">
        <f>分析係数表!C30</f>
        <v>1</v>
      </c>
      <c r="Q27" s="82">
        <f t="shared" si="5"/>
        <v>0</v>
      </c>
      <c r="R27" s="83">
        <v>3.3683886670608419E-2</v>
      </c>
      <c r="S27" s="84">
        <f t="shared" si="6"/>
        <v>0.81616090158339016</v>
      </c>
      <c r="T27" s="85">
        <f>分析係数表!F30</f>
        <v>0.4357255520504732</v>
      </c>
      <c r="U27" s="86">
        <f t="shared" si="7"/>
        <v>0.35562215940443459</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投入係数表!M28</f>
        <v>5.6542810985460421E-2</v>
      </c>
      <c r="E28" s="77">
        <f t="shared" si="0"/>
        <v>5.6542810985460417</v>
      </c>
      <c r="F28" s="76">
        <f>分析係数表!C31</f>
        <v>0.9610142630744849</v>
      </c>
      <c r="G28" s="77">
        <f t="shared" si="1"/>
        <v>5.4338447831352132</v>
      </c>
      <c r="H28" s="77">
        <v>6.4088501516293439</v>
      </c>
      <c r="I28" s="77">
        <f t="shared" si="2"/>
        <v>6.4088501516293439</v>
      </c>
      <c r="J28" s="76">
        <f>分析係数表!G31</f>
        <v>7.0898896726351968E-2</v>
      </c>
      <c r="K28" s="78">
        <f t="shared" si="3"/>
        <v>0.45438040503503402</v>
      </c>
      <c r="L28" s="79"/>
      <c r="M28" s="80"/>
      <c r="N28" s="81">
        <f>分析係数表!H31</f>
        <v>2.4401326850547553E-2</v>
      </c>
      <c r="O28" s="82">
        <f t="shared" si="4"/>
        <v>0.37875129356202797</v>
      </c>
      <c r="P28" s="76">
        <f>分析係数表!C31</f>
        <v>0.9610142630744849</v>
      </c>
      <c r="Q28" s="82">
        <f t="shared" si="5"/>
        <v>0.3639853952710202</v>
      </c>
      <c r="R28" s="83">
        <v>0.48089527713760721</v>
      </c>
      <c r="S28" s="84">
        <f t="shared" si="6"/>
        <v>6.8897454287669513</v>
      </c>
      <c r="T28" s="85">
        <f>分析係数表!F31</f>
        <v>0.34418520528124436</v>
      </c>
      <c r="U28" s="86">
        <f t="shared" si="7"/>
        <v>2.3713484447356681</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投入係数表!M29</f>
        <v>1.6155088852988692E-3</v>
      </c>
      <c r="E29" s="77">
        <f t="shared" si="0"/>
        <v>0.16155088852988692</v>
      </c>
      <c r="F29" s="76">
        <f>分析係数表!C32</f>
        <v>1</v>
      </c>
      <c r="G29" s="77">
        <f t="shared" si="1"/>
        <v>0.16155088852988692</v>
      </c>
      <c r="H29" s="77">
        <v>0.20297420419171289</v>
      </c>
      <c r="I29" s="77">
        <f t="shared" si="2"/>
        <v>0.20297420419171289</v>
      </c>
      <c r="J29" s="76">
        <f>分析係数表!G32</f>
        <v>0.14117647058823529</v>
      </c>
      <c r="K29" s="78">
        <f t="shared" si="3"/>
        <v>2.8655181768241819E-2</v>
      </c>
      <c r="L29" s="79"/>
      <c r="M29" s="80"/>
      <c r="N29" s="81">
        <f>分析係数表!H32</f>
        <v>7.0886536102149319E-3</v>
      </c>
      <c r="O29" s="82">
        <f t="shared" si="4"/>
        <v>0.11002830874427628</v>
      </c>
      <c r="P29" s="76">
        <f>分析係数表!C32</f>
        <v>1</v>
      </c>
      <c r="Q29" s="82">
        <f t="shared" si="5"/>
        <v>0.11002830874427628</v>
      </c>
      <c r="R29" s="83">
        <v>0.13830141893067099</v>
      </c>
      <c r="S29" s="84">
        <f t="shared" si="6"/>
        <v>0.34127562312238391</v>
      </c>
      <c r="T29" s="85">
        <f>分析係数表!F32</f>
        <v>0.4823529411764706</v>
      </c>
      <c r="U29" s="86">
        <f t="shared" si="7"/>
        <v>0.16461530056491461</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投入係数表!M30</f>
        <v>1.6155088852988692E-3</v>
      </c>
      <c r="E30" s="77">
        <f t="shared" si="0"/>
        <v>0.16155088852988692</v>
      </c>
      <c r="F30" s="76">
        <f>分析係数表!C33</f>
        <v>0.51830443159922934</v>
      </c>
      <c r="G30" s="77">
        <f t="shared" si="1"/>
        <v>8.3732541453833492E-2</v>
      </c>
      <c r="H30" s="77">
        <v>0.13706561373297596</v>
      </c>
      <c r="I30" s="77">
        <f t="shared" si="2"/>
        <v>0.13706561373297596</v>
      </c>
      <c r="J30" s="76">
        <f>分析係数表!G33</f>
        <v>0.50370370370370365</v>
      </c>
      <c r="K30" s="78">
        <f t="shared" si="3"/>
        <v>6.9040457287721221E-2</v>
      </c>
      <c r="L30" s="79"/>
      <c r="M30" s="80"/>
      <c r="N30" s="81">
        <f>分析係数表!H33</f>
        <v>1.0451220066342527E-3</v>
      </c>
      <c r="O30" s="82">
        <f t="shared" si="4"/>
        <v>1.6222122443066374E-2</v>
      </c>
      <c r="P30" s="76">
        <f>分析係数表!C33</f>
        <v>0.51830443159922934</v>
      </c>
      <c r="Q30" s="82">
        <f t="shared" si="5"/>
        <v>8.4079979521866181E-3</v>
      </c>
      <c r="R30" s="83">
        <v>2.7041586394040199E-2</v>
      </c>
      <c r="S30" s="84">
        <f t="shared" si="6"/>
        <v>0.16410720012701616</v>
      </c>
      <c r="T30" s="85">
        <f>分析係数表!F33</f>
        <v>0.61481481481481481</v>
      </c>
      <c r="U30" s="86">
        <f t="shared" si="7"/>
        <v>0.10089553785586919</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投入係数表!M31</f>
        <v>3.8772213247172858E-2</v>
      </c>
      <c r="E31" s="77">
        <f t="shared" si="0"/>
        <v>3.877221324717286</v>
      </c>
      <c r="F31" s="76">
        <f>分析係数表!C34</f>
        <v>0.14253664373317376</v>
      </c>
      <c r="G31" s="77">
        <f t="shared" si="1"/>
        <v>0.55264611463589186</v>
      </c>
      <c r="H31" s="77">
        <v>0.63550693497106803</v>
      </c>
      <c r="I31" s="77">
        <f t="shared" si="2"/>
        <v>0.63550693497106803</v>
      </c>
      <c r="J31" s="76">
        <f>分析係数表!G34</f>
        <v>0.42611464968152868</v>
      </c>
      <c r="K31" s="78">
        <f t="shared" si="3"/>
        <v>0.27079881496537866</v>
      </c>
      <c r="L31" s="79"/>
      <c r="M31" s="80"/>
      <c r="N31" s="81">
        <f>分析係数表!H34</f>
        <v>0.17362657336302087</v>
      </c>
      <c r="O31" s="82">
        <f t="shared" si="4"/>
        <v>2.6949882545633312</v>
      </c>
      <c r="P31" s="76">
        <f>分析係数表!C34</f>
        <v>0.14253664373317376</v>
      </c>
      <c r="Q31" s="82">
        <f t="shared" si="5"/>
        <v>0.38413458070578133</v>
      </c>
      <c r="R31" s="83">
        <v>0.40592985827101513</v>
      </c>
      <c r="S31" s="84">
        <f t="shared" si="6"/>
        <v>1.0414367932420832</v>
      </c>
      <c r="T31" s="85">
        <f>分析係数表!F34</f>
        <v>0.68789808917197448</v>
      </c>
      <c r="U31" s="86">
        <f t="shared" si="7"/>
        <v>0.71640238006461765</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投入係数表!M32</f>
        <v>1.1308562197092083E-2</v>
      </c>
      <c r="E32" s="77">
        <f t="shared" si="0"/>
        <v>1.1308562197092082</v>
      </c>
      <c r="F32" s="76">
        <f>分析係数表!C35</f>
        <v>0.11069496462754891</v>
      </c>
      <c r="G32" s="77">
        <f t="shared" si="1"/>
        <v>0.12518008923955448</v>
      </c>
      <c r="H32" s="77">
        <v>0.15839191100629768</v>
      </c>
      <c r="I32" s="77">
        <f t="shared" si="2"/>
        <v>0.15839191100629768</v>
      </c>
      <c r="J32" s="76">
        <f>分析係数表!G35</f>
        <v>0.32042253521126762</v>
      </c>
      <c r="K32" s="78">
        <f t="shared" si="3"/>
        <v>5.0752337681595386E-2</v>
      </c>
      <c r="L32" s="79"/>
      <c r="M32" s="80"/>
      <c r="N32" s="81">
        <f>分析係数表!H35</f>
        <v>6.6251647203162636E-2</v>
      </c>
      <c r="O32" s="82">
        <f t="shared" si="4"/>
        <v>1.0283415009561208</v>
      </c>
      <c r="P32" s="76">
        <f>分析係数表!C35</f>
        <v>0.11069496462754891</v>
      </c>
      <c r="Q32" s="82">
        <f t="shared" si="5"/>
        <v>0.11383222607337834</v>
      </c>
      <c r="R32" s="83">
        <v>0.13142946695909238</v>
      </c>
      <c r="S32" s="84">
        <f t="shared" si="6"/>
        <v>0.28982137796539009</v>
      </c>
      <c r="T32" s="85">
        <f>分析係数表!F35</f>
        <v>0.63380281690140849</v>
      </c>
      <c r="U32" s="86">
        <f t="shared" si="7"/>
        <v>0.18368960575271204</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投入係数表!M33</f>
        <v>1.6155088852988692E-3</v>
      </c>
      <c r="E33" s="77">
        <f t="shared" si="0"/>
        <v>0.16155088852988692</v>
      </c>
      <c r="F33" s="76">
        <f>分析係数表!C36</f>
        <v>0.6760350559081294</v>
      </c>
      <c r="G33" s="77">
        <f t="shared" si="1"/>
        <v>0.10921406395931008</v>
      </c>
      <c r="H33" s="77">
        <v>0.16997089586162673</v>
      </c>
      <c r="I33" s="77">
        <f t="shared" si="2"/>
        <v>0.16997089586162673</v>
      </c>
      <c r="J33" s="76">
        <f>分析係数表!G36</f>
        <v>4.0214477211796247E-3</v>
      </c>
      <c r="K33" s="78">
        <f t="shared" si="3"/>
        <v>6.8352907182959814E-4</v>
      </c>
      <c r="L33" s="79"/>
      <c r="M33" s="80"/>
      <c r="N33" s="81">
        <f>分析係数表!H36</f>
        <v>0.13227609397010043</v>
      </c>
      <c r="O33" s="82">
        <f t="shared" si="4"/>
        <v>2.0531564535550531</v>
      </c>
      <c r="P33" s="76">
        <f>分析係数表!C36</f>
        <v>0.6760350559081294</v>
      </c>
      <c r="Q33" s="82">
        <f t="shared" si="5"/>
        <v>1.388005737867227</v>
      </c>
      <c r="R33" s="83">
        <v>1.4253006887640567</v>
      </c>
      <c r="S33" s="84">
        <f t="shared" si="6"/>
        <v>1.5952715846256833</v>
      </c>
      <c r="T33" s="85">
        <f>分析係数表!F36</f>
        <v>0.90035746201966038</v>
      </c>
      <c r="U33" s="86">
        <f t="shared" si="7"/>
        <v>1.4363146751656621</v>
      </c>
      <c r="V33" s="87">
        <f>分析係数表!D36</f>
        <v>8.0428954423592495E-3</v>
      </c>
      <c r="W33" s="167">
        <f t="shared" si="8"/>
        <v>0</v>
      </c>
      <c r="X33" s="76">
        <f>分析係数表!E36</f>
        <v>0</v>
      </c>
      <c r="Y33" s="166">
        <f t="shared" si="9"/>
        <v>0</v>
      </c>
    </row>
    <row r="34" spans="1:25" x14ac:dyDescent="0.2">
      <c r="A34" s="6" t="s">
        <v>22</v>
      </c>
      <c r="B34" s="5" t="s">
        <v>377</v>
      </c>
      <c r="C34" s="90"/>
      <c r="D34" s="76">
        <f>投入係数表!M34</f>
        <v>4.6849757673667204E-2</v>
      </c>
      <c r="E34" s="77">
        <f t="shared" si="0"/>
        <v>4.6849757673667201</v>
      </c>
      <c r="F34" s="76">
        <f>分析係数表!C37</f>
        <v>0.1837517433751743</v>
      </c>
      <c r="G34" s="77">
        <f t="shared" si="1"/>
        <v>0.86087246492407987</v>
      </c>
      <c r="H34" s="77">
        <v>0.97982237321604926</v>
      </c>
      <c r="I34" s="77">
        <f t="shared" si="2"/>
        <v>0.97982237321604926</v>
      </c>
      <c r="J34" s="76">
        <f>分析係数表!G37</f>
        <v>0.39318023660403617</v>
      </c>
      <c r="K34" s="78">
        <f t="shared" si="3"/>
        <v>0.38524679253101446</v>
      </c>
      <c r="L34" s="79"/>
      <c r="M34" s="80"/>
      <c r="N34" s="81">
        <f>分析係数表!H37</f>
        <v>5.0938337801608578E-2</v>
      </c>
      <c r="O34" s="82">
        <f t="shared" si="4"/>
        <v>0.79065214168162634</v>
      </c>
      <c r="P34" s="76">
        <f>分析係数表!C37</f>
        <v>0.1837517433751743</v>
      </c>
      <c r="Q34" s="82">
        <f t="shared" si="5"/>
        <v>0.14528370943731417</v>
      </c>
      <c r="R34" s="83">
        <v>0.16681985149218476</v>
      </c>
      <c r="S34" s="84">
        <f t="shared" si="6"/>
        <v>1.146642224708234</v>
      </c>
      <c r="T34" s="85">
        <f>分析係数表!F37</f>
        <v>0.67780097425191366</v>
      </c>
      <c r="U34" s="86">
        <f t="shared" si="7"/>
        <v>0.77719521702562266</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投入係数表!M35</f>
        <v>4.8465266558966073E-3</v>
      </c>
      <c r="E35" s="77">
        <f t="shared" si="0"/>
        <v>0.48465266558966075</v>
      </c>
      <c r="F35" s="76">
        <f>分析係数表!C38</f>
        <v>7.8895463510848529E-3</v>
      </c>
      <c r="G35" s="77">
        <f t="shared" si="1"/>
        <v>3.8236896693464553E-3</v>
      </c>
      <c r="H35" s="77">
        <v>5.3038012615014528E-3</v>
      </c>
      <c r="I35" s="77">
        <f t="shared" si="2"/>
        <v>5.3038012615014528E-3</v>
      </c>
      <c r="J35" s="76">
        <f>分析係数表!G38</f>
        <v>0.41666666666666669</v>
      </c>
      <c r="K35" s="78">
        <f t="shared" si="3"/>
        <v>2.209917192292272E-3</v>
      </c>
      <c r="L35" s="79"/>
      <c r="M35" s="80"/>
      <c r="N35" s="81">
        <f>分析係数表!H38</f>
        <v>4.4667605761803064E-2</v>
      </c>
      <c r="O35" s="82">
        <f t="shared" si="4"/>
        <v>0.69331940702322814</v>
      </c>
      <c r="P35" s="76">
        <f>分析係数表!C38</f>
        <v>7.8895463510848529E-3</v>
      </c>
      <c r="Q35" s="82">
        <f t="shared" si="5"/>
        <v>5.4699755978164233E-3</v>
      </c>
      <c r="R35" s="83">
        <v>6.1266518190449008E-3</v>
      </c>
      <c r="S35" s="84">
        <f t="shared" si="6"/>
        <v>1.1430453080546354E-2</v>
      </c>
      <c r="T35" s="85">
        <f>分析係数表!F38</f>
        <v>0.70833333333333337</v>
      </c>
      <c r="U35" s="86">
        <f t="shared" si="7"/>
        <v>8.0965709320536677E-3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投入係数表!M36</f>
        <v>0</v>
      </c>
      <c r="E36" s="77">
        <f t="shared" si="0"/>
        <v>0</v>
      </c>
      <c r="F36" s="76">
        <f>分析係数表!C39</f>
        <v>1</v>
      </c>
      <c r="G36" s="77">
        <f t="shared" si="1"/>
        <v>0</v>
      </c>
      <c r="H36" s="77">
        <v>9.4890062796507524E-2</v>
      </c>
      <c r="I36" s="77">
        <f t="shared" si="2"/>
        <v>9.4890062796507524E-2</v>
      </c>
      <c r="J36" s="76">
        <f>分析係数表!G39</f>
        <v>0.33114754098360655</v>
      </c>
      <c r="K36" s="78">
        <f t="shared" si="3"/>
        <v>3.1422610958843473E-2</v>
      </c>
      <c r="L36" s="79"/>
      <c r="M36" s="80"/>
      <c r="N36" s="81">
        <f>分析係数表!H39</f>
        <v>4.0896078520470756E-3</v>
      </c>
      <c r="O36" s="82">
        <f t="shared" si="4"/>
        <v>6.3477870429390154E-2</v>
      </c>
      <c r="P36" s="76">
        <f>分析係数表!C39</f>
        <v>1</v>
      </c>
      <c r="Q36" s="82">
        <f t="shared" si="5"/>
        <v>6.3477870429390154E-2</v>
      </c>
      <c r="R36" s="83">
        <v>9.8146756170481159E-2</v>
      </c>
      <c r="S36" s="84">
        <f t="shared" si="6"/>
        <v>0.19303681896698868</v>
      </c>
      <c r="T36" s="85">
        <f>分析係数表!F39</f>
        <v>0.68196721311475406</v>
      </c>
      <c r="U36" s="86">
        <f t="shared" si="7"/>
        <v>0.13164478145945457</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投入係数表!M37</f>
        <v>0</v>
      </c>
      <c r="E37" s="77">
        <f t="shared" si="0"/>
        <v>0</v>
      </c>
      <c r="F37" s="76">
        <f>分析係数表!C40</f>
        <v>0.77068092290377044</v>
      </c>
      <c r="G37" s="77">
        <f t="shared" si="1"/>
        <v>0</v>
      </c>
      <c r="H37" s="77">
        <v>3.0225275898617353E-4</v>
      </c>
      <c r="I37" s="77">
        <f t="shared" si="2"/>
        <v>3.0225275898617353E-4</v>
      </c>
      <c r="J37" s="76">
        <f>分析係数表!G40</f>
        <v>0.52989130434782605</v>
      </c>
      <c r="K37" s="78">
        <f t="shared" si="3"/>
        <v>1.601611087019126E-4</v>
      </c>
      <c r="L37" s="79"/>
      <c r="M37" s="80"/>
      <c r="N37" s="81">
        <f>分析係数表!H40</f>
        <v>3.0172217930658426E-2</v>
      </c>
      <c r="O37" s="82">
        <f t="shared" si="4"/>
        <v>0.46832562183461185</v>
      </c>
      <c r="P37" s="76">
        <f>分析係数表!C40</f>
        <v>0.77068092290377044</v>
      </c>
      <c r="Q37" s="82">
        <f t="shared" si="5"/>
        <v>0.36092962245498084</v>
      </c>
      <c r="R37" s="83">
        <v>0.36099703643759973</v>
      </c>
      <c r="S37" s="84">
        <f t="shared" si="6"/>
        <v>0.36129928919658588</v>
      </c>
      <c r="T37" s="85">
        <f>分析係数表!F40</f>
        <v>0.69599184782608692</v>
      </c>
      <c r="U37" s="86">
        <f t="shared" si="7"/>
        <v>0.25146135990618357</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投入係数表!M38</f>
        <v>0</v>
      </c>
      <c r="E38" s="77">
        <f t="shared" si="0"/>
        <v>0</v>
      </c>
      <c r="F38" s="76">
        <f>分析係数表!C41</f>
        <v>0.61174300645557944</v>
      </c>
      <c r="G38" s="77">
        <f t="shared" si="1"/>
        <v>0</v>
      </c>
      <c r="H38" s="77">
        <v>2.6917535878355991E-3</v>
      </c>
      <c r="I38" s="77">
        <f t="shared" si="2"/>
        <v>2.6917535878355991E-3</v>
      </c>
      <c r="J38" s="76">
        <f>分析係数表!G41</f>
        <v>0.45221971407072986</v>
      </c>
      <c r="K38" s="78">
        <f t="shared" si="3"/>
        <v>1.2172640378398758E-3</v>
      </c>
      <c r="L38" s="79"/>
      <c r="M38" s="80"/>
      <c r="N38" s="81">
        <f>分析係数表!H41</f>
        <v>5.2210660244467667E-2</v>
      </c>
      <c r="O38" s="82">
        <f t="shared" si="4"/>
        <v>0.81040081248188101</v>
      </c>
      <c r="P38" s="76">
        <f>分析係数表!C41</f>
        <v>0.61174300645557944</v>
      </c>
      <c r="Q38" s="82">
        <f t="shared" si="5"/>
        <v>0.49575702946171013</v>
      </c>
      <c r="R38" s="83">
        <v>0.50250235852927638</v>
      </c>
      <c r="S38" s="84">
        <f t="shared" si="6"/>
        <v>0.50519411211711196</v>
      </c>
      <c r="T38" s="85">
        <f>分析係数表!F41</f>
        <v>0.5410082768999247</v>
      </c>
      <c r="U38" s="86">
        <f t="shared" si="7"/>
        <v>0.27331419609646612</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投入係数表!M39</f>
        <v>0</v>
      </c>
      <c r="E39" s="77">
        <f>$C$15*D39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0.23416281091730592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投入係数表!M40</f>
        <v>5.3311793214862679E-2</v>
      </c>
      <c r="E40" s="77">
        <f>$C$15*D40</f>
        <v>5.3311793214862675</v>
      </c>
      <c r="F40" s="76">
        <f>分析係数表!C43</f>
        <v>0.17601918465227817</v>
      </c>
      <c r="G40" s="77">
        <f>E40*F40</f>
        <v>0.93838983740309834</v>
      </c>
      <c r="H40" s="77">
        <v>1.1390369624749939</v>
      </c>
      <c r="I40" s="77">
        <f>C40+H40</f>
        <v>1.1390369624749939</v>
      </c>
      <c r="J40" s="76">
        <f>分析係数表!G43</f>
        <v>0.3244228432563791</v>
      </c>
      <c r="K40" s="78">
        <f>I40*J40</f>
        <v>0.36952960994024708</v>
      </c>
      <c r="L40" s="79"/>
      <c r="M40" s="80"/>
      <c r="N40" s="81">
        <f>分析係数表!H43</f>
        <v>4.0396237560776115E-2</v>
      </c>
      <c r="O40" s="82">
        <f t="shared" si="4"/>
        <v>0.62702029790808722</v>
      </c>
      <c r="P40" s="76">
        <f>分析係数表!C43</f>
        <v>0.17601918465227817</v>
      </c>
      <c r="Q40" s="82">
        <f>O40*P40</f>
        <v>0.11036760159821007</v>
      </c>
      <c r="R40" s="83">
        <v>0.15237571594479765</v>
      </c>
      <c r="S40" s="84">
        <f>I40+R40</f>
        <v>1.2914126784197915</v>
      </c>
      <c r="T40" s="85">
        <f>分析係数表!F43</f>
        <v>0.59416767922235725</v>
      </c>
      <c r="U40" s="86">
        <f t="shared" si="7"/>
        <v>0.76731567405501588</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投入係数表!M41</f>
        <v>0</v>
      </c>
      <c r="E41" s="77">
        <f>$C$15*D41</f>
        <v>0</v>
      </c>
      <c r="F41" s="76">
        <f>分析係数表!C44</f>
        <v>0.35545171339563864</v>
      </c>
      <c r="G41" s="77">
        <f>E41*F41</f>
        <v>0</v>
      </c>
      <c r="H41" s="77">
        <v>5.8635444252316815E-4</v>
      </c>
      <c r="I41" s="77">
        <f>C41+H41</f>
        <v>5.8635444252316815E-4</v>
      </c>
      <c r="J41" s="76">
        <f>分析係数表!G44</f>
        <v>0.26461880088823092</v>
      </c>
      <c r="K41" s="78">
        <f>I41*J41</f>
        <v>1.5516040947596786E-4</v>
      </c>
      <c r="L41" s="79"/>
      <c r="M41" s="80"/>
      <c r="N41" s="81">
        <f>分析係数表!H44</f>
        <v>0.11582678238742218</v>
      </c>
      <c r="O41" s="82">
        <f t="shared" si="4"/>
        <v>1.7978343524946168</v>
      </c>
      <c r="P41" s="76">
        <f>分析係数表!C44</f>
        <v>0.35545171339563864</v>
      </c>
      <c r="Q41" s="82">
        <f>O41*P41</f>
        <v>0.63904330099575013</v>
      </c>
      <c r="R41" s="83">
        <v>0.6470668979907781</v>
      </c>
      <c r="S41" s="84">
        <f>I41+R41</f>
        <v>0.6476532524333013</v>
      </c>
      <c r="T41" s="85">
        <f>分析係数表!F44</f>
        <v>0.46669133974833454</v>
      </c>
      <c r="U41" s="86">
        <f t="shared" si="7"/>
        <v>0.30225416407046368</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投入係数表!M42</f>
        <v>1.2924071082390954E-2</v>
      </c>
      <c r="E42" s="77">
        <f>$C$15*D42</f>
        <v>1.2924071082390953</v>
      </c>
      <c r="F42" s="76">
        <f>分析係数表!C45</f>
        <v>1</v>
      </c>
      <c r="G42" s="77">
        <f>E42*F42</f>
        <v>1.2924071082390953</v>
      </c>
      <c r="H42" s="77">
        <v>1.4038841815181462</v>
      </c>
      <c r="I42" s="77">
        <f>C42+H42</f>
        <v>1.4038841815181462</v>
      </c>
      <c r="J42" s="76">
        <f>分析係数表!G45</f>
        <v>0</v>
      </c>
      <c r="K42" s="78">
        <f>I42*J42</f>
        <v>0</v>
      </c>
      <c r="L42" s="79"/>
      <c r="M42" s="80"/>
      <c r="N42" s="81">
        <f>分析係数表!H45</f>
        <v>0</v>
      </c>
      <c r="O42" s="82">
        <f t="shared" si="4"/>
        <v>0</v>
      </c>
      <c r="P42" s="76">
        <f>分析係数表!C45</f>
        <v>1</v>
      </c>
      <c r="Q42" s="82">
        <f>O42*P42</f>
        <v>0</v>
      </c>
      <c r="R42" s="83">
        <v>5.016109680089334E-2</v>
      </c>
      <c r="S42" s="84">
        <f>I42+R42</f>
        <v>1.4540452783190396</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9.6930533117932146E-3</v>
      </c>
      <c r="E43" s="77">
        <f>$C$15*D43</f>
        <v>0.96930533117932149</v>
      </c>
      <c r="F43" s="76">
        <f>分析係数表!C46</f>
        <v>0.4567198177676538</v>
      </c>
      <c r="G43" s="77">
        <f>E43*F43</f>
        <v>0.44270095421743505</v>
      </c>
      <c r="H43" s="77">
        <v>0.49540006810644188</v>
      </c>
      <c r="I43" s="77">
        <f>C43+H43</f>
        <v>0.49540006810644188</v>
      </c>
      <c r="J43" s="76">
        <f>分析係数表!G46</f>
        <v>7.462686567164179E-3</v>
      </c>
      <c r="K43" s="78">
        <f>I43*J43</f>
        <v>3.6970154336301631E-3</v>
      </c>
      <c r="L43" s="79"/>
      <c r="M43" s="80"/>
      <c r="N43" s="81">
        <f>分析係数表!H46</f>
        <v>2.3901485890852909E-2</v>
      </c>
      <c r="O43" s="82">
        <f t="shared" si="4"/>
        <v>0.37099288717621359</v>
      </c>
      <c r="P43" s="76">
        <f>分析係数表!C46</f>
        <v>0.4567198177676538</v>
      </c>
      <c r="Q43" s="82">
        <f>O43*P43</f>
        <v>0.16943980382421603</v>
      </c>
      <c r="R43" s="83">
        <v>0.18099859828465689</v>
      </c>
      <c r="S43" s="84">
        <f>I43+R43</f>
        <v>0.6763986663910988</v>
      </c>
      <c r="T43" s="85">
        <f>分析係数表!F46</f>
        <v>0.31592039800995025</v>
      </c>
      <c r="U43" s="86">
        <f t="shared" si="7"/>
        <v>0.2136881358996755</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投入係数表!M44</f>
        <v>0.53634894991922455</v>
      </c>
      <c r="E44" s="91">
        <f>SUM(E5:E43)</f>
        <v>53.634894991922458</v>
      </c>
      <c r="F44" s="92">
        <f>分析係数表!C47</f>
        <v>0.36342247216802481</v>
      </c>
      <c r="G44" s="91">
        <f>SUM(G5:G43)</f>
        <v>15.713396696403432</v>
      </c>
      <c r="H44" s="91">
        <f>SUM(H5:H43)</f>
        <v>18.877744573615665</v>
      </c>
      <c r="I44" s="91">
        <f>SUM(I5:I43)</f>
        <v>118.87774457361567</v>
      </c>
      <c r="J44" s="92">
        <f>分析係数表!G47</f>
        <v>0.19905001489523683</v>
      </c>
      <c r="K44" s="93">
        <f>SUM(K5:K43)</f>
        <v>24.75558204039676</v>
      </c>
      <c r="L44" s="94">
        <f>最終需要_まとめ!$L$33</f>
        <v>0.627</v>
      </c>
      <c r="M44" s="91">
        <f>K44*L44</f>
        <v>15.521749939328769</v>
      </c>
      <c r="N44" s="95">
        <f>分析係数表!H47</f>
        <v>1</v>
      </c>
      <c r="O44" s="96">
        <f>SUM(O5:O43)</f>
        <v>15.521749939328771</v>
      </c>
      <c r="P44" s="92">
        <f>分析係数表!C47</f>
        <v>0.36342247216802481</v>
      </c>
      <c r="Q44" s="96">
        <f>SUM(Q5:Q43)</f>
        <v>4.671649791741979</v>
      </c>
      <c r="R44" s="91">
        <f>SUM(R5:R43)</f>
        <v>5.2193063842359759</v>
      </c>
      <c r="S44" s="97">
        <f>SUM(S5:S43)</f>
        <v>124.09705095785161</v>
      </c>
      <c r="T44" s="98">
        <f>分析係数表!F47</f>
        <v>0.46090827844162724</v>
      </c>
      <c r="U44" s="99">
        <f>SUM(U5:U43)</f>
        <v>55.495058097402946</v>
      </c>
      <c r="V44" s="100">
        <f>分析係数表!D47</f>
        <v>7.2937009698454208E-2</v>
      </c>
      <c r="W44" s="164">
        <f>SUM(W5:W43)</f>
        <v>8</v>
      </c>
      <c r="X44" s="92">
        <f>分析係数表!E47</f>
        <v>5.555923339181093E-2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0.28540305010893241</v>
      </c>
      <c r="G5" s="77">
        <f t="shared" ref="G5:G38" si="1">E5*F5</f>
        <v>0</v>
      </c>
      <c r="H5" s="77">
        <f t="array" ref="H5:H43">MMULT(逆行列係数!C5:AO43,'12'!G5:G43)</f>
        <v>0</v>
      </c>
      <c r="I5" s="77">
        <f t="shared" ref="I5:I38" si="2">C5+H5</f>
        <v>0</v>
      </c>
      <c r="J5" s="76">
        <f>分析係数表!G8</f>
        <v>0.12073170731707317</v>
      </c>
      <c r="K5" s="78">
        <f t="shared" ref="K5:K38" si="3">I5*J5</f>
        <v>0</v>
      </c>
      <c r="L5" s="79" t="s">
        <v>182</v>
      </c>
      <c r="M5" s="80" t="s">
        <v>182</v>
      </c>
      <c r="N5" s="81">
        <f>分析係数表!H8</f>
        <v>1.3177625301040578E-2</v>
      </c>
      <c r="O5" s="82">
        <f t="shared" ref="O5:O43" si="4">$M$44*N5</f>
        <v>0</v>
      </c>
      <c r="P5" s="76">
        <f>分析係数表!C8</f>
        <v>0.28540305010893241</v>
      </c>
      <c r="Q5" s="82">
        <f t="shared" ref="Q5:Q38" si="5">O5*P5</f>
        <v>0</v>
      </c>
      <c r="R5" s="83">
        <f t="array" ref="R5:R43">MMULT(逆行列係数!C5:AO43,'12'!Q5:Q43)</f>
        <v>0</v>
      </c>
      <c r="S5" s="84">
        <f t="shared" ref="S5:S38" si="6">I5+R5</f>
        <v>0</v>
      </c>
      <c r="T5" s="85">
        <f>分析係数表!F8</f>
        <v>0.44634146341463415</v>
      </c>
      <c r="U5" s="86">
        <f t="shared" ref="U5:U38" si="7">S5*T5</f>
        <v>0</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投入係数表!N6</f>
        <v>0</v>
      </c>
      <c r="E6" s="77">
        <f t="shared" si="0"/>
        <v>0</v>
      </c>
      <c r="F6" s="76">
        <f>分析係数表!C9</f>
        <v>1</v>
      </c>
      <c r="G6" s="77">
        <f t="shared" si="1"/>
        <v>0</v>
      </c>
      <c r="H6" s="77">
        <v>0</v>
      </c>
      <c r="I6" s="77">
        <f t="shared" si="2"/>
        <v>0</v>
      </c>
      <c r="J6" s="76">
        <f>分析係数表!G9</f>
        <v>0.24766355140186916</v>
      </c>
      <c r="K6" s="78">
        <f t="shared" si="3"/>
        <v>0</v>
      </c>
      <c r="L6" s="79"/>
      <c r="M6" s="80"/>
      <c r="N6" s="81">
        <f>分析係数表!H9</f>
        <v>6.816013086745127E-4</v>
      </c>
      <c r="O6" s="82">
        <f t="shared" si="4"/>
        <v>0</v>
      </c>
      <c r="P6" s="76">
        <f>分析係数表!C9</f>
        <v>1</v>
      </c>
      <c r="Q6" s="82">
        <f t="shared" si="5"/>
        <v>0</v>
      </c>
      <c r="R6" s="83">
        <v>0</v>
      </c>
      <c r="S6" s="84">
        <f t="shared" si="6"/>
        <v>0</v>
      </c>
      <c r="T6" s="85">
        <f>分析係数表!F9</f>
        <v>0.64018691588785048</v>
      </c>
      <c r="U6" s="86">
        <f t="shared" si="7"/>
        <v>0</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0</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投入係数表!N8</f>
        <v>0</v>
      </c>
      <c r="E8" s="77">
        <f t="shared" si="0"/>
        <v>0</v>
      </c>
      <c r="F8" s="76">
        <f>分析係数表!C11</f>
        <v>8.7822458270106263E-2</v>
      </c>
      <c r="G8" s="77">
        <f t="shared" si="1"/>
        <v>0</v>
      </c>
      <c r="H8" s="77">
        <v>0</v>
      </c>
      <c r="I8" s="77">
        <f t="shared" si="2"/>
        <v>0</v>
      </c>
      <c r="J8" s="76">
        <f>分析係数表!G11</f>
        <v>0.34070796460176989</v>
      </c>
      <c r="K8" s="78">
        <f t="shared" si="3"/>
        <v>0</v>
      </c>
      <c r="L8" s="79"/>
      <c r="M8" s="80"/>
      <c r="N8" s="81">
        <f>分析係数表!H11</f>
        <v>0</v>
      </c>
      <c r="O8" s="82">
        <f t="shared" si="4"/>
        <v>0</v>
      </c>
      <c r="P8" s="76">
        <f>分析係数表!C11</f>
        <v>8.7822458270106263E-2</v>
      </c>
      <c r="Q8" s="82">
        <f t="shared" si="5"/>
        <v>0</v>
      </c>
      <c r="R8" s="83">
        <v>0</v>
      </c>
      <c r="S8" s="84">
        <f t="shared" si="6"/>
        <v>0</v>
      </c>
      <c r="T8" s="85">
        <f>分析係数表!F11</f>
        <v>0.55309734513274333</v>
      </c>
      <c r="U8" s="86">
        <f t="shared" si="7"/>
        <v>0</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投入係数表!N9</f>
        <v>0</v>
      </c>
      <c r="E9" s="77">
        <f t="shared" si="0"/>
        <v>0</v>
      </c>
      <c r="F9" s="76">
        <f>分析係数表!C12</f>
        <v>5.1649194579391433E-2</v>
      </c>
      <c r="G9" s="77">
        <f t="shared" si="1"/>
        <v>0</v>
      </c>
      <c r="H9" s="77">
        <v>0</v>
      </c>
      <c r="I9" s="77">
        <f t="shared" si="2"/>
        <v>0</v>
      </c>
      <c r="J9" s="76">
        <f>分析係数表!G12</f>
        <v>0.11451828724353257</v>
      </c>
      <c r="K9" s="78">
        <f t="shared" si="3"/>
        <v>0</v>
      </c>
      <c r="L9" s="79"/>
      <c r="M9" s="80"/>
      <c r="N9" s="81">
        <f>分析係数表!H12</f>
        <v>9.8559549234334534E-2</v>
      </c>
      <c r="O9" s="82">
        <f t="shared" si="4"/>
        <v>0</v>
      </c>
      <c r="P9" s="76">
        <f>分析係数表!C12</f>
        <v>5.1649194579391433E-2</v>
      </c>
      <c r="Q9" s="82">
        <f t="shared" si="5"/>
        <v>0</v>
      </c>
      <c r="R9" s="83">
        <v>0</v>
      </c>
      <c r="S9" s="84">
        <f t="shared" si="6"/>
        <v>0</v>
      </c>
      <c r="T9" s="85">
        <f>分析係数表!F12</f>
        <v>0.48360838537020517</v>
      </c>
      <c r="U9" s="86">
        <f t="shared" si="7"/>
        <v>0</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投入係数表!N10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投入係数表!N11</f>
        <v>0</v>
      </c>
      <c r="E11" s="77">
        <f t="shared" si="0"/>
        <v>0</v>
      </c>
      <c r="F11" s="76">
        <f>分析係数表!C14</f>
        <v>0.34108258154059679</v>
      </c>
      <c r="G11" s="77">
        <f t="shared" si="1"/>
        <v>0</v>
      </c>
      <c r="H11" s="77">
        <v>0</v>
      </c>
      <c r="I11" s="77">
        <f t="shared" si="2"/>
        <v>0</v>
      </c>
      <c r="J11" s="76">
        <f>分析係数表!G14</f>
        <v>0.16056603773584904</v>
      </c>
      <c r="K11" s="78">
        <f t="shared" si="3"/>
        <v>0</v>
      </c>
      <c r="L11" s="79"/>
      <c r="M11" s="80"/>
      <c r="N11" s="81">
        <f>分析係数表!H14</f>
        <v>1.2723224428590903E-3</v>
      </c>
      <c r="O11" s="82">
        <f t="shared" si="4"/>
        <v>0</v>
      </c>
      <c r="P11" s="76">
        <f>分析係数表!C14</f>
        <v>0.34108258154059679</v>
      </c>
      <c r="Q11" s="82">
        <f t="shared" si="5"/>
        <v>0</v>
      </c>
      <c r="R11" s="83">
        <v>0</v>
      </c>
      <c r="S11" s="84">
        <f t="shared" si="6"/>
        <v>0</v>
      </c>
      <c r="T11" s="85">
        <f>分析係数表!F14</f>
        <v>0.29226415094339625</v>
      </c>
      <c r="U11" s="86">
        <f t="shared" si="7"/>
        <v>0</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投入係数表!N12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投入係数表!N13</f>
        <v>0</v>
      </c>
      <c r="E13" s="77">
        <f t="shared" si="0"/>
        <v>0</v>
      </c>
      <c r="F13" s="76">
        <f>分析係数表!C16</f>
        <v>7.999999999999996E-2</v>
      </c>
      <c r="G13" s="77">
        <f t="shared" si="1"/>
        <v>0</v>
      </c>
      <c r="H13" s="77">
        <v>0</v>
      </c>
      <c r="I13" s="77">
        <f t="shared" si="2"/>
        <v>0</v>
      </c>
      <c r="J13" s="76">
        <f>分析係数表!G16</f>
        <v>3.4364261168384883E-2</v>
      </c>
      <c r="K13" s="78">
        <f t="shared" si="3"/>
        <v>0</v>
      </c>
      <c r="L13" s="79"/>
      <c r="M13" s="80"/>
      <c r="N13" s="81">
        <f>分析係数表!H16</f>
        <v>1.767619393829236E-2</v>
      </c>
      <c r="O13" s="82">
        <f t="shared" si="4"/>
        <v>0</v>
      </c>
      <c r="P13" s="76">
        <f>分析係数表!C16</f>
        <v>7.999999999999996E-2</v>
      </c>
      <c r="Q13" s="82">
        <f t="shared" si="5"/>
        <v>0</v>
      </c>
      <c r="R13" s="83">
        <v>0</v>
      </c>
      <c r="S13" s="84">
        <f t="shared" si="6"/>
        <v>0</v>
      </c>
      <c r="T13" s="85">
        <f>分析係数表!F16</f>
        <v>0.28865979381443296</v>
      </c>
      <c r="U13" s="86">
        <f t="shared" si="7"/>
        <v>0</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投入係数表!N14</f>
        <v>0</v>
      </c>
      <c r="E14" s="77">
        <f t="shared" si="0"/>
        <v>0</v>
      </c>
      <c r="F14" s="76">
        <f>分析係数表!C17</f>
        <v>0.11736526946107784</v>
      </c>
      <c r="G14" s="77">
        <f t="shared" si="1"/>
        <v>0</v>
      </c>
      <c r="H14" s="77">
        <v>0</v>
      </c>
      <c r="I14" s="77">
        <f t="shared" si="2"/>
        <v>0</v>
      </c>
      <c r="J14" s="76">
        <f>分析係数表!G17</f>
        <v>0.2134453781512605</v>
      </c>
      <c r="K14" s="78">
        <f t="shared" si="3"/>
        <v>0</v>
      </c>
      <c r="L14" s="79"/>
      <c r="M14" s="80"/>
      <c r="N14" s="81">
        <f>分析係数表!H17</f>
        <v>2.9081655836779205E-3</v>
      </c>
      <c r="O14" s="82">
        <f t="shared" si="4"/>
        <v>0</v>
      </c>
      <c r="P14" s="76">
        <f>分析係数表!C17</f>
        <v>0.11736526946107784</v>
      </c>
      <c r="Q14" s="82">
        <f t="shared" si="5"/>
        <v>0</v>
      </c>
      <c r="R14" s="83">
        <v>0</v>
      </c>
      <c r="S14" s="84">
        <f t="shared" si="6"/>
        <v>0</v>
      </c>
      <c r="T14" s="85">
        <f>分析係数表!F17</f>
        <v>0.32436974789915968</v>
      </c>
      <c r="U14" s="86">
        <f t="shared" si="7"/>
        <v>0</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投入係数表!N15</f>
        <v>0</v>
      </c>
      <c r="E15" s="77">
        <f t="shared" si="0"/>
        <v>0</v>
      </c>
      <c r="F15" s="76">
        <f>分析係数表!C18</f>
        <v>0.3260188087774295</v>
      </c>
      <c r="G15" s="77">
        <f t="shared" si="1"/>
        <v>0</v>
      </c>
      <c r="H15" s="77">
        <v>0</v>
      </c>
      <c r="I15" s="77">
        <f t="shared" si="2"/>
        <v>0</v>
      </c>
      <c r="J15" s="76">
        <f>分析係数表!G18</f>
        <v>0.2148626817447496</v>
      </c>
      <c r="K15" s="78">
        <f t="shared" si="3"/>
        <v>0</v>
      </c>
      <c r="L15" s="79"/>
      <c r="M15" s="80"/>
      <c r="N15" s="81">
        <f>分析係数表!H18</f>
        <v>4.544008724496751E-4</v>
      </c>
      <c r="O15" s="82">
        <f t="shared" si="4"/>
        <v>0</v>
      </c>
      <c r="P15" s="76">
        <f>分析係数表!C18</f>
        <v>0.3260188087774295</v>
      </c>
      <c r="Q15" s="82">
        <f t="shared" si="5"/>
        <v>0</v>
      </c>
      <c r="R15" s="83">
        <v>0</v>
      </c>
      <c r="S15" s="84">
        <f t="shared" si="6"/>
        <v>0</v>
      </c>
      <c r="T15" s="85">
        <f>分析係数表!F18</f>
        <v>0.44749596122778673</v>
      </c>
      <c r="U15" s="86">
        <f t="shared" si="7"/>
        <v>0</v>
      </c>
      <c r="V15" s="87">
        <f>分析係数表!D18</f>
        <v>7.5928917609046853E-2</v>
      </c>
      <c r="W15" s="167">
        <f t="shared" si="8"/>
        <v>0</v>
      </c>
      <c r="X15" s="76">
        <f>分析係数表!E18</f>
        <v>7.1082390953150248E-2</v>
      </c>
      <c r="Y15" s="166">
        <f t="shared" si="9"/>
        <v>0</v>
      </c>
    </row>
    <row r="16" spans="1:25" x14ac:dyDescent="0.2">
      <c r="A16" s="6" t="s">
        <v>4</v>
      </c>
      <c r="B16" s="5" t="s">
        <v>32</v>
      </c>
      <c r="C16" s="75">
        <f>最終需要_まとめ!C17</f>
        <v>100</v>
      </c>
      <c r="D16" s="76">
        <f>投入係数表!N16</f>
        <v>0.8</v>
      </c>
      <c r="E16" s="77">
        <f t="shared" si="0"/>
        <v>80</v>
      </c>
      <c r="F16" s="76">
        <f>分析係数表!C19</f>
        <v>0</v>
      </c>
      <c r="G16" s="77">
        <f t="shared" si="1"/>
        <v>0</v>
      </c>
      <c r="H16" s="77">
        <v>0</v>
      </c>
      <c r="I16" s="77">
        <f t="shared" si="2"/>
        <v>100</v>
      </c>
      <c r="J16" s="76">
        <f>分析係数表!G19</f>
        <v>0</v>
      </c>
      <c r="K16" s="78">
        <f t="shared" si="3"/>
        <v>0</v>
      </c>
      <c r="L16" s="79"/>
      <c r="M16" s="80"/>
      <c r="N16" s="81">
        <f>分析係数表!H19</f>
        <v>-1.3632026173490252E-4</v>
      </c>
      <c r="O16" s="82">
        <f t="shared" si="4"/>
        <v>0</v>
      </c>
      <c r="P16" s="76">
        <f>分析係数表!C19</f>
        <v>0</v>
      </c>
      <c r="Q16" s="82">
        <f t="shared" si="5"/>
        <v>0</v>
      </c>
      <c r="R16" s="83">
        <v>0</v>
      </c>
      <c r="S16" s="84">
        <f t="shared" si="6"/>
        <v>100</v>
      </c>
      <c r="T16" s="85">
        <f>分析係数表!F19</f>
        <v>0.2</v>
      </c>
      <c r="U16" s="86">
        <f t="shared" si="7"/>
        <v>20</v>
      </c>
      <c r="V16" s="87">
        <f>分析係数表!D19</f>
        <v>0</v>
      </c>
      <c r="W16" s="167">
        <f t="shared" si="8"/>
        <v>0</v>
      </c>
      <c r="X16" s="76">
        <f>分析係数表!E19</f>
        <v>0</v>
      </c>
      <c r="Y16" s="166">
        <f t="shared" si="9"/>
        <v>0</v>
      </c>
    </row>
    <row r="17" spans="1:25" x14ac:dyDescent="0.2">
      <c r="A17" s="6" t="s">
        <v>5</v>
      </c>
      <c r="B17" s="5" t="s">
        <v>33</v>
      </c>
      <c r="C17" s="90"/>
      <c r="D17" s="76">
        <f>投入係数表!N17</f>
        <v>0</v>
      </c>
      <c r="E17" s="77">
        <f t="shared" si="0"/>
        <v>0</v>
      </c>
      <c r="F17" s="76">
        <f>分析係数表!C20</f>
        <v>0.14381270903010035</v>
      </c>
      <c r="G17" s="77">
        <f t="shared" si="1"/>
        <v>0</v>
      </c>
      <c r="H17" s="77">
        <v>0</v>
      </c>
      <c r="I17" s="77">
        <f t="shared" si="2"/>
        <v>0</v>
      </c>
      <c r="J17" s="76">
        <f>分析係数表!G20</f>
        <v>0.10504201680672269</v>
      </c>
      <c r="K17" s="78">
        <f t="shared" si="3"/>
        <v>0</v>
      </c>
      <c r="L17" s="79"/>
      <c r="M17" s="80"/>
      <c r="N17" s="81">
        <f>分析係数表!H20</f>
        <v>5.9072113418457762E-4</v>
      </c>
      <c r="O17" s="82">
        <f t="shared" si="4"/>
        <v>0</v>
      </c>
      <c r="P17" s="76">
        <f>分析係数表!C20</f>
        <v>0.14381270903010035</v>
      </c>
      <c r="Q17" s="82">
        <f t="shared" si="5"/>
        <v>0</v>
      </c>
      <c r="R17" s="83">
        <v>0</v>
      </c>
      <c r="S17" s="84">
        <f t="shared" si="6"/>
        <v>0</v>
      </c>
      <c r="T17" s="85">
        <f>分析係数表!F20</f>
        <v>0.23109243697478993</v>
      </c>
      <c r="U17" s="86">
        <f t="shared" si="7"/>
        <v>0</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投入係数表!N18</f>
        <v>0</v>
      </c>
      <c r="E18" s="77">
        <f t="shared" si="0"/>
        <v>0</v>
      </c>
      <c r="F18" s="76">
        <f>分析係数表!C21</f>
        <v>1.9047619047619091E-2</v>
      </c>
      <c r="G18" s="77">
        <f t="shared" si="1"/>
        <v>0</v>
      </c>
      <c r="H18" s="77">
        <v>0</v>
      </c>
      <c r="I18" s="77">
        <f t="shared" si="2"/>
        <v>0</v>
      </c>
      <c r="J18" s="76">
        <f>分析係数表!G21</f>
        <v>0.29914529914529914</v>
      </c>
      <c r="K18" s="78">
        <f t="shared" si="3"/>
        <v>0</v>
      </c>
      <c r="L18" s="79"/>
      <c r="M18" s="80"/>
      <c r="N18" s="81">
        <f>分析係数表!H21</f>
        <v>9.5424183214431774E-4</v>
      </c>
      <c r="O18" s="82">
        <f t="shared" si="4"/>
        <v>0</v>
      </c>
      <c r="P18" s="76">
        <f>分析係数表!C21</f>
        <v>1.9047619047619091E-2</v>
      </c>
      <c r="Q18" s="82">
        <f t="shared" si="5"/>
        <v>0</v>
      </c>
      <c r="R18" s="83">
        <v>0</v>
      </c>
      <c r="S18" s="84">
        <f t="shared" si="6"/>
        <v>0</v>
      </c>
      <c r="T18" s="85">
        <f>分析係数表!F21</f>
        <v>0.44444444444444442</v>
      </c>
      <c r="U18" s="86">
        <f t="shared" si="7"/>
        <v>0</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投入係数表!N19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0</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投入係数表!N20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0</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投入係数表!N21</f>
        <v>0</v>
      </c>
      <c r="E21" s="77">
        <f t="shared" si="0"/>
        <v>0</v>
      </c>
      <c r="F21" s="76">
        <f>分析係数表!C24</f>
        <v>1.5105740181268867E-2</v>
      </c>
      <c r="G21" s="77">
        <f t="shared" si="1"/>
        <v>0</v>
      </c>
      <c r="H21" s="77">
        <v>0</v>
      </c>
      <c r="I21" s="77">
        <f t="shared" si="2"/>
        <v>0</v>
      </c>
      <c r="J21" s="76">
        <f>分析係数表!G24</f>
        <v>0.33333333333333331</v>
      </c>
      <c r="K21" s="78">
        <f t="shared" si="3"/>
        <v>0</v>
      </c>
      <c r="L21" s="79"/>
      <c r="M21" s="80"/>
      <c r="N21" s="81">
        <f>分析係数表!H24</f>
        <v>4.0896078520470761E-4</v>
      </c>
      <c r="O21" s="82">
        <f t="shared" si="4"/>
        <v>0</v>
      </c>
      <c r="P21" s="76">
        <f>分析係数表!C24</f>
        <v>1.5105740181268867E-2</v>
      </c>
      <c r="Q21" s="82">
        <f t="shared" si="5"/>
        <v>0</v>
      </c>
      <c r="R21" s="83">
        <v>0</v>
      </c>
      <c r="S21" s="84">
        <f t="shared" si="6"/>
        <v>0</v>
      </c>
      <c r="T21" s="85">
        <f>分析係数表!F24</f>
        <v>0.55555555555555558</v>
      </c>
      <c r="U21" s="86">
        <f t="shared" si="7"/>
        <v>0</v>
      </c>
      <c r="V21" s="87">
        <f>分析係数表!D24</f>
        <v>0</v>
      </c>
      <c r="W21" s="167">
        <f t="shared" si="8"/>
        <v>0</v>
      </c>
      <c r="X21" s="76">
        <f>分析係数表!E24</f>
        <v>0</v>
      </c>
      <c r="Y21" s="166">
        <f t="shared" si="9"/>
        <v>0</v>
      </c>
    </row>
    <row r="22" spans="1:25" x14ac:dyDescent="0.2">
      <c r="A22" s="6" t="s">
        <v>10</v>
      </c>
      <c r="B22" s="5" t="s">
        <v>271</v>
      </c>
      <c r="C22" s="90"/>
      <c r="D22" s="76">
        <f>投入係数表!N22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0</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投入係数表!N23</f>
        <v>0</v>
      </c>
      <c r="E23" s="77">
        <f t="shared" si="0"/>
        <v>0</v>
      </c>
      <c r="F23" s="76">
        <f>分析係数表!C26</f>
        <v>0.3413940256045519</v>
      </c>
      <c r="G23" s="77">
        <f t="shared" si="1"/>
        <v>0</v>
      </c>
      <c r="H23" s="77">
        <v>0</v>
      </c>
      <c r="I23" s="77">
        <f t="shared" si="2"/>
        <v>0</v>
      </c>
      <c r="J23" s="76">
        <f>分析係数表!G26</f>
        <v>0.19709090909090909</v>
      </c>
      <c r="K23" s="78">
        <f t="shared" si="3"/>
        <v>0</v>
      </c>
      <c r="L23" s="79"/>
      <c r="M23" s="80"/>
      <c r="N23" s="81">
        <f>分析係数表!H26</f>
        <v>1.1996183032671423E-2</v>
      </c>
      <c r="O23" s="82">
        <f t="shared" si="4"/>
        <v>0</v>
      </c>
      <c r="P23" s="76">
        <f>分析係数表!C26</f>
        <v>0.3413940256045519</v>
      </c>
      <c r="Q23" s="82">
        <f t="shared" si="5"/>
        <v>0</v>
      </c>
      <c r="R23" s="83">
        <v>0</v>
      </c>
      <c r="S23" s="84">
        <f t="shared" si="6"/>
        <v>0</v>
      </c>
      <c r="T23" s="85">
        <f>分析係数表!F26</f>
        <v>0.33090909090909093</v>
      </c>
      <c r="U23" s="86">
        <f t="shared" si="7"/>
        <v>0</v>
      </c>
      <c r="V23" s="87">
        <f>分析係数表!D26</f>
        <v>1.6E-2</v>
      </c>
      <c r="W23" s="167">
        <f t="shared" si="8"/>
        <v>0</v>
      </c>
      <c r="X23" s="76">
        <f>分析係数表!E26</f>
        <v>1.6E-2</v>
      </c>
      <c r="Y23" s="166">
        <f t="shared" si="9"/>
        <v>0</v>
      </c>
    </row>
    <row r="24" spans="1:25" x14ac:dyDescent="0.2">
      <c r="A24" s="6" t="s">
        <v>12</v>
      </c>
      <c r="B24" s="5" t="s">
        <v>365</v>
      </c>
      <c r="C24" s="90"/>
      <c r="D24" s="76">
        <f>投入係数表!N24</f>
        <v>0</v>
      </c>
      <c r="E24" s="77">
        <f t="shared" si="0"/>
        <v>0</v>
      </c>
      <c r="F24" s="76">
        <f>分析係数表!C27</f>
        <v>1.9120458891013214E-3</v>
      </c>
      <c r="G24" s="77">
        <f t="shared" si="1"/>
        <v>0</v>
      </c>
      <c r="H24" s="77">
        <v>0</v>
      </c>
      <c r="I24" s="77">
        <f t="shared" si="2"/>
        <v>0</v>
      </c>
      <c r="J24" s="76">
        <f>分析係数表!G27</f>
        <v>0.2857142857142857</v>
      </c>
      <c r="K24" s="78">
        <f t="shared" si="3"/>
        <v>0</v>
      </c>
      <c r="L24" s="79"/>
      <c r="M24" s="80"/>
      <c r="N24" s="81">
        <f>分析係数表!H27</f>
        <v>1.131458172399691E-2</v>
      </c>
      <c r="O24" s="82">
        <f t="shared" si="4"/>
        <v>0</v>
      </c>
      <c r="P24" s="76">
        <f>分析係数表!C27</f>
        <v>1.9120458891013214E-3</v>
      </c>
      <c r="Q24" s="82">
        <f t="shared" si="5"/>
        <v>0</v>
      </c>
      <c r="R24" s="83">
        <v>0</v>
      </c>
      <c r="S24" s="84">
        <f t="shared" si="6"/>
        <v>0</v>
      </c>
      <c r="T24" s="85">
        <f>分析係数表!F27</f>
        <v>0.5714285714285714</v>
      </c>
      <c r="U24" s="86">
        <f t="shared" si="7"/>
        <v>0</v>
      </c>
      <c r="V24" s="87">
        <f>分析係数表!D27</f>
        <v>0</v>
      </c>
      <c r="W24" s="167">
        <f t="shared" si="8"/>
        <v>0</v>
      </c>
      <c r="X24" s="76">
        <f>分析係数表!E27</f>
        <v>0</v>
      </c>
      <c r="Y24" s="166">
        <f t="shared" si="9"/>
        <v>0</v>
      </c>
    </row>
    <row r="25" spans="1:25" x14ac:dyDescent="0.2">
      <c r="A25" s="6" t="s">
        <v>13</v>
      </c>
      <c r="B25" s="5" t="s">
        <v>191</v>
      </c>
      <c r="C25" s="90"/>
      <c r="D25" s="76">
        <f>投入係数表!N25</f>
        <v>0</v>
      </c>
      <c r="E25" s="77">
        <f t="shared" si="0"/>
        <v>0</v>
      </c>
      <c r="F25" s="76">
        <f>分析係数表!C28</f>
        <v>4.5924225028702859E-3</v>
      </c>
      <c r="G25" s="77">
        <f t="shared" si="1"/>
        <v>0</v>
      </c>
      <c r="H25" s="77">
        <v>0</v>
      </c>
      <c r="I25" s="77">
        <f t="shared" si="2"/>
        <v>0</v>
      </c>
      <c r="J25" s="76">
        <f>分析係数表!G28</f>
        <v>0.125</v>
      </c>
      <c r="K25" s="78">
        <f t="shared" si="3"/>
        <v>0</v>
      </c>
      <c r="L25" s="79"/>
      <c r="M25" s="80"/>
      <c r="N25" s="81">
        <f>分析係数表!H28</f>
        <v>2.2174762575544144E-2</v>
      </c>
      <c r="O25" s="82">
        <f t="shared" si="4"/>
        <v>0</v>
      </c>
      <c r="P25" s="76">
        <f>分析係数表!C28</f>
        <v>4.5924225028702859E-3</v>
      </c>
      <c r="Q25" s="82">
        <f t="shared" si="5"/>
        <v>0</v>
      </c>
      <c r="R25" s="83">
        <v>0</v>
      </c>
      <c r="S25" s="84">
        <f t="shared" si="6"/>
        <v>0</v>
      </c>
      <c r="T25" s="85">
        <f>分析係数表!F28</f>
        <v>0.20833333333333334</v>
      </c>
      <c r="U25" s="86">
        <f t="shared" si="7"/>
        <v>0</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投入係数表!N26</f>
        <v>0</v>
      </c>
      <c r="E26" s="77">
        <f t="shared" si="0"/>
        <v>0</v>
      </c>
      <c r="F26" s="76">
        <f>分析係数表!C29</f>
        <v>0.39276807980049877</v>
      </c>
      <c r="G26" s="77">
        <f t="shared" si="1"/>
        <v>0</v>
      </c>
      <c r="H26" s="77">
        <v>0</v>
      </c>
      <c r="I26" s="77">
        <f t="shared" si="2"/>
        <v>0</v>
      </c>
      <c r="J26" s="76">
        <f>分析係数表!G29</f>
        <v>0.26146220570012391</v>
      </c>
      <c r="K26" s="78">
        <f t="shared" si="3"/>
        <v>0</v>
      </c>
      <c r="L26" s="79"/>
      <c r="M26" s="80"/>
      <c r="N26" s="81">
        <f>分析係数表!H29</f>
        <v>1.0178579542872723E-2</v>
      </c>
      <c r="O26" s="82">
        <f t="shared" si="4"/>
        <v>0</v>
      </c>
      <c r="P26" s="76">
        <f>分析係数表!C29</f>
        <v>0.39276807980049877</v>
      </c>
      <c r="Q26" s="82">
        <f t="shared" si="5"/>
        <v>0</v>
      </c>
      <c r="R26" s="83">
        <v>0</v>
      </c>
      <c r="S26" s="84">
        <f t="shared" si="6"/>
        <v>0</v>
      </c>
      <c r="T26" s="85">
        <f>分析係数表!F29</f>
        <v>0.36926889714993805</v>
      </c>
      <c r="U26" s="86">
        <f t="shared" si="7"/>
        <v>0</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投入係数表!N27</f>
        <v>0</v>
      </c>
      <c r="E27" s="77">
        <f t="shared" si="0"/>
        <v>0</v>
      </c>
      <c r="F27" s="76">
        <f>分析係数表!C30</f>
        <v>1</v>
      </c>
      <c r="G27" s="77">
        <f t="shared" si="1"/>
        <v>0</v>
      </c>
      <c r="H27" s="77">
        <v>0</v>
      </c>
      <c r="I27" s="77">
        <f t="shared" si="2"/>
        <v>0</v>
      </c>
      <c r="J27" s="76">
        <f>分析係数表!G30</f>
        <v>0.34503154574132494</v>
      </c>
      <c r="K27" s="78">
        <f t="shared" si="3"/>
        <v>0</v>
      </c>
      <c r="L27" s="79"/>
      <c r="M27" s="80"/>
      <c r="N27" s="81">
        <f>分析係数表!H30</f>
        <v>0</v>
      </c>
      <c r="O27" s="82">
        <f t="shared" si="4"/>
        <v>0</v>
      </c>
      <c r="P27" s="76">
        <f>分析係数表!C30</f>
        <v>1</v>
      </c>
      <c r="Q27" s="82">
        <f t="shared" si="5"/>
        <v>0</v>
      </c>
      <c r="R27" s="83">
        <v>0</v>
      </c>
      <c r="S27" s="84">
        <f t="shared" si="6"/>
        <v>0</v>
      </c>
      <c r="T27" s="85">
        <f>分析係数表!F30</f>
        <v>0.4357255520504732</v>
      </c>
      <c r="U27" s="86">
        <f t="shared" si="7"/>
        <v>0</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投入係数表!N28</f>
        <v>0</v>
      </c>
      <c r="E28" s="77">
        <f t="shared" si="0"/>
        <v>0</v>
      </c>
      <c r="F28" s="76">
        <f>分析係数表!C31</f>
        <v>0.9610142630744849</v>
      </c>
      <c r="G28" s="77">
        <f t="shared" si="1"/>
        <v>0</v>
      </c>
      <c r="H28" s="77">
        <v>0</v>
      </c>
      <c r="I28" s="77">
        <f t="shared" si="2"/>
        <v>0</v>
      </c>
      <c r="J28" s="76">
        <f>分析係数表!G31</f>
        <v>7.0898896726351968E-2</v>
      </c>
      <c r="K28" s="78">
        <f t="shared" si="3"/>
        <v>0</v>
      </c>
      <c r="L28" s="79"/>
      <c r="M28" s="80"/>
      <c r="N28" s="81">
        <f>分析係数表!H31</f>
        <v>2.4401326850547553E-2</v>
      </c>
      <c r="O28" s="82">
        <f t="shared" si="4"/>
        <v>0</v>
      </c>
      <c r="P28" s="76">
        <f>分析係数表!C31</f>
        <v>0.9610142630744849</v>
      </c>
      <c r="Q28" s="82">
        <f t="shared" si="5"/>
        <v>0</v>
      </c>
      <c r="R28" s="83">
        <v>0</v>
      </c>
      <c r="S28" s="84">
        <f t="shared" si="6"/>
        <v>0</v>
      </c>
      <c r="T28" s="85">
        <f>分析係数表!F31</f>
        <v>0.34418520528124436</v>
      </c>
      <c r="U28" s="86">
        <f t="shared" si="7"/>
        <v>0</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投入係数表!N29</f>
        <v>0</v>
      </c>
      <c r="E29" s="77">
        <f t="shared" si="0"/>
        <v>0</v>
      </c>
      <c r="F29" s="76">
        <f>分析係数表!C32</f>
        <v>1</v>
      </c>
      <c r="G29" s="77">
        <f t="shared" si="1"/>
        <v>0</v>
      </c>
      <c r="H29" s="77">
        <v>0</v>
      </c>
      <c r="I29" s="77">
        <f t="shared" si="2"/>
        <v>0</v>
      </c>
      <c r="J29" s="76">
        <f>分析係数表!G32</f>
        <v>0.14117647058823529</v>
      </c>
      <c r="K29" s="78">
        <f t="shared" si="3"/>
        <v>0</v>
      </c>
      <c r="L29" s="79"/>
      <c r="M29" s="80"/>
      <c r="N29" s="81">
        <f>分析係数表!H32</f>
        <v>7.0886536102149319E-3</v>
      </c>
      <c r="O29" s="82">
        <f t="shared" si="4"/>
        <v>0</v>
      </c>
      <c r="P29" s="76">
        <f>分析係数表!C32</f>
        <v>1</v>
      </c>
      <c r="Q29" s="82">
        <f t="shared" si="5"/>
        <v>0</v>
      </c>
      <c r="R29" s="83">
        <v>0</v>
      </c>
      <c r="S29" s="84">
        <f t="shared" si="6"/>
        <v>0</v>
      </c>
      <c r="T29" s="85">
        <f>分析係数表!F32</f>
        <v>0.4823529411764706</v>
      </c>
      <c r="U29" s="86">
        <f t="shared" si="7"/>
        <v>0</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投入係数表!N30</f>
        <v>0</v>
      </c>
      <c r="E30" s="77">
        <f t="shared" si="0"/>
        <v>0</v>
      </c>
      <c r="F30" s="76">
        <f>分析係数表!C33</f>
        <v>0.51830443159922934</v>
      </c>
      <c r="G30" s="77">
        <f t="shared" si="1"/>
        <v>0</v>
      </c>
      <c r="H30" s="77">
        <v>0</v>
      </c>
      <c r="I30" s="77">
        <f t="shared" si="2"/>
        <v>0</v>
      </c>
      <c r="J30" s="76">
        <f>分析係数表!G33</f>
        <v>0.50370370370370365</v>
      </c>
      <c r="K30" s="78">
        <f t="shared" si="3"/>
        <v>0</v>
      </c>
      <c r="L30" s="79"/>
      <c r="M30" s="80"/>
      <c r="N30" s="81">
        <f>分析係数表!H33</f>
        <v>1.0451220066342527E-3</v>
      </c>
      <c r="O30" s="82">
        <f t="shared" si="4"/>
        <v>0</v>
      </c>
      <c r="P30" s="76">
        <f>分析係数表!C33</f>
        <v>0.51830443159922934</v>
      </c>
      <c r="Q30" s="82">
        <f t="shared" si="5"/>
        <v>0</v>
      </c>
      <c r="R30" s="83">
        <v>0</v>
      </c>
      <c r="S30" s="84">
        <f t="shared" si="6"/>
        <v>0</v>
      </c>
      <c r="T30" s="85">
        <f>分析係数表!F33</f>
        <v>0.61481481481481481</v>
      </c>
      <c r="U30" s="86">
        <f t="shared" si="7"/>
        <v>0</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投入係数表!N31</f>
        <v>0</v>
      </c>
      <c r="E31" s="77">
        <f t="shared" si="0"/>
        <v>0</v>
      </c>
      <c r="F31" s="76">
        <f>分析係数表!C34</f>
        <v>0.14253664373317376</v>
      </c>
      <c r="G31" s="77">
        <f t="shared" si="1"/>
        <v>0</v>
      </c>
      <c r="H31" s="77">
        <v>0</v>
      </c>
      <c r="I31" s="77">
        <f t="shared" si="2"/>
        <v>0</v>
      </c>
      <c r="J31" s="76">
        <f>分析係数表!G34</f>
        <v>0.42611464968152868</v>
      </c>
      <c r="K31" s="78">
        <f t="shared" si="3"/>
        <v>0</v>
      </c>
      <c r="L31" s="79"/>
      <c r="M31" s="80"/>
      <c r="N31" s="81">
        <f>分析係数表!H34</f>
        <v>0.17362657336302087</v>
      </c>
      <c r="O31" s="82">
        <f t="shared" si="4"/>
        <v>0</v>
      </c>
      <c r="P31" s="76">
        <f>分析係数表!C34</f>
        <v>0.14253664373317376</v>
      </c>
      <c r="Q31" s="82">
        <f t="shared" si="5"/>
        <v>0</v>
      </c>
      <c r="R31" s="83">
        <v>0</v>
      </c>
      <c r="S31" s="84">
        <f t="shared" si="6"/>
        <v>0</v>
      </c>
      <c r="T31" s="85">
        <f>分析係数表!F34</f>
        <v>0.68789808917197448</v>
      </c>
      <c r="U31" s="86">
        <f t="shared" si="7"/>
        <v>0</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投入係数表!N32</f>
        <v>0</v>
      </c>
      <c r="E32" s="77">
        <f t="shared" si="0"/>
        <v>0</v>
      </c>
      <c r="F32" s="76">
        <f>分析係数表!C35</f>
        <v>0.11069496462754891</v>
      </c>
      <c r="G32" s="77">
        <f t="shared" si="1"/>
        <v>0</v>
      </c>
      <c r="H32" s="77">
        <v>0</v>
      </c>
      <c r="I32" s="77">
        <f t="shared" si="2"/>
        <v>0</v>
      </c>
      <c r="J32" s="76">
        <f>分析係数表!G35</f>
        <v>0.32042253521126762</v>
      </c>
      <c r="K32" s="78">
        <f t="shared" si="3"/>
        <v>0</v>
      </c>
      <c r="L32" s="79"/>
      <c r="M32" s="80"/>
      <c r="N32" s="81">
        <f>分析係数表!H35</f>
        <v>6.6251647203162636E-2</v>
      </c>
      <c r="O32" s="82">
        <f t="shared" si="4"/>
        <v>0</v>
      </c>
      <c r="P32" s="76">
        <f>分析係数表!C35</f>
        <v>0.11069496462754891</v>
      </c>
      <c r="Q32" s="82">
        <f t="shared" si="5"/>
        <v>0</v>
      </c>
      <c r="R32" s="83">
        <v>0</v>
      </c>
      <c r="S32" s="84">
        <f t="shared" si="6"/>
        <v>0</v>
      </c>
      <c r="T32" s="85">
        <f>分析係数表!F35</f>
        <v>0.63380281690140849</v>
      </c>
      <c r="U32" s="86">
        <f t="shared" si="7"/>
        <v>0</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投入係数表!N33</f>
        <v>0</v>
      </c>
      <c r="E33" s="77">
        <f t="shared" si="0"/>
        <v>0</v>
      </c>
      <c r="F33" s="76">
        <f>分析係数表!C36</f>
        <v>0.6760350559081294</v>
      </c>
      <c r="G33" s="77">
        <f t="shared" si="1"/>
        <v>0</v>
      </c>
      <c r="H33" s="77">
        <v>0</v>
      </c>
      <c r="I33" s="77">
        <f t="shared" si="2"/>
        <v>0</v>
      </c>
      <c r="J33" s="76">
        <f>分析係数表!G36</f>
        <v>4.0214477211796247E-3</v>
      </c>
      <c r="K33" s="78">
        <f t="shared" si="3"/>
        <v>0</v>
      </c>
      <c r="L33" s="79"/>
      <c r="M33" s="80"/>
      <c r="N33" s="81">
        <f>分析係数表!H36</f>
        <v>0.13227609397010043</v>
      </c>
      <c r="O33" s="82">
        <f t="shared" si="4"/>
        <v>0</v>
      </c>
      <c r="P33" s="76">
        <f>分析係数表!C36</f>
        <v>0.6760350559081294</v>
      </c>
      <c r="Q33" s="82">
        <f t="shared" si="5"/>
        <v>0</v>
      </c>
      <c r="R33" s="83">
        <v>0</v>
      </c>
      <c r="S33" s="84">
        <f t="shared" si="6"/>
        <v>0</v>
      </c>
      <c r="T33" s="85">
        <f>分析係数表!F36</f>
        <v>0.90035746201966038</v>
      </c>
      <c r="U33" s="86">
        <f t="shared" si="7"/>
        <v>0</v>
      </c>
      <c r="V33" s="87">
        <f>分析係数表!D36</f>
        <v>8.0428954423592495E-3</v>
      </c>
      <c r="W33" s="167">
        <f t="shared" si="8"/>
        <v>0</v>
      </c>
      <c r="X33" s="76">
        <f>分析係数表!E36</f>
        <v>0</v>
      </c>
      <c r="Y33" s="166">
        <f t="shared" si="9"/>
        <v>0</v>
      </c>
    </row>
    <row r="34" spans="1:25" x14ac:dyDescent="0.2">
      <c r="A34" s="6" t="s">
        <v>22</v>
      </c>
      <c r="B34" s="5" t="s">
        <v>377</v>
      </c>
      <c r="C34" s="90"/>
      <c r="D34" s="76">
        <f>投入係数表!N34</f>
        <v>0</v>
      </c>
      <c r="E34" s="77">
        <f t="shared" si="0"/>
        <v>0</v>
      </c>
      <c r="F34" s="76">
        <f>分析係数表!C37</f>
        <v>0.1837517433751743</v>
      </c>
      <c r="G34" s="77">
        <f t="shared" si="1"/>
        <v>0</v>
      </c>
      <c r="H34" s="77">
        <v>0</v>
      </c>
      <c r="I34" s="77">
        <f t="shared" si="2"/>
        <v>0</v>
      </c>
      <c r="J34" s="76">
        <f>分析係数表!G37</f>
        <v>0.39318023660403617</v>
      </c>
      <c r="K34" s="78">
        <f t="shared" si="3"/>
        <v>0</v>
      </c>
      <c r="L34" s="79"/>
      <c r="M34" s="80"/>
      <c r="N34" s="81">
        <f>分析係数表!H37</f>
        <v>5.0938337801608578E-2</v>
      </c>
      <c r="O34" s="82">
        <f t="shared" si="4"/>
        <v>0</v>
      </c>
      <c r="P34" s="76">
        <f>分析係数表!C37</f>
        <v>0.1837517433751743</v>
      </c>
      <c r="Q34" s="82">
        <f t="shared" si="5"/>
        <v>0</v>
      </c>
      <c r="R34" s="83">
        <v>0</v>
      </c>
      <c r="S34" s="84">
        <f t="shared" si="6"/>
        <v>0</v>
      </c>
      <c r="T34" s="85">
        <f>分析係数表!F37</f>
        <v>0.67780097425191366</v>
      </c>
      <c r="U34" s="86">
        <f t="shared" si="7"/>
        <v>0</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投入係数表!N35</f>
        <v>0</v>
      </c>
      <c r="E35" s="77">
        <f t="shared" si="0"/>
        <v>0</v>
      </c>
      <c r="F35" s="76">
        <f>分析係数表!C38</f>
        <v>7.8895463510848529E-3</v>
      </c>
      <c r="G35" s="77">
        <f t="shared" si="1"/>
        <v>0</v>
      </c>
      <c r="H35" s="77">
        <v>0</v>
      </c>
      <c r="I35" s="77">
        <f t="shared" si="2"/>
        <v>0</v>
      </c>
      <c r="J35" s="76">
        <f>分析係数表!G38</f>
        <v>0.41666666666666669</v>
      </c>
      <c r="K35" s="78">
        <f t="shared" si="3"/>
        <v>0</v>
      </c>
      <c r="L35" s="79"/>
      <c r="M35" s="80"/>
      <c r="N35" s="81">
        <f>分析係数表!H38</f>
        <v>4.4667605761803064E-2</v>
      </c>
      <c r="O35" s="82">
        <f t="shared" si="4"/>
        <v>0</v>
      </c>
      <c r="P35" s="76">
        <f>分析係数表!C38</f>
        <v>7.8895463510848529E-3</v>
      </c>
      <c r="Q35" s="82">
        <f t="shared" si="5"/>
        <v>0</v>
      </c>
      <c r="R35" s="83">
        <v>0</v>
      </c>
      <c r="S35" s="84">
        <f t="shared" si="6"/>
        <v>0</v>
      </c>
      <c r="T35" s="85">
        <f>分析係数表!F38</f>
        <v>0.70833333333333337</v>
      </c>
      <c r="U35" s="86">
        <f t="shared" si="7"/>
        <v>0</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投入係数表!N36</f>
        <v>0</v>
      </c>
      <c r="E36" s="77">
        <f t="shared" si="0"/>
        <v>0</v>
      </c>
      <c r="F36" s="76">
        <f>分析係数表!C39</f>
        <v>1</v>
      </c>
      <c r="G36" s="77">
        <f t="shared" si="1"/>
        <v>0</v>
      </c>
      <c r="H36" s="77">
        <v>0</v>
      </c>
      <c r="I36" s="77">
        <f t="shared" si="2"/>
        <v>0</v>
      </c>
      <c r="J36" s="76">
        <f>分析係数表!G39</f>
        <v>0.33114754098360655</v>
      </c>
      <c r="K36" s="78">
        <f t="shared" si="3"/>
        <v>0</v>
      </c>
      <c r="L36" s="79"/>
      <c r="M36" s="80"/>
      <c r="N36" s="81">
        <f>分析係数表!H39</f>
        <v>4.0896078520470756E-3</v>
      </c>
      <c r="O36" s="82">
        <f t="shared" si="4"/>
        <v>0</v>
      </c>
      <c r="P36" s="76">
        <f>分析係数表!C39</f>
        <v>1</v>
      </c>
      <c r="Q36" s="82">
        <f t="shared" si="5"/>
        <v>0</v>
      </c>
      <c r="R36" s="83">
        <v>0</v>
      </c>
      <c r="S36" s="84">
        <f t="shared" si="6"/>
        <v>0</v>
      </c>
      <c r="T36" s="85">
        <f>分析係数表!F39</f>
        <v>0.68196721311475406</v>
      </c>
      <c r="U36" s="86">
        <f t="shared" si="7"/>
        <v>0</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投入係数表!N37</f>
        <v>0</v>
      </c>
      <c r="E37" s="77">
        <f t="shared" si="0"/>
        <v>0</v>
      </c>
      <c r="F37" s="76">
        <f>分析係数表!C40</f>
        <v>0.77068092290377044</v>
      </c>
      <c r="G37" s="77">
        <f t="shared" si="1"/>
        <v>0</v>
      </c>
      <c r="H37" s="77">
        <v>0</v>
      </c>
      <c r="I37" s="77">
        <f t="shared" si="2"/>
        <v>0</v>
      </c>
      <c r="J37" s="76">
        <f>分析係数表!G40</f>
        <v>0.52989130434782605</v>
      </c>
      <c r="K37" s="78">
        <f t="shared" si="3"/>
        <v>0</v>
      </c>
      <c r="L37" s="79"/>
      <c r="M37" s="80"/>
      <c r="N37" s="81">
        <f>分析係数表!H40</f>
        <v>3.0172217930658426E-2</v>
      </c>
      <c r="O37" s="82">
        <f t="shared" si="4"/>
        <v>0</v>
      </c>
      <c r="P37" s="76">
        <f>分析係数表!C40</f>
        <v>0.77068092290377044</v>
      </c>
      <c r="Q37" s="82">
        <f t="shared" si="5"/>
        <v>0</v>
      </c>
      <c r="R37" s="83">
        <v>0</v>
      </c>
      <c r="S37" s="84">
        <f t="shared" si="6"/>
        <v>0</v>
      </c>
      <c r="T37" s="85">
        <f>分析係数表!F40</f>
        <v>0.69599184782608692</v>
      </c>
      <c r="U37" s="86">
        <f t="shared" si="7"/>
        <v>0</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投入係数表!N38</f>
        <v>0</v>
      </c>
      <c r="E38" s="77">
        <f t="shared" si="0"/>
        <v>0</v>
      </c>
      <c r="F38" s="76">
        <f>分析係数表!C41</f>
        <v>0.61174300645557944</v>
      </c>
      <c r="G38" s="77">
        <f t="shared" si="1"/>
        <v>0</v>
      </c>
      <c r="H38" s="77">
        <v>0</v>
      </c>
      <c r="I38" s="77">
        <f t="shared" si="2"/>
        <v>0</v>
      </c>
      <c r="J38" s="76">
        <f>分析係数表!G41</f>
        <v>0.45221971407072986</v>
      </c>
      <c r="K38" s="78">
        <f t="shared" si="3"/>
        <v>0</v>
      </c>
      <c r="L38" s="79"/>
      <c r="M38" s="80"/>
      <c r="N38" s="81">
        <f>分析係数表!H41</f>
        <v>5.2210660244467667E-2</v>
      </c>
      <c r="O38" s="82">
        <f t="shared" si="4"/>
        <v>0</v>
      </c>
      <c r="P38" s="76">
        <f>分析係数表!C41</f>
        <v>0.61174300645557944</v>
      </c>
      <c r="Q38" s="82">
        <f t="shared" si="5"/>
        <v>0</v>
      </c>
      <c r="R38" s="83">
        <v>0</v>
      </c>
      <c r="S38" s="84">
        <f t="shared" si="6"/>
        <v>0</v>
      </c>
      <c r="T38" s="85">
        <f>分析係数表!F41</f>
        <v>0.5410082768999247</v>
      </c>
      <c r="U38" s="86">
        <f t="shared" si="7"/>
        <v>0</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投入係数表!N39</f>
        <v>0</v>
      </c>
      <c r="E39" s="77">
        <f>$C$16*D39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投入係数表!N40</f>
        <v>0</v>
      </c>
      <c r="E40" s="77">
        <f>$C$16*D40</f>
        <v>0</v>
      </c>
      <c r="F40" s="76">
        <f>分析係数表!C43</f>
        <v>0.17601918465227817</v>
      </c>
      <c r="G40" s="77">
        <f>E40*F40</f>
        <v>0</v>
      </c>
      <c r="H40" s="77">
        <v>0</v>
      </c>
      <c r="I40" s="77">
        <f>C40+H40</f>
        <v>0</v>
      </c>
      <c r="J40" s="76">
        <f>分析係数表!G43</f>
        <v>0.3244228432563791</v>
      </c>
      <c r="K40" s="78">
        <f>I40*J40</f>
        <v>0</v>
      </c>
      <c r="L40" s="79"/>
      <c r="M40" s="80"/>
      <c r="N40" s="81">
        <f>分析係数表!H43</f>
        <v>4.0396237560776115E-2</v>
      </c>
      <c r="O40" s="82">
        <f t="shared" si="4"/>
        <v>0</v>
      </c>
      <c r="P40" s="76">
        <f>分析係数表!C43</f>
        <v>0.17601918465227817</v>
      </c>
      <c r="Q40" s="82">
        <f>O40*P40</f>
        <v>0</v>
      </c>
      <c r="R40" s="83">
        <v>0</v>
      </c>
      <c r="S40" s="84">
        <f>I40+R40</f>
        <v>0</v>
      </c>
      <c r="T40" s="85">
        <f>分析係数表!F43</f>
        <v>0.59416767922235725</v>
      </c>
      <c r="U40" s="86">
        <f>S40*T40</f>
        <v>0</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投入係数表!N41</f>
        <v>0</v>
      </c>
      <c r="E41" s="77">
        <f>$C$16*D41</f>
        <v>0</v>
      </c>
      <c r="F41" s="76">
        <f>分析係数表!C44</f>
        <v>0.35545171339563864</v>
      </c>
      <c r="G41" s="77">
        <f>E41*F41</f>
        <v>0</v>
      </c>
      <c r="H41" s="77">
        <v>0</v>
      </c>
      <c r="I41" s="77">
        <f>C41+H41</f>
        <v>0</v>
      </c>
      <c r="J41" s="76">
        <f>分析係数表!G44</f>
        <v>0.26461880088823092</v>
      </c>
      <c r="K41" s="78">
        <f>I41*J41</f>
        <v>0</v>
      </c>
      <c r="L41" s="79"/>
      <c r="M41" s="80"/>
      <c r="N41" s="81">
        <f>分析係数表!H44</f>
        <v>0.11582678238742218</v>
      </c>
      <c r="O41" s="82">
        <f t="shared" si="4"/>
        <v>0</v>
      </c>
      <c r="P41" s="76">
        <f>分析係数表!C44</f>
        <v>0.35545171339563864</v>
      </c>
      <c r="Q41" s="82">
        <f>O41*P41</f>
        <v>0</v>
      </c>
      <c r="R41" s="83">
        <v>0</v>
      </c>
      <c r="S41" s="84">
        <f>I41+R41</f>
        <v>0</v>
      </c>
      <c r="T41" s="85">
        <f>分析係数表!F44</f>
        <v>0.46669133974833454</v>
      </c>
      <c r="U41" s="86">
        <f>S41*T41</f>
        <v>0</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投入係数表!N42</f>
        <v>0</v>
      </c>
      <c r="E42" s="77">
        <f>$C$16*D42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0</v>
      </c>
      <c r="E43" s="77">
        <f>$C$16*D43</f>
        <v>0</v>
      </c>
      <c r="F43" s="76">
        <f>分析係数表!C46</f>
        <v>0.4567198177676538</v>
      </c>
      <c r="G43" s="77">
        <f>E43*F43</f>
        <v>0</v>
      </c>
      <c r="H43" s="77">
        <v>0</v>
      </c>
      <c r="I43" s="77">
        <f>C43+H43</f>
        <v>0</v>
      </c>
      <c r="J43" s="76">
        <f>分析係数表!G46</f>
        <v>7.462686567164179E-3</v>
      </c>
      <c r="K43" s="78">
        <f>I43*J43</f>
        <v>0</v>
      </c>
      <c r="L43" s="79"/>
      <c r="M43" s="80"/>
      <c r="N43" s="81">
        <f>分析係数表!H46</f>
        <v>2.3901485890852909E-2</v>
      </c>
      <c r="O43" s="82">
        <f t="shared" si="4"/>
        <v>0</v>
      </c>
      <c r="P43" s="76">
        <f>分析係数表!C46</f>
        <v>0.4567198177676538</v>
      </c>
      <c r="Q43" s="82">
        <f>O43*P43</f>
        <v>0</v>
      </c>
      <c r="R43" s="83">
        <v>0</v>
      </c>
      <c r="S43" s="84">
        <f>I43+R43</f>
        <v>0</v>
      </c>
      <c r="T43" s="85">
        <f>分析係数表!F46</f>
        <v>0.31592039800995025</v>
      </c>
      <c r="U43" s="86">
        <f>S43*T43</f>
        <v>0</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投入係数表!N44</f>
        <v>0.8</v>
      </c>
      <c r="E44" s="91">
        <f>SUM(E5:E43)</f>
        <v>80</v>
      </c>
      <c r="F44" s="92">
        <f>分析係数表!C47</f>
        <v>0.36342247216802481</v>
      </c>
      <c r="G44" s="91">
        <f>SUM(G5:G43)</f>
        <v>0</v>
      </c>
      <c r="H44" s="91">
        <f>SUM(H5:H43)</f>
        <v>0</v>
      </c>
      <c r="I44" s="91">
        <f>SUM(I5:I43)</f>
        <v>100</v>
      </c>
      <c r="J44" s="92">
        <f>分析係数表!G47</f>
        <v>0.19905001489523683</v>
      </c>
      <c r="K44" s="93">
        <f>SUM(K5:K43)</f>
        <v>0</v>
      </c>
      <c r="L44" s="94">
        <f>最終需要_まとめ!$L$33</f>
        <v>0.627</v>
      </c>
      <c r="M44" s="91">
        <f>K44*L44</f>
        <v>0</v>
      </c>
      <c r="N44" s="95">
        <f>分析係数表!H47</f>
        <v>1</v>
      </c>
      <c r="O44" s="93">
        <f>SUM(O5:O43)</f>
        <v>0</v>
      </c>
      <c r="P44" s="92">
        <f>分析係数表!C47</f>
        <v>0.36342247216802481</v>
      </c>
      <c r="Q44" s="96">
        <f>SUM(Q5:Q43)</f>
        <v>0</v>
      </c>
      <c r="R44" s="91">
        <f>SUM(R5:R43)</f>
        <v>0</v>
      </c>
      <c r="S44" s="97">
        <f>SUM(S5:S43)</f>
        <v>100</v>
      </c>
      <c r="T44" s="98">
        <f>分析係数表!F47</f>
        <v>0.46090827844162724</v>
      </c>
      <c r="U44" s="99">
        <f>SUM(U5:U43)</f>
        <v>20</v>
      </c>
      <c r="V44" s="100">
        <f>分析係数表!D47</f>
        <v>7.2937009698454208E-2</v>
      </c>
      <c r="W44" s="164">
        <f>SUM(W5:W43)</f>
        <v>0</v>
      </c>
      <c r="X44" s="92">
        <f>分析係数表!E47</f>
        <v>5.555923339181093E-2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0.28540305010893241</v>
      </c>
      <c r="G5" s="77">
        <f t="shared" ref="G5:G38" si="1">E5*F5</f>
        <v>0</v>
      </c>
      <c r="H5" s="77">
        <f t="array" ref="H5:H43">MMULT(逆行列係数!C5:AO43,'13'!G5:G43)</f>
        <v>1.8192465988935416E-3</v>
      </c>
      <c r="I5" s="77">
        <f t="shared" ref="I5:I38" si="2">C5+H5</f>
        <v>1.8192465988935416E-3</v>
      </c>
      <c r="J5" s="76">
        <f>分析係数表!G8</f>
        <v>0.12073170731707317</v>
      </c>
      <c r="K5" s="78">
        <f t="shared" ref="K5:K38" si="3">I5*J5</f>
        <v>2.1964074791519587E-4</v>
      </c>
      <c r="L5" s="79" t="s">
        <v>183</v>
      </c>
      <c r="M5" s="80" t="s">
        <v>183</v>
      </c>
      <c r="N5" s="81">
        <f>分析係数表!H8</f>
        <v>1.3177625301040578E-2</v>
      </c>
      <c r="O5" s="82">
        <f t="shared" ref="O5:O43" si="4">$M$44*N5</f>
        <v>0.1104111974943974</v>
      </c>
      <c r="P5" s="76">
        <f>分析係数表!C8</f>
        <v>0.28540305010893241</v>
      </c>
      <c r="Q5" s="82">
        <f t="shared" ref="Q5:Q38" si="5">O5*P5</f>
        <v>3.1511692531080736E-2</v>
      </c>
      <c r="R5" s="83">
        <f t="array" ref="R5:R43">MMULT(逆行列係数!C5:AO43,'13'!Q5:Q43)</f>
        <v>3.6450771611780557E-2</v>
      </c>
      <c r="S5" s="84">
        <f t="shared" ref="S5:S38" si="6">I5+R5</f>
        <v>3.8270018210674099E-2</v>
      </c>
      <c r="T5" s="85">
        <f>分析係数表!F8</f>
        <v>0.44634146341463415</v>
      </c>
      <c r="U5" s="86">
        <f t="shared" ref="U5:U38" si="7">S5*T5</f>
        <v>1.7081495933056978E-2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投入係数表!O6</f>
        <v>0</v>
      </c>
      <c r="E6" s="77">
        <f t="shared" si="0"/>
        <v>0</v>
      </c>
      <c r="F6" s="76">
        <f>分析係数表!C9</f>
        <v>1</v>
      </c>
      <c r="G6" s="77">
        <f t="shared" si="1"/>
        <v>0</v>
      </c>
      <c r="H6" s="77">
        <v>5.9063244708450397E-4</v>
      </c>
      <c r="I6" s="77">
        <f t="shared" si="2"/>
        <v>5.9063244708450397E-4</v>
      </c>
      <c r="J6" s="76">
        <f>分析係数表!G9</f>
        <v>0.24766355140186916</v>
      </c>
      <c r="K6" s="78">
        <f t="shared" si="3"/>
        <v>1.4627812941812483E-4</v>
      </c>
      <c r="L6" s="79"/>
      <c r="M6" s="80"/>
      <c r="N6" s="81">
        <f>分析係数表!H9</f>
        <v>6.816013086745127E-4</v>
      </c>
      <c r="O6" s="82">
        <f t="shared" si="4"/>
        <v>5.7109240083309002E-3</v>
      </c>
      <c r="P6" s="76">
        <f>分析係数表!C9</f>
        <v>1</v>
      </c>
      <c r="Q6" s="82">
        <f t="shared" si="5"/>
        <v>5.7109240083309002E-3</v>
      </c>
      <c r="R6" s="83">
        <v>7.2035888509526446E-3</v>
      </c>
      <c r="S6" s="84">
        <f t="shared" si="6"/>
        <v>7.7942212980371484E-3</v>
      </c>
      <c r="T6" s="85">
        <f>分析係数表!F9</f>
        <v>0.64018691588785048</v>
      </c>
      <c r="U6" s="86">
        <f t="shared" si="7"/>
        <v>4.9897584945378009E-3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1.14218480166618E-2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投入係数表!O8</f>
        <v>0.15126050420168066</v>
      </c>
      <c r="E8" s="77">
        <f t="shared" si="0"/>
        <v>15.126050420168067</v>
      </c>
      <c r="F8" s="76">
        <f>分析係数表!C11</f>
        <v>8.7822458270106263E-2</v>
      </c>
      <c r="G8" s="77">
        <f t="shared" si="1"/>
        <v>1.3284069318167333</v>
      </c>
      <c r="H8" s="77">
        <v>1.5392010882218579</v>
      </c>
      <c r="I8" s="77">
        <f t="shared" si="2"/>
        <v>1.5392010882218579</v>
      </c>
      <c r="J8" s="76">
        <f>分析係数表!G11</f>
        <v>0.34070796460176989</v>
      </c>
      <c r="K8" s="78">
        <f t="shared" si="3"/>
        <v>0.52441806988089845</v>
      </c>
      <c r="L8" s="79"/>
      <c r="M8" s="80"/>
      <c r="N8" s="81">
        <f>分析係数表!H11</f>
        <v>0</v>
      </c>
      <c r="O8" s="82">
        <f t="shared" si="4"/>
        <v>0</v>
      </c>
      <c r="P8" s="76">
        <f>分析係数表!C11</f>
        <v>8.7822458270106263E-2</v>
      </c>
      <c r="Q8" s="82">
        <f t="shared" si="5"/>
        <v>0</v>
      </c>
      <c r="R8" s="83">
        <v>7.6373780680099182E-3</v>
      </c>
      <c r="S8" s="84">
        <f t="shared" si="6"/>
        <v>1.5468384662898678</v>
      </c>
      <c r="T8" s="85">
        <f>分析係数表!F11</f>
        <v>0.55309734513274333</v>
      </c>
      <c r="U8" s="86">
        <f t="shared" si="7"/>
        <v>0.85555224905413041</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投入係数表!O9</f>
        <v>0</v>
      </c>
      <c r="E9" s="77">
        <f t="shared" si="0"/>
        <v>0</v>
      </c>
      <c r="F9" s="76">
        <f>分析係数表!C12</f>
        <v>5.1649194579391433E-2</v>
      </c>
      <c r="G9" s="77">
        <f t="shared" si="1"/>
        <v>0</v>
      </c>
      <c r="H9" s="77">
        <v>1.5239160351545057E-4</v>
      </c>
      <c r="I9" s="77">
        <f t="shared" si="2"/>
        <v>1.5239160351545057E-4</v>
      </c>
      <c r="J9" s="76">
        <f>分析係数表!G12</f>
        <v>0.11451828724353257</v>
      </c>
      <c r="K9" s="78">
        <f t="shared" si="3"/>
        <v>1.7451625424884895E-5</v>
      </c>
      <c r="L9" s="79"/>
      <c r="M9" s="80"/>
      <c r="N9" s="81">
        <f>分析係数表!H12</f>
        <v>9.8559549234334534E-2</v>
      </c>
      <c r="O9" s="82">
        <f t="shared" si="4"/>
        <v>0.82579961160464821</v>
      </c>
      <c r="P9" s="76">
        <f>分析係数表!C12</f>
        <v>5.1649194579391433E-2</v>
      </c>
      <c r="Q9" s="82">
        <f t="shared" si="5"/>
        <v>4.2651884823354344E-2</v>
      </c>
      <c r="R9" s="83">
        <v>4.5895823094218489E-2</v>
      </c>
      <c r="S9" s="84">
        <f t="shared" si="6"/>
        <v>4.6048214697733937E-2</v>
      </c>
      <c r="T9" s="85">
        <f>分析係数表!F12</f>
        <v>0.48360838537020517</v>
      </c>
      <c r="U9" s="86">
        <f t="shared" si="7"/>
        <v>2.2269302759151659E-2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投入係数表!O10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0.12297523031272539</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投入係数表!O11</f>
        <v>0</v>
      </c>
      <c r="E11" s="77">
        <f t="shared" si="0"/>
        <v>0</v>
      </c>
      <c r="F11" s="76">
        <f>分析係数表!C14</f>
        <v>0.34108258154059679</v>
      </c>
      <c r="G11" s="77">
        <f t="shared" si="1"/>
        <v>0</v>
      </c>
      <c r="H11" s="77">
        <v>8.4713860225561072E-2</v>
      </c>
      <c r="I11" s="77">
        <f t="shared" si="2"/>
        <v>8.4713860225561072E-2</v>
      </c>
      <c r="J11" s="76">
        <f>分析係数表!G14</f>
        <v>0.16056603773584904</v>
      </c>
      <c r="K11" s="78">
        <f t="shared" si="3"/>
        <v>1.360216887772688E-2</v>
      </c>
      <c r="L11" s="79"/>
      <c r="M11" s="80"/>
      <c r="N11" s="81">
        <f>分析係数表!H14</f>
        <v>1.2723224428590903E-3</v>
      </c>
      <c r="O11" s="82">
        <f t="shared" si="4"/>
        <v>1.0660391482217681E-2</v>
      </c>
      <c r="P11" s="76">
        <f>分析係数表!C14</f>
        <v>0.34108258154059679</v>
      </c>
      <c r="Q11" s="82">
        <f t="shared" si="5"/>
        <v>3.6360738469881954E-3</v>
      </c>
      <c r="R11" s="83">
        <v>2.3250342312559014E-2</v>
      </c>
      <c r="S11" s="84">
        <f t="shared" si="6"/>
        <v>0.10796420253812009</v>
      </c>
      <c r="T11" s="85">
        <f>分析係数表!F14</f>
        <v>0.29226415094339625</v>
      </c>
      <c r="U11" s="86">
        <f t="shared" si="7"/>
        <v>3.1554065987084531E-2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投入係数表!O12</f>
        <v>8.4033613445378148E-3</v>
      </c>
      <c r="E12" s="77">
        <f t="shared" si="0"/>
        <v>0.84033613445378152</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7.6526381711634062E-2</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投入係数表!O13</f>
        <v>4.2016806722689074E-3</v>
      </c>
      <c r="E13" s="77">
        <f t="shared" si="0"/>
        <v>0.42016806722689076</v>
      </c>
      <c r="F13" s="76">
        <f>分析係数表!C16</f>
        <v>7.999999999999996E-2</v>
      </c>
      <c r="G13" s="77">
        <f t="shared" si="1"/>
        <v>3.3613445378151245E-2</v>
      </c>
      <c r="H13" s="77">
        <v>6.2961047985268428E-2</v>
      </c>
      <c r="I13" s="77">
        <f t="shared" si="2"/>
        <v>6.2961047985268428E-2</v>
      </c>
      <c r="J13" s="76">
        <f>分析係数表!G16</f>
        <v>3.4364261168384883E-2</v>
      </c>
      <c r="K13" s="78">
        <f t="shared" si="3"/>
        <v>2.1636098964009772E-3</v>
      </c>
      <c r="L13" s="79"/>
      <c r="M13" s="80"/>
      <c r="N13" s="81">
        <f>分析係数表!H16</f>
        <v>1.767619393829236E-2</v>
      </c>
      <c r="O13" s="82">
        <f t="shared" si="4"/>
        <v>0.14810329594938132</v>
      </c>
      <c r="P13" s="76">
        <f>分析係数表!C16</f>
        <v>7.999999999999996E-2</v>
      </c>
      <c r="Q13" s="82">
        <f t="shared" si="5"/>
        <v>1.18482636759505E-2</v>
      </c>
      <c r="R13" s="83">
        <v>1.3893679284072804E-2</v>
      </c>
      <c r="S13" s="84">
        <f t="shared" si="6"/>
        <v>7.6854727269341228E-2</v>
      </c>
      <c r="T13" s="85">
        <f>分析係数表!F16</f>
        <v>0.28865979381443296</v>
      </c>
      <c r="U13" s="86">
        <f t="shared" si="7"/>
        <v>2.2184869727232517E-2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投入係数表!O14</f>
        <v>4.2016806722689074E-3</v>
      </c>
      <c r="E14" s="77">
        <f t="shared" si="0"/>
        <v>0.42016806722689076</v>
      </c>
      <c r="F14" s="76">
        <f>分析係数表!C17</f>
        <v>0.11736526946107784</v>
      </c>
      <c r="G14" s="77">
        <f t="shared" si="1"/>
        <v>4.9313138429024302E-2</v>
      </c>
      <c r="H14" s="77">
        <v>7.0707687418754869E-2</v>
      </c>
      <c r="I14" s="77">
        <f t="shared" si="2"/>
        <v>7.0707687418754869E-2</v>
      </c>
      <c r="J14" s="76">
        <f>分析係数表!G17</f>
        <v>0.2134453781512605</v>
      </c>
      <c r="K14" s="78">
        <f t="shared" si="3"/>
        <v>1.5092229079297257E-2</v>
      </c>
      <c r="L14" s="79"/>
      <c r="M14" s="80"/>
      <c r="N14" s="81">
        <f>分析係数表!H17</f>
        <v>2.9081655836779205E-3</v>
      </c>
      <c r="O14" s="82">
        <f t="shared" si="4"/>
        <v>2.4366609102211841E-2</v>
      </c>
      <c r="P14" s="76">
        <f>分析係数表!C17</f>
        <v>0.11736526946107784</v>
      </c>
      <c r="Q14" s="82">
        <f t="shared" si="5"/>
        <v>2.8597936431338446E-3</v>
      </c>
      <c r="R14" s="83">
        <v>4.9783822475892529E-3</v>
      </c>
      <c r="S14" s="84">
        <f t="shared" si="6"/>
        <v>7.5686069666344127E-2</v>
      </c>
      <c r="T14" s="85">
        <f>分析係数表!F17</f>
        <v>0.32436974789915968</v>
      </c>
      <c r="U14" s="86">
        <f t="shared" si="7"/>
        <v>2.4550271337150282E-2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投入係数表!O15</f>
        <v>8.4033613445378148E-3</v>
      </c>
      <c r="E15" s="77">
        <f t="shared" si="0"/>
        <v>0.84033613445378152</v>
      </c>
      <c r="F15" s="76">
        <f>分析係数表!C18</f>
        <v>0.3260188087774295</v>
      </c>
      <c r="G15" s="77">
        <f t="shared" si="1"/>
        <v>0.27396538552725169</v>
      </c>
      <c r="H15" s="77">
        <v>0.31618646894059721</v>
      </c>
      <c r="I15" s="77">
        <f t="shared" si="2"/>
        <v>0.31618646894059721</v>
      </c>
      <c r="J15" s="76">
        <f>分析係数表!G18</f>
        <v>0.2148626817447496</v>
      </c>
      <c r="K15" s="78">
        <f t="shared" si="3"/>
        <v>6.7936672647979687E-2</v>
      </c>
      <c r="L15" s="79"/>
      <c r="M15" s="80"/>
      <c r="N15" s="81">
        <f>分析係数表!H18</f>
        <v>4.544008724496751E-4</v>
      </c>
      <c r="O15" s="82">
        <f t="shared" si="4"/>
        <v>3.8072826722205999E-3</v>
      </c>
      <c r="P15" s="76">
        <f>分析係数表!C18</f>
        <v>0.3260188087774295</v>
      </c>
      <c r="Q15" s="82">
        <f t="shared" si="5"/>
        <v>1.2412457614763086E-3</v>
      </c>
      <c r="R15" s="83">
        <v>2.8303778515279265E-3</v>
      </c>
      <c r="S15" s="84">
        <f t="shared" si="6"/>
        <v>0.31901684679212516</v>
      </c>
      <c r="T15" s="85">
        <f>分析係数表!F18</f>
        <v>0.44749596122778673</v>
      </c>
      <c r="U15" s="86">
        <f t="shared" si="7"/>
        <v>0.14275875050309964</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投入係数表!O16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-1.1421848016661799E-3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75">
        <f>最終需要_まとめ!C18</f>
        <v>100</v>
      </c>
      <c r="D17" s="76">
        <f>投入係数表!O17</f>
        <v>0.42857142857142855</v>
      </c>
      <c r="E17" s="77">
        <f t="shared" si="0"/>
        <v>42.857142857142854</v>
      </c>
      <c r="F17" s="76">
        <f>分析係数表!C20</f>
        <v>0.14381270903010035</v>
      </c>
      <c r="G17" s="77">
        <f t="shared" si="1"/>
        <v>6.1634018155757291</v>
      </c>
      <c r="H17" s="77">
        <v>6.575798207298611</v>
      </c>
      <c r="I17" s="77">
        <f t="shared" si="2"/>
        <v>106.57579820729862</v>
      </c>
      <c r="J17" s="76">
        <f>分析係数表!G20</f>
        <v>0.10504201680672269</v>
      </c>
      <c r="K17" s="78">
        <f t="shared" si="3"/>
        <v>11.194936786480948</v>
      </c>
      <c r="L17" s="79"/>
      <c r="M17" s="80"/>
      <c r="N17" s="81">
        <f>分析係数表!H20</f>
        <v>5.9072113418457762E-4</v>
      </c>
      <c r="O17" s="82">
        <f t="shared" si="4"/>
        <v>4.9494674738867796E-3</v>
      </c>
      <c r="P17" s="76">
        <f>分析係数表!C20</f>
        <v>0.14381270903010035</v>
      </c>
      <c r="Q17" s="82">
        <f t="shared" si="5"/>
        <v>7.1179632567602521E-4</v>
      </c>
      <c r="R17" s="83">
        <v>1.4824637924069652E-3</v>
      </c>
      <c r="S17" s="84">
        <f t="shared" si="6"/>
        <v>106.57728067109103</v>
      </c>
      <c r="T17" s="85">
        <f>分析係数表!F20</f>
        <v>0.23109243697478993</v>
      </c>
      <c r="U17" s="86">
        <f t="shared" si="7"/>
        <v>24.6292035164286</v>
      </c>
      <c r="V17" s="87">
        <f>分析係数表!D20</f>
        <v>5.0420168067226892E-2</v>
      </c>
      <c r="W17" s="167">
        <f t="shared" si="8"/>
        <v>5</v>
      </c>
      <c r="X17" s="76">
        <f>分析係数表!E20</f>
        <v>5.4621848739495799E-2</v>
      </c>
      <c r="Y17" s="166">
        <f t="shared" si="9"/>
        <v>6</v>
      </c>
    </row>
    <row r="18" spans="1:25" x14ac:dyDescent="0.2">
      <c r="A18" s="6" t="s">
        <v>6</v>
      </c>
      <c r="B18" s="5" t="s">
        <v>34</v>
      </c>
      <c r="C18" s="90"/>
      <c r="D18" s="76">
        <f>投入係数表!O18</f>
        <v>0</v>
      </c>
      <c r="E18" s="77">
        <f t="shared" si="0"/>
        <v>0</v>
      </c>
      <c r="F18" s="76">
        <f>分析係数表!C21</f>
        <v>1.9047619047619091E-2</v>
      </c>
      <c r="G18" s="77">
        <f t="shared" si="1"/>
        <v>0</v>
      </c>
      <c r="H18" s="77">
        <v>2.667937520899076E-3</v>
      </c>
      <c r="I18" s="77">
        <f t="shared" si="2"/>
        <v>2.667937520899076E-3</v>
      </c>
      <c r="J18" s="76">
        <f>分析係数表!G21</f>
        <v>0.29914529914529914</v>
      </c>
      <c r="K18" s="78">
        <f t="shared" si="3"/>
        <v>7.9810096779032189E-4</v>
      </c>
      <c r="L18" s="79"/>
      <c r="M18" s="80"/>
      <c r="N18" s="81">
        <f>分析係数表!H21</f>
        <v>9.5424183214431774E-4</v>
      </c>
      <c r="O18" s="82">
        <f t="shared" si="4"/>
        <v>7.9952936116632605E-3</v>
      </c>
      <c r="P18" s="76">
        <f>分析係数表!C21</f>
        <v>1.9047619047619091E-2</v>
      </c>
      <c r="Q18" s="82">
        <f t="shared" si="5"/>
        <v>1.5229130688882437E-4</v>
      </c>
      <c r="R18" s="83">
        <v>3.1651086435767624E-4</v>
      </c>
      <c r="S18" s="84">
        <f t="shared" si="6"/>
        <v>2.9844483852567525E-3</v>
      </c>
      <c r="T18" s="85">
        <f>分析係数表!F21</f>
        <v>0.44444444444444442</v>
      </c>
      <c r="U18" s="86">
        <f t="shared" si="7"/>
        <v>1.3264215045585565E-3</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投入係数表!O19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3.8072826722206001E-4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3.8072826722206001E-4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投入係数表!O21</f>
        <v>0</v>
      </c>
      <c r="E21" s="77">
        <f t="shared" si="0"/>
        <v>0</v>
      </c>
      <c r="F21" s="76">
        <f>分析係数表!C24</f>
        <v>1.5105740181268867E-2</v>
      </c>
      <c r="G21" s="77">
        <f t="shared" si="1"/>
        <v>0</v>
      </c>
      <c r="H21" s="77">
        <v>6.643241312329766E-5</v>
      </c>
      <c r="I21" s="77">
        <f t="shared" si="2"/>
        <v>6.643241312329766E-5</v>
      </c>
      <c r="J21" s="76">
        <f>分析係数表!G24</f>
        <v>0.33333333333333331</v>
      </c>
      <c r="K21" s="78">
        <f t="shared" si="3"/>
        <v>2.2144137707765885E-5</v>
      </c>
      <c r="L21" s="79"/>
      <c r="M21" s="80"/>
      <c r="N21" s="81">
        <f>分析係数表!H24</f>
        <v>4.0896078520470761E-4</v>
      </c>
      <c r="O21" s="82">
        <f t="shared" si="4"/>
        <v>3.42655440499854E-3</v>
      </c>
      <c r="P21" s="76">
        <f>分析係数表!C24</f>
        <v>1.5105740181268867E-2</v>
      </c>
      <c r="Q21" s="82">
        <f t="shared" si="5"/>
        <v>5.1760640558890279E-5</v>
      </c>
      <c r="R21" s="83">
        <v>1.3318238417222062E-4</v>
      </c>
      <c r="S21" s="84">
        <f t="shared" si="6"/>
        <v>1.9961479729551827E-4</v>
      </c>
      <c r="T21" s="85">
        <f>分析係数表!F24</f>
        <v>0.55555555555555558</v>
      </c>
      <c r="U21" s="86">
        <f t="shared" si="7"/>
        <v>1.1089710960862126E-4</v>
      </c>
      <c r="V21" s="87">
        <f>分析係数表!D24</f>
        <v>0</v>
      </c>
      <c r="W21" s="167">
        <f t="shared" si="8"/>
        <v>0</v>
      </c>
      <c r="X21" s="76">
        <f>分析係数表!E24</f>
        <v>0</v>
      </c>
      <c r="Y21" s="166">
        <f t="shared" si="9"/>
        <v>0</v>
      </c>
    </row>
    <row r="22" spans="1:25" x14ac:dyDescent="0.2">
      <c r="A22" s="6" t="s">
        <v>10</v>
      </c>
      <c r="B22" s="5" t="s">
        <v>271</v>
      </c>
      <c r="C22" s="90"/>
      <c r="D22" s="76">
        <f>投入係数表!O22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4.5687392066647197E-3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投入係数表!O23</f>
        <v>0</v>
      </c>
      <c r="E23" s="77">
        <f t="shared" si="0"/>
        <v>0</v>
      </c>
      <c r="F23" s="76">
        <f>分析係数表!C26</f>
        <v>0.3413940256045519</v>
      </c>
      <c r="G23" s="77">
        <f t="shared" si="1"/>
        <v>0</v>
      </c>
      <c r="H23" s="77">
        <v>4.814804200134427E-3</v>
      </c>
      <c r="I23" s="77">
        <f t="shared" si="2"/>
        <v>4.814804200134427E-3</v>
      </c>
      <c r="J23" s="76">
        <f>分析係数表!G26</f>
        <v>0.19709090909090909</v>
      </c>
      <c r="K23" s="78">
        <f t="shared" si="3"/>
        <v>9.4895413689922168E-4</v>
      </c>
      <c r="L23" s="79"/>
      <c r="M23" s="80"/>
      <c r="N23" s="81">
        <f>分析係数表!H26</f>
        <v>1.1996183032671423E-2</v>
      </c>
      <c r="O23" s="82">
        <f t="shared" si="4"/>
        <v>0.10051226254662385</v>
      </c>
      <c r="P23" s="76">
        <f>分析係数表!C26</f>
        <v>0.3413940256045519</v>
      </c>
      <c r="Q23" s="82">
        <f t="shared" si="5"/>
        <v>3.4314285933413548E-2</v>
      </c>
      <c r="R23" s="83">
        <v>3.636939845884643E-2</v>
      </c>
      <c r="S23" s="84">
        <f t="shared" si="6"/>
        <v>4.1184202658980859E-2</v>
      </c>
      <c r="T23" s="85">
        <f>分析係数表!F26</f>
        <v>0.33090909090909093</v>
      </c>
      <c r="U23" s="86">
        <f t="shared" si="7"/>
        <v>1.3628227061699121E-2</v>
      </c>
      <c r="V23" s="87">
        <f>分析係数表!D26</f>
        <v>1.6E-2</v>
      </c>
      <c r="W23" s="167">
        <f t="shared" si="8"/>
        <v>0</v>
      </c>
      <c r="X23" s="76">
        <f>分析係数表!E26</f>
        <v>1.6E-2</v>
      </c>
      <c r="Y23" s="166">
        <f t="shared" si="9"/>
        <v>0</v>
      </c>
    </row>
    <row r="24" spans="1:25" x14ac:dyDescent="0.2">
      <c r="A24" s="6" t="s">
        <v>12</v>
      </c>
      <c r="B24" s="5" t="s">
        <v>365</v>
      </c>
      <c r="C24" s="90"/>
      <c r="D24" s="76">
        <f>投入係数表!O24</f>
        <v>0</v>
      </c>
      <c r="E24" s="77">
        <f t="shared" si="0"/>
        <v>0</v>
      </c>
      <c r="F24" s="76">
        <f>分析係数表!C27</f>
        <v>1.9120458891013214E-3</v>
      </c>
      <c r="G24" s="77">
        <f t="shared" si="1"/>
        <v>0</v>
      </c>
      <c r="H24" s="77">
        <v>2.4134321573219281E-6</v>
      </c>
      <c r="I24" s="77">
        <f t="shared" si="2"/>
        <v>2.4134321573219281E-6</v>
      </c>
      <c r="J24" s="76">
        <f>分析係数表!G27</f>
        <v>0.2857142857142857</v>
      </c>
      <c r="K24" s="78">
        <f t="shared" si="3"/>
        <v>6.8955204494912226E-7</v>
      </c>
      <c r="L24" s="79"/>
      <c r="M24" s="80"/>
      <c r="N24" s="81">
        <f>分析係数表!H27</f>
        <v>1.131458172399691E-2</v>
      </c>
      <c r="O24" s="82">
        <f t="shared" si="4"/>
        <v>9.4801338538292937E-2</v>
      </c>
      <c r="P24" s="76">
        <f>分析係数表!C27</f>
        <v>1.9120458891013214E-3</v>
      </c>
      <c r="Q24" s="82">
        <f t="shared" si="5"/>
        <v>1.8126450963344568E-4</v>
      </c>
      <c r="R24" s="83">
        <v>1.8171802283043035E-4</v>
      </c>
      <c r="S24" s="84">
        <f t="shared" si="6"/>
        <v>1.8413145498775228E-4</v>
      </c>
      <c r="T24" s="85">
        <f>分析係数表!F27</f>
        <v>0.5714285714285714</v>
      </c>
      <c r="U24" s="86">
        <f t="shared" si="7"/>
        <v>1.0521797427871558E-4</v>
      </c>
      <c r="V24" s="87">
        <f>分析係数表!D27</f>
        <v>0</v>
      </c>
      <c r="W24" s="167">
        <f t="shared" si="8"/>
        <v>0</v>
      </c>
      <c r="X24" s="76">
        <f>分析係数表!E27</f>
        <v>0</v>
      </c>
      <c r="Y24" s="166">
        <f t="shared" si="9"/>
        <v>0</v>
      </c>
    </row>
    <row r="25" spans="1:25" x14ac:dyDescent="0.2">
      <c r="A25" s="6" t="s">
        <v>13</v>
      </c>
      <c r="B25" s="5" t="s">
        <v>191</v>
      </c>
      <c r="C25" s="90"/>
      <c r="D25" s="76">
        <f>投入係数表!O25</f>
        <v>0</v>
      </c>
      <c r="E25" s="77">
        <f t="shared" si="0"/>
        <v>0</v>
      </c>
      <c r="F25" s="76">
        <f>分析係数表!C28</f>
        <v>4.5924225028702859E-3</v>
      </c>
      <c r="G25" s="77">
        <f t="shared" si="1"/>
        <v>0</v>
      </c>
      <c r="H25" s="77">
        <v>6.6844682333998479E-5</v>
      </c>
      <c r="I25" s="77">
        <f t="shared" si="2"/>
        <v>6.6844682333998479E-5</v>
      </c>
      <c r="J25" s="76">
        <f>分析係数表!G28</f>
        <v>0.125</v>
      </c>
      <c r="K25" s="78">
        <f t="shared" si="3"/>
        <v>8.3555852917498099E-6</v>
      </c>
      <c r="L25" s="79"/>
      <c r="M25" s="80"/>
      <c r="N25" s="81">
        <f>分析係数表!H28</f>
        <v>2.2174762575544144E-2</v>
      </c>
      <c r="O25" s="82">
        <f t="shared" si="4"/>
        <v>0.18579539440436527</v>
      </c>
      <c r="P25" s="76">
        <f>分析係数表!C28</f>
        <v>4.5924225028702859E-3</v>
      </c>
      <c r="Q25" s="82">
        <f t="shared" si="5"/>
        <v>8.5325095019226705E-4</v>
      </c>
      <c r="R25" s="83">
        <v>8.7576384165380524E-4</v>
      </c>
      <c r="S25" s="84">
        <f t="shared" si="6"/>
        <v>9.4260852398780372E-4</v>
      </c>
      <c r="T25" s="85">
        <f>分析係数表!F28</f>
        <v>0.20833333333333334</v>
      </c>
      <c r="U25" s="86">
        <f t="shared" si="7"/>
        <v>1.9637677583079244E-4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投入係数表!O26</f>
        <v>3.3613445378151259E-2</v>
      </c>
      <c r="E26" s="77">
        <f t="shared" si="0"/>
        <v>3.3613445378151261</v>
      </c>
      <c r="F26" s="76">
        <f>分析係数表!C29</f>
        <v>0.39276807980049877</v>
      </c>
      <c r="G26" s="77">
        <f t="shared" si="1"/>
        <v>1.3202288396655422</v>
      </c>
      <c r="H26" s="77">
        <v>1.4614525038391721</v>
      </c>
      <c r="I26" s="77">
        <f t="shared" si="2"/>
        <v>1.4614525038391721</v>
      </c>
      <c r="J26" s="76">
        <f>分析係数表!G29</f>
        <v>0.26146220570012391</v>
      </c>
      <c r="K26" s="78">
        <f t="shared" si="3"/>
        <v>0.38211459517975876</v>
      </c>
      <c r="L26" s="79"/>
      <c r="M26" s="80"/>
      <c r="N26" s="81">
        <f>分析係数表!H29</f>
        <v>1.0178579542872723E-2</v>
      </c>
      <c r="O26" s="82">
        <f t="shared" si="4"/>
        <v>8.5283131857741445E-2</v>
      </c>
      <c r="P26" s="76">
        <f>分析係数表!C29</f>
        <v>0.39276807980049877</v>
      </c>
      <c r="Q26" s="82">
        <f t="shared" si="5"/>
        <v>3.3496491939137854E-2</v>
      </c>
      <c r="R26" s="83">
        <v>4.0645330925464268E-2</v>
      </c>
      <c r="S26" s="84">
        <f t="shared" si="6"/>
        <v>1.5020978347646363</v>
      </c>
      <c r="T26" s="85">
        <f>分析係数表!F29</f>
        <v>0.36926889714993805</v>
      </c>
      <c r="U26" s="86">
        <f t="shared" si="7"/>
        <v>0.55467801085484714</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投入係数表!O27</f>
        <v>4.2016806722689074E-3</v>
      </c>
      <c r="E27" s="77">
        <f t="shared" si="0"/>
        <v>0.42016806722689076</v>
      </c>
      <c r="F27" s="76">
        <f>分析係数表!C30</f>
        <v>1</v>
      </c>
      <c r="G27" s="77">
        <f t="shared" si="1"/>
        <v>0.42016806722689076</v>
      </c>
      <c r="H27" s="77">
        <v>0.52648576475185027</v>
      </c>
      <c r="I27" s="77">
        <f t="shared" si="2"/>
        <v>0.52648576475185027</v>
      </c>
      <c r="J27" s="76">
        <f>分析係数表!G30</f>
        <v>0.34503154574132494</v>
      </c>
      <c r="K27" s="78">
        <f t="shared" si="3"/>
        <v>0.18165419722313447</v>
      </c>
      <c r="L27" s="79"/>
      <c r="M27" s="80"/>
      <c r="N27" s="81">
        <f>分析係数表!H30</f>
        <v>0</v>
      </c>
      <c r="O27" s="82">
        <f t="shared" si="4"/>
        <v>0</v>
      </c>
      <c r="P27" s="76">
        <f>分析係数表!C30</f>
        <v>1</v>
      </c>
      <c r="Q27" s="82">
        <f t="shared" si="5"/>
        <v>0</v>
      </c>
      <c r="R27" s="83">
        <v>1.8182662629968403E-2</v>
      </c>
      <c r="S27" s="84">
        <f t="shared" si="6"/>
        <v>0.54466842738181864</v>
      </c>
      <c r="T27" s="85">
        <f>分析係数表!F30</f>
        <v>0.4357255520504732</v>
      </c>
      <c r="U27" s="86">
        <f t="shared" si="7"/>
        <v>0.237325951205406</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投入係数表!O28</f>
        <v>3.7815126050420166E-2</v>
      </c>
      <c r="E28" s="77">
        <f t="shared" si="0"/>
        <v>3.7815126050420167</v>
      </c>
      <c r="F28" s="76">
        <f>分析係数表!C31</f>
        <v>0.9610142630744849</v>
      </c>
      <c r="G28" s="77">
        <f t="shared" si="1"/>
        <v>3.6340875494413294</v>
      </c>
      <c r="H28" s="77">
        <v>4.4542541429113509</v>
      </c>
      <c r="I28" s="77">
        <f t="shared" si="2"/>
        <v>4.4542541429113509</v>
      </c>
      <c r="J28" s="76">
        <f>分析係数表!G31</f>
        <v>7.0898896726351968E-2</v>
      </c>
      <c r="K28" s="78">
        <f t="shared" si="3"/>
        <v>0.31580170447119726</v>
      </c>
      <c r="L28" s="79"/>
      <c r="M28" s="80"/>
      <c r="N28" s="81">
        <f>分析係数表!H31</f>
        <v>2.4401326850547553E-2</v>
      </c>
      <c r="O28" s="82">
        <f t="shared" si="4"/>
        <v>0.20445107949824623</v>
      </c>
      <c r="P28" s="76">
        <f>分析係数表!C31</f>
        <v>0.9610142630744849</v>
      </c>
      <c r="Q28" s="82">
        <f t="shared" si="5"/>
        <v>0.19648040349879003</v>
      </c>
      <c r="R28" s="83">
        <v>0.25958870691035757</v>
      </c>
      <c r="S28" s="84">
        <f t="shared" si="6"/>
        <v>4.7138428498217086</v>
      </c>
      <c r="T28" s="85">
        <f>分析係数表!F31</f>
        <v>0.34418520528124436</v>
      </c>
      <c r="U28" s="86">
        <f t="shared" si="7"/>
        <v>1.6224349689294106</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投入係数表!O29</f>
        <v>0</v>
      </c>
      <c r="E29" s="77">
        <f t="shared" si="0"/>
        <v>0</v>
      </c>
      <c r="F29" s="76">
        <f>分析係数表!C32</f>
        <v>1</v>
      </c>
      <c r="G29" s="77">
        <f t="shared" si="1"/>
        <v>0</v>
      </c>
      <c r="H29" s="77">
        <v>1.6678403985761318E-2</v>
      </c>
      <c r="I29" s="77">
        <f t="shared" si="2"/>
        <v>1.6678403985761318E-2</v>
      </c>
      <c r="J29" s="76">
        <f>分析係数表!G32</f>
        <v>0.14117647058823529</v>
      </c>
      <c r="K29" s="78">
        <f t="shared" si="3"/>
        <v>2.3545982097545391E-3</v>
      </c>
      <c r="L29" s="79"/>
      <c r="M29" s="80"/>
      <c r="N29" s="81">
        <f>分析係数表!H32</f>
        <v>7.0886536102149319E-3</v>
      </c>
      <c r="O29" s="82">
        <f t="shared" si="4"/>
        <v>5.9393609686641362E-2</v>
      </c>
      <c r="P29" s="76">
        <f>分析係数表!C32</f>
        <v>1</v>
      </c>
      <c r="Q29" s="82">
        <f t="shared" si="5"/>
        <v>5.9393609686641362E-2</v>
      </c>
      <c r="R29" s="83">
        <v>7.4655519009822591E-2</v>
      </c>
      <c r="S29" s="84">
        <f t="shared" si="6"/>
        <v>9.1333922995583905E-2</v>
      </c>
      <c r="T29" s="85">
        <f>分析係数表!F32</f>
        <v>0.4823529411764706</v>
      </c>
      <c r="U29" s="86">
        <f t="shared" si="7"/>
        <v>4.4055186386105179E-2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投入係数表!O30</f>
        <v>0</v>
      </c>
      <c r="E30" s="77">
        <f t="shared" si="0"/>
        <v>0</v>
      </c>
      <c r="F30" s="76">
        <f>分析係数表!C33</f>
        <v>0.51830443159922934</v>
      </c>
      <c r="G30" s="77">
        <f t="shared" si="1"/>
        <v>0</v>
      </c>
      <c r="H30" s="77">
        <v>3.6380912112296625E-2</v>
      </c>
      <c r="I30" s="77">
        <f t="shared" si="2"/>
        <v>3.6380912112296625E-2</v>
      </c>
      <c r="J30" s="76">
        <f>分析係数表!G33</f>
        <v>0.50370370370370365</v>
      </c>
      <c r="K30" s="78">
        <f t="shared" si="3"/>
        <v>1.8325200175082743E-2</v>
      </c>
      <c r="L30" s="79"/>
      <c r="M30" s="80"/>
      <c r="N30" s="81">
        <f>分析係数表!H33</f>
        <v>1.0451220066342527E-3</v>
      </c>
      <c r="O30" s="82">
        <f t="shared" si="4"/>
        <v>8.7567501461073803E-3</v>
      </c>
      <c r="P30" s="76">
        <f>分析係数表!C33</f>
        <v>0.51830443159922934</v>
      </c>
      <c r="Q30" s="82">
        <f t="shared" si="5"/>
        <v>4.5386624071346538E-3</v>
      </c>
      <c r="R30" s="83">
        <v>1.4597129101820946E-2</v>
      </c>
      <c r="S30" s="84">
        <f t="shared" si="6"/>
        <v>5.0978041214117573E-2</v>
      </c>
      <c r="T30" s="85">
        <f>分析係数表!F33</f>
        <v>0.61481481481481481</v>
      </c>
      <c r="U30" s="86">
        <f t="shared" si="7"/>
        <v>3.1342054968679693E-2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投入係数表!O31</f>
        <v>3.7815126050420166E-2</v>
      </c>
      <c r="E31" s="77">
        <f t="shared" si="0"/>
        <v>3.7815126050420167</v>
      </c>
      <c r="F31" s="76">
        <f>分析係数表!C34</f>
        <v>0.14253664373317376</v>
      </c>
      <c r="G31" s="77">
        <f t="shared" si="1"/>
        <v>0.53900411495737977</v>
      </c>
      <c r="H31" s="77">
        <v>0.62033967573916793</v>
      </c>
      <c r="I31" s="77">
        <f t="shared" si="2"/>
        <v>0.62033967573916793</v>
      </c>
      <c r="J31" s="76">
        <f>分析係数表!G34</f>
        <v>0.42611464968152868</v>
      </c>
      <c r="K31" s="78">
        <f t="shared" si="3"/>
        <v>0.26433582361114866</v>
      </c>
      <c r="L31" s="79"/>
      <c r="M31" s="80"/>
      <c r="N31" s="81">
        <f>分析係数表!H34</f>
        <v>0.17362657336302087</v>
      </c>
      <c r="O31" s="82">
        <f t="shared" si="4"/>
        <v>1.4547627090554913</v>
      </c>
      <c r="P31" s="76">
        <f>分析係数表!C34</f>
        <v>0.14253664373317376</v>
      </c>
      <c r="Q31" s="82">
        <f t="shared" si="5"/>
        <v>0.20735699397694929</v>
      </c>
      <c r="R31" s="83">
        <v>0.21912214990359477</v>
      </c>
      <c r="S31" s="84">
        <f t="shared" si="6"/>
        <v>0.83946182564276273</v>
      </c>
      <c r="T31" s="85">
        <f>分析係数表!F34</f>
        <v>0.68789808917197448</v>
      </c>
      <c r="U31" s="86">
        <f t="shared" si="7"/>
        <v>0.57746418579247372</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投入係数表!O32</f>
        <v>8.4033613445378148E-3</v>
      </c>
      <c r="E32" s="77">
        <f t="shared" si="0"/>
        <v>0.84033613445378152</v>
      </c>
      <c r="F32" s="76">
        <f>分析係数表!C35</f>
        <v>0.11069496462754891</v>
      </c>
      <c r="G32" s="77">
        <f t="shared" si="1"/>
        <v>9.3020978678612531E-2</v>
      </c>
      <c r="H32" s="77">
        <v>0.1258157934843129</v>
      </c>
      <c r="I32" s="77">
        <f t="shared" si="2"/>
        <v>0.1258157934843129</v>
      </c>
      <c r="J32" s="76">
        <f>分析係数表!G35</f>
        <v>0.32042253521126762</v>
      </c>
      <c r="K32" s="78">
        <f t="shared" si="3"/>
        <v>4.0314215517860824E-2</v>
      </c>
      <c r="L32" s="79"/>
      <c r="M32" s="80"/>
      <c r="N32" s="81">
        <f>分析係数表!H35</f>
        <v>6.6251647203162636E-2</v>
      </c>
      <c r="O32" s="82">
        <f t="shared" si="4"/>
        <v>0.55510181360976352</v>
      </c>
      <c r="P32" s="76">
        <f>分析係数表!C35</f>
        <v>0.11069496462754891</v>
      </c>
      <c r="Q32" s="82">
        <f t="shared" si="5"/>
        <v>6.1446975622221019E-2</v>
      </c>
      <c r="R32" s="83">
        <v>7.0946018810797484E-2</v>
      </c>
      <c r="S32" s="84">
        <f t="shared" si="6"/>
        <v>0.19676181229511039</v>
      </c>
      <c r="T32" s="85">
        <f>分析係数表!F35</f>
        <v>0.63380281690140849</v>
      </c>
      <c r="U32" s="86">
        <f t="shared" si="7"/>
        <v>0.12470819089126715</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投入係数表!O33</f>
        <v>0</v>
      </c>
      <c r="E33" s="77">
        <f t="shared" si="0"/>
        <v>0</v>
      </c>
      <c r="F33" s="76">
        <f>分析係数表!C36</f>
        <v>0.6760350559081294</v>
      </c>
      <c r="G33" s="77">
        <f t="shared" si="1"/>
        <v>0</v>
      </c>
      <c r="H33" s="77">
        <v>4.2401107932983073E-2</v>
      </c>
      <c r="I33" s="77">
        <f t="shared" si="2"/>
        <v>4.2401107932983073E-2</v>
      </c>
      <c r="J33" s="76">
        <f>分析係数表!G36</f>
        <v>4.0214477211796247E-3</v>
      </c>
      <c r="K33" s="78">
        <f t="shared" si="3"/>
        <v>1.705138388725861E-4</v>
      </c>
      <c r="L33" s="79"/>
      <c r="M33" s="80"/>
      <c r="N33" s="81">
        <f>分析係数表!H36</f>
        <v>0.13227609397010043</v>
      </c>
      <c r="O33" s="82">
        <f t="shared" si="4"/>
        <v>1.1082999858834166</v>
      </c>
      <c r="P33" s="76">
        <f>分析係数表!C36</f>
        <v>0.6760350559081294</v>
      </c>
      <c r="Q33" s="82">
        <f t="shared" si="5"/>
        <v>0.74924964291967455</v>
      </c>
      <c r="R33" s="83">
        <v>0.76938156880428432</v>
      </c>
      <c r="S33" s="84">
        <f t="shared" si="6"/>
        <v>0.81178267673726734</v>
      </c>
      <c r="T33" s="85">
        <f>分析係数表!F36</f>
        <v>0.90035746201966038</v>
      </c>
      <c r="U33" s="86">
        <f t="shared" si="7"/>
        <v>0.73089459053869243</v>
      </c>
      <c r="V33" s="87">
        <f>分析係数表!D36</f>
        <v>8.0428954423592495E-3</v>
      </c>
      <c r="W33" s="167">
        <f t="shared" si="8"/>
        <v>0</v>
      </c>
      <c r="X33" s="76">
        <f>分析係数表!E36</f>
        <v>0</v>
      </c>
      <c r="Y33" s="166">
        <f t="shared" si="9"/>
        <v>0</v>
      </c>
    </row>
    <row r="34" spans="1:25" x14ac:dyDescent="0.2">
      <c r="A34" s="6" t="s">
        <v>22</v>
      </c>
      <c r="B34" s="5" t="s">
        <v>377</v>
      </c>
      <c r="C34" s="90"/>
      <c r="D34" s="76">
        <f>投入係数表!O34</f>
        <v>2.5210084033613446E-2</v>
      </c>
      <c r="E34" s="77">
        <f t="shared" si="0"/>
        <v>2.5210084033613445</v>
      </c>
      <c r="F34" s="76">
        <f>分析係数表!C37</f>
        <v>0.1837517433751743</v>
      </c>
      <c r="G34" s="77">
        <f t="shared" si="1"/>
        <v>0.46323968918111169</v>
      </c>
      <c r="H34" s="77">
        <v>0.58315182782070574</v>
      </c>
      <c r="I34" s="77">
        <f t="shared" si="2"/>
        <v>0.58315182782070574</v>
      </c>
      <c r="J34" s="76">
        <f>分析係数表!G37</f>
        <v>0.39318023660403617</v>
      </c>
      <c r="K34" s="78">
        <f t="shared" si="3"/>
        <v>0.22928377363862124</v>
      </c>
      <c r="L34" s="79"/>
      <c r="M34" s="80"/>
      <c r="N34" s="81">
        <f>分析係数表!H37</f>
        <v>5.0938337801608578E-2</v>
      </c>
      <c r="O34" s="82">
        <f t="shared" si="4"/>
        <v>0.42679638755592925</v>
      </c>
      <c r="P34" s="76">
        <f>分析係数表!C37</f>
        <v>0.1837517433751743</v>
      </c>
      <c r="Q34" s="82">
        <f t="shared" si="5"/>
        <v>7.842458027962855E-2</v>
      </c>
      <c r="R34" s="83">
        <v>9.0049854083808376E-2</v>
      </c>
      <c r="S34" s="84">
        <f t="shared" si="6"/>
        <v>0.67320168190451413</v>
      </c>
      <c r="T34" s="85">
        <f>分析係数表!F37</f>
        <v>0.67780097425191366</v>
      </c>
      <c r="U34" s="86">
        <f t="shared" si="7"/>
        <v>0.45629675586290652</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投入係数表!O35</f>
        <v>0</v>
      </c>
      <c r="E35" s="77">
        <f t="shared" si="0"/>
        <v>0</v>
      </c>
      <c r="F35" s="76">
        <f>分析係数表!C38</f>
        <v>7.8895463510848529E-3</v>
      </c>
      <c r="G35" s="77">
        <f t="shared" si="1"/>
        <v>0</v>
      </c>
      <c r="H35" s="77">
        <v>8.9193178376902754E-4</v>
      </c>
      <c r="I35" s="77">
        <f t="shared" si="2"/>
        <v>8.9193178376902754E-4</v>
      </c>
      <c r="J35" s="76">
        <f>分析係数表!G38</f>
        <v>0.41666666666666669</v>
      </c>
      <c r="K35" s="78">
        <f t="shared" si="3"/>
        <v>3.7163824323709484E-4</v>
      </c>
      <c r="L35" s="79"/>
      <c r="M35" s="80"/>
      <c r="N35" s="81">
        <f>分析係数表!H38</f>
        <v>4.4667605761803064E-2</v>
      </c>
      <c r="O35" s="82">
        <f t="shared" si="4"/>
        <v>0.374255886679285</v>
      </c>
      <c r="P35" s="76">
        <f>分析係数表!C38</f>
        <v>7.8895463510848529E-3</v>
      </c>
      <c r="Q35" s="82">
        <f t="shared" si="5"/>
        <v>2.9527091651225792E-3</v>
      </c>
      <c r="R35" s="83">
        <v>3.3071849506660128E-3</v>
      </c>
      <c r="S35" s="84">
        <f t="shared" si="6"/>
        <v>4.1991167344350407E-3</v>
      </c>
      <c r="T35" s="85">
        <f>分析係数表!F38</f>
        <v>0.70833333333333337</v>
      </c>
      <c r="U35" s="86">
        <f t="shared" si="7"/>
        <v>2.9743743535581538E-3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投入係数表!O36</f>
        <v>0</v>
      </c>
      <c r="E36" s="77">
        <f t="shared" si="0"/>
        <v>0</v>
      </c>
      <c r="F36" s="76">
        <f>分析係数表!C39</f>
        <v>1</v>
      </c>
      <c r="G36" s="77">
        <f t="shared" si="1"/>
        <v>0</v>
      </c>
      <c r="H36" s="77">
        <v>4.5834235207853263E-2</v>
      </c>
      <c r="I36" s="77">
        <f t="shared" si="2"/>
        <v>4.5834235207853263E-2</v>
      </c>
      <c r="J36" s="76">
        <f>分析係数表!G39</f>
        <v>0.33114754098360655</v>
      </c>
      <c r="K36" s="78">
        <f t="shared" si="3"/>
        <v>1.517789428194485E-2</v>
      </c>
      <c r="L36" s="79"/>
      <c r="M36" s="80"/>
      <c r="N36" s="81">
        <f>分析係数表!H39</f>
        <v>4.0896078520470756E-3</v>
      </c>
      <c r="O36" s="82">
        <f t="shared" si="4"/>
        <v>3.42655440499854E-2</v>
      </c>
      <c r="P36" s="76">
        <f>分析係数表!C39</f>
        <v>1</v>
      </c>
      <c r="Q36" s="82">
        <f t="shared" si="5"/>
        <v>3.42655440499854E-2</v>
      </c>
      <c r="R36" s="83">
        <v>5.2979912120141158E-2</v>
      </c>
      <c r="S36" s="84">
        <f t="shared" si="6"/>
        <v>9.8814147327994428E-2</v>
      </c>
      <c r="T36" s="85">
        <f>分析係数表!F39</f>
        <v>0.68196721311475406</v>
      </c>
      <c r="U36" s="86">
        <f t="shared" si="7"/>
        <v>6.7388008669583083E-2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投入係数表!O37</f>
        <v>0</v>
      </c>
      <c r="E37" s="77">
        <f t="shared" si="0"/>
        <v>0</v>
      </c>
      <c r="F37" s="76">
        <f>分析係数表!C40</f>
        <v>0.77068092290377044</v>
      </c>
      <c r="G37" s="77">
        <f t="shared" si="1"/>
        <v>0</v>
      </c>
      <c r="H37" s="77">
        <v>2.0966955057488365E-4</v>
      </c>
      <c r="I37" s="77">
        <f t="shared" si="2"/>
        <v>2.0966955057488365E-4</v>
      </c>
      <c r="J37" s="76">
        <f>分析係数表!G40</f>
        <v>0.52989130434782605</v>
      </c>
      <c r="K37" s="78">
        <f t="shared" si="3"/>
        <v>1.1110207163614758E-4</v>
      </c>
      <c r="L37" s="79"/>
      <c r="M37" s="80"/>
      <c r="N37" s="81">
        <f>分析係数表!H40</f>
        <v>3.0172217930658426E-2</v>
      </c>
      <c r="O37" s="82">
        <f t="shared" si="4"/>
        <v>0.25280356943544785</v>
      </c>
      <c r="P37" s="76">
        <f>分析係数表!C40</f>
        <v>0.77068092290377044</v>
      </c>
      <c r="Q37" s="82">
        <f t="shared" si="5"/>
        <v>0.19483088820587835</v>
      </c>
      <c r="R37" s="83">
        <v>0.19486727847504445</v>
      </c>
      <c r="S37" s="84">
        <f t="shared" si="6"/>
        <v>0.19507694802561934</v>
      </c>
      <c r="T37" s="85">
        <f>分析係数表!F40</f>
        <v>0.69599184782608692</v>
      </c>
      <c r="U37" s="86">
        <f t="shared" si="7"/>
        <v>0.13577196552462431</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投入係数表!O38</f>
        <v>0</v>
      </c>
      <c r="E38" s="77">
        <f t="shared" si="0"/>
        <v>0</v>
      </c>
      <c r="F38" s="76">
        <f>分析係数表!C41</f>
        <v>0.61174300645557944</v>
      </c>
      <c r="G38" s="77">
        <f t="shared" si="1"/>
        <v>0</v>
      </c>
      <c r="H38" s="77">
        <v>1.5403344889988553E-3</v>
      </c>
      <c r="I38" s="77">
        <f t="shared" si="2"/>
        <v>1.5403344889988553E-3</v>
      </c>
      <c r="J38" s="76">
        <f>分析係数表!G41</f>
        <v>0.45221971407072986</v>
      </c>
      <c r="K38" s="78">
        <f t="shared" si="3"/>
        <v>6.9656962218834616E-4</v>
      </c>
      <c r="L38" s="79"/>
      <c r="M38" s="80"/>
      <c r="N38" s="81">
        <f>分析係数表!H41</f>
        <v>5.2210660244467667E-2</v>
      </c>
      <c r="O38" s="82">
        <f t="shared" si="4"/>
        <v>0.43745677903814695</v>
      </c>
      <c r="P38" s="76">
        <f>分析係数表!C41</f>
        <v>0.61174300645557944</v>
      </c>
      <c r="Q38" s="82">
        <f t="shared" si="5"/>
        <v>0.2676111252031701</v>
      </c>
      <c r="R38" s="83">
        <v>0.27125227398041907</v>
      </c>
      <c r="S38" s="84">
        <f t="shared" si="6"/>
        <v>0.27279260846941794</v>
      </c>
      <c r="T38" s="85">
        <f>分析係数表!F41</f>
        <v>0.5410082768999247</v>
      </c>
      <c r="U38" s="86">
        <f t="shared" si="7"/>
        <v>0.14758305905907559</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投入係数表!O39</f>
        <v>0</v>
      </c>
      <c r="E39" s="77">
        <f>$C$17*D39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0.12640178471772393</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投入係数表!O40</f>
        <v>8.4033613445378148E-3</v>
      </c>
      <c r="E40" s="77">
        <f>$C$17*D40</f>
        <v>0.84033613445378152</v>
      </c>
      <c r="F40" s="76">
        <f>分析係数表!C43</f>
        <v>0.17601918465227817</v>
      </c>
      <c r="G40" s="77">
        <f>E40*F40</f>
        <v>0.14791528122040182</v>
      </c>
      <c r="H40" s="77">
        <v>0.27807788828460445</v>
      </c>
      <c r="I40" s="77">
        <f>C40+H40</f>
        <v>0.27807788828460445</v>
      </c>
      <c r="J40" s="76">
        <f>分析係数表!G43</f>
        <v>0.3244228432563791</v>
      </c>
      <c r="K40" s="78">
        <f>I40*J40</f>
        <v>9.0214819164021132E-2</v>
      </c>
      <c r="L40" s="79"/>
      <c r="M40" s="80"/>
      <c r="N40" s="81">
        <f>分析係数表!H43</f>
        <v>4.0396237560776115E-2</v>
      </c>
      <c r="O40" s="82">
        <f t="shared" si="4"/>
        <v>0.33846742956041131</v>
      </c>
      <c r="P40" s="76">
        <f>分析係数表!C43</f>
        <v>0.17601918465227817</v>
      </c>
      <c r="Q40" s="82">
        <f>O40*P40</f>
        <v>5.9576760982575992E-2</v>
      </c>
      <c r="R40" s="83">
        <v>8.2252866574381814E-2</v>
      </c>
      <c r="S40" s="84">
        <f>I40+R40</f>
        <v>0.36033075485898625</v>
      </c>
      <c r="T40" s="85">
        <f>分析係数表!F43</f>
        <v>0.59416767922235725</v>
      </c>
      <c r="U40" s="86">
        <f>S40*T40</f>
        <v>0.214096888367004</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投入係数表!O41</f>
        <v>0</v>
      </c>
      <c r="E41" s="77">
        <f>$C$17*D41</f>
        <v>0</v>
      </c>
      <c r="F41" s="76">
        <f>分析係数表!C44</f>
        <v>0.35545171339563864</v>
      </c>
      <c r="G41" s="77">
        <f>E41*F41</f>
        <v>0</v>
      </c>
      <c r="H41" s="77">
        <v>4.2921211302900813E-4</v>
      </c>
      <c r="I41" s="77">
        <f>C41+H41</f>
        <v>4.2921211302900813E-4</v>
      </c>
      <c r="J41" s="76">
        <f>分析係数表!G44</f>
        <v>0.26461880088823092</v>
      </c>
      <c r="K41" s="78">
        <f>I41*J41</f>
        <v>1.1357759467643997E-4</v>
      </c>
      <c r="L41" s="79"/>
      <c r="M41" s="80"/>
      <c r="N41" s="81">
        <f>分析係数表!H44</f>
        <v>0.11582678238742218</v>
      </c>
      <c r="O41" s="82">
        <f t="shared" si="4"/>
        <v>0.97047635314903091</v>
      </c>
      <c r="P41" s="76">
        <f>分析係数表!C44</f>
        <v>0.35545171339563864</v>
      </c>
      <c r="Q41" s="82">
        <f>O41*P41</f>
        <v>0.34495748253677394</v>
      </c>
      <c r="R41" s="83">
        <v>0.34928864415912675</v>
      </c>
      <c r="S41" s="84">
        <f>I41+R41</f>
        <v>0.34971785627215574</v>
      </c>
      <c r="T41" s="85">
        <f>分析係数表!F44</f>
        <v>0.46669133974833454</v>
      </c>
      <c r="U41" s="86">
        <f>S41*T41</f>
        <v>0.16321029487756786</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投入係数表!O42</f>
        <v>0</v>
      </c>
      <c r="E42" s="77">
        <f>$C$17*D42</f>
        <v>0</v>
      </c>
      <c r="F42" s="76">
        <f>分析係数表!C45</f>
        <v>1</v>
      </c>
      <c r="G42" s="77">
        <f>E42*F42</f>
        <v>0</v>
      </c>
      <c r="H42" s="77">
        <v>6.8156820438426094E-2</v>
      </c>
      <c r="I42" s="77">
        <f>C42+H42</f>
        <v>6.8156820438426094E-2</v>
      </c>
      <c r="J42" s="76">
        <f>分析係数表!G45</f>
        <v>0</v>
      </c>
      <c r="K42" s="78">
        <f>I42*J42</f>
        <v>0</v>
      </c>
      <c r="L42" s="79"/>
      <c r="M42" s="80"/>
      <c r="N42" s="81">
        <f>分析係数表!H45</f>
        <v>0</v>
      </c>
      <c r="O42" s="82">
        <f t="shared" si="4"/>
        <v>0</v>
      </c>
      <c r="P42" s="76">
        <f>分析係数表!C45</f>
        <v>1</v>
      </c>
      <c r="Q42" s="82">
        <f>O42*P42</f>
        <v>0</v>
      </c>
      <c r="R42" s="83">
        <v>2.7077109871518179E-2</v>
      </c>
      <c r="S42" s="84">
        <f>I42+R42</f>
        <v>9.5233930309944273E-2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4.2016806722689074E-3</v>
      </c>
      <c r="E43" s="77">
        <f>$C$17*D43</f>
        <v>0.42016806722689076</v>
      </c>
      <c r="F43" s="76">
        <f>分析係数表!C46</f>
        <v>0.4567198177676538</v>
      </c>
      <c r="G43" s="77">
        <f>E43*F43</f>
        <v>0.19189908309565287</v>
      </c>
      <c r="H43" s="77">
        <v>0.23929042277346771</v>
      </c>
      <c r="I43" s="77">
        <f>C43+H43</f>
        <v>0.23929042277346771</v>
      </c>
      <c r="J43" s="76">
        <f>分析係数表!G46</f>
        <v>7.462686567164179E-3</v>
      </c>
      <c r="K43" s="78">
        <f>I43*J43</f>
        <v>1.7857494236825948E-3</v>
      </c>
      <c r="L43" s="79"/>
      <c r="M43" s="80"/>
      <c r="N43" s="81">
        <f>分析係数表!H46</f>
        <v>2.3901485890852909E-2</v>
      </c>
      <c r="O43" s="82">
        <f t="shared" si="4"/>
        <v>0.20026306855880355</v>
      </c>
      <c r="P43" s="76">
        <f>分析係数表!C46</f>
        <v>0.4567198177676538</v>
      </c>
      <c r="Q43" s="82">
        <f>O43*P43</f>
        <v>9.1464112177767912E-2</v>
      </c>
      <c r="R43" s="83">
        <v>9.7703583950683348E-2</v>
      </c>
      <c r="S43" s="84">
        <f>I43+R43</f>
        <v>0.33699400672415103</v>
      </c>
      <c r="T43" s="85">
        <f>分析係数表!F46</f>
        <v>0.31592039800995025</v>
      </c>
      <c r="U43" s="86">
        <f>S43*T43</f>
        <v>0.10646328073126164</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投入係数表!O44</f>
        <v>0.76470588235294112</v>
      </c>
      <c r="E44" s="91">
        <f>SUM(E5:E43)</f>
        <v>76.470588235294116</v>
      </c>
      <c r="F44" s="92">
        <f>分析係数表!C47</f>
        <v>0.36342247216802481</v>
      </c>
      <c r="G44" s="91">
        <f>SUM(G5:G43)</f>
        <v>14.658264320193808</v>
      </c>
      <c r="H44" s="91">
        <f>SUM(H5:H43)</f>
        <v>17.161139710207113</v>
      </c>
      <c r="I44" s="91">
        <f>SUM(I5:I43)</f>
        <v>117.16113971020711</v>
      </c>
      <c r="J44" s="92">
        <f>分析係数表!G47</f>
        <v>0.19905001489523683</v>
      </c>
      <c r="K44" s="93">
        <f>SUM(K5:K43)</f>
        <v>13.363137124012558</v>
      </c>
      <c r="L44" s="94">
        <f>最終需要_まとめ!$L$33</f>
        <v>0.627</v>
      </c>
      <c r="M44" s="91">
        <f>K44*L44</f>
        <v>8.3786869767558745</v>
      </c>
      <c r="N44" s="95">
        <f>分析係数表!H47</f>
        <v>1</v>
      </c>
      <c r="O44" s="96">
        <f>SUM(O5:O43)</f>
        <v>8.3786869767558745</v>
      </c>
      <c r="P44" s="92">
        <f>分析係数表!C47</f>
        <v>0.36342247216802481</v>
      </c>
      <c r="Q44" s="96">
        <f>SUM(Q5:Q43)</f>
        <v>2.5217705106081292</v>
      </c>
      <c r="R44" s="91">
        <f>SUM(R5:R43)</f>
        <v>2.817397174946878</v>
      </c>
      <c r="S44" s="97">
        <f>SUM(S5:S43)</f>
        <v>119.97853688515403</v>
      </c>
      <c r="T44" s="98">
        <f>分析係数表!F47</f>
        <v>0.46090827844162724</v>
      </c>
      <c r="U44" s="99">
        <f>SUM(U5:U43)</f>
        <v>30.982199187662477</v>
      </c>
      <c r="V44" s="100">
        <f>分析係数表!D47</f>
        <v>7.2937009698454208E-2</v>
      </c>
      <c r="W44" s="164">
        <f>SUM(W5:W43)</f>
        <v>5</v>
      </c>
      <c r="X44" s="92">
        <f>分析係数表!E47</f>
        <v>5.555923339181093E-2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0.28540305010893241</v>
      </c>
      <c r="G5" s="77">
        <f t="shared" ref="G5:G38" si="1">E5*F5</f>
        <v>0</v>
      </c>
      <c r="H5" s="77">
        <f t="array" ref="H5:H43">MMULT(逆行列係数!C5:AO43,'14'!G5:G43)</f>
        <v>6.6700214763881329E-5</v>
      </c>
      <c r="I5" s="77">
        <f t="shared" ref="I5:I38" si="2">C5+H5</f>
        <v>6.6700214763881329E-5</v>
      </c>
      <c r="J5" s="76">
        <f>分析係数表!G8</f>
        <v>0.12073170731707317</v>
      </c>
      <c r="K5" s="78">
        <f t="shared" ref="K5:K38" si="3">I5*J5</f>
        <v>8.0528308068588426E-6</v>
      </c>
      <c r="L5" s="79" t="s">
        <v>183</v>
      </c>
      <c r="M5" s="80" t="s">
        <v>183</v>
      </c>
      <c r="N5" s="81">
        <f>分析係数表!H8</f>
        <v>1.3177625301040578E-2</v>
      </c>
      <c r="O5" s="82">
        <f t="shared" ref="O5:O43" si="4">$M$44*N5</f>
        <v>0.25660050995770922</v>
      </c>
      <c r="P5" s="76">
        <f>分析係数表!C8</f>
        <v>0.28540305010893241</v>
      </c>
      <c r="Q5" s="82">
        <f t="shared" ref="Q5:Q38" si="5">O5*P5</f>
        <v>7.32345682014377E-2</v>
      </c>
      <c r="R5" s="83">
        <f t="array" ref="R5:R43">MMULT(逆行列係数!C5:AO43,'14'!Q5:Q43)</f>
        <v>8.471320659672664E-2</v>
      </c>
      <c r="S5" s="84">
        <f t="shared" ref="S5:S38" si="6">I5+R5</f>
        <v>8.4779906811490516E-2</v>
      </c>
      <c r="T5" s="85">
        <f>分析係数表!F8</f>
        <v>0.44634146341463415</v>
      </c>
      <c r="U5" s="86">
        <f t="shared" ref="U5:U38" si="7">S5*T5</f>
        <v>3.784078767439699E-2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投入係数表!P6</f>
        <v>0</v>
      </c>
      <c r="E6" s="77">
        <f t="shared" si="0"/>
        <v>0</v>
      </c>
      <c r="F6" s="76">
        <f>分析係数表!C9</f>
        <v>1</v>
      </c>
      <c r="G6" s="77">
        <f t="shared" si="1"/>
        <v>0</v>
      </c>
      <c r="H6" s="77">
        <v>2.5925623150948121E-4</v>
      </c>
      <c r="I6" s="77">
        <f t="shared" si="2"/>
        <v>2.5925623150948121E-4</v>
      </c>
      <c r="J6" s="76">
        <f>分析係数表!G9</f>
        <v>0.24766355140186916</v>
      </c>
      <c r="K6" s="78">
        <f t="shared" si="3"/>
        <v>6.4208319018703292E-5</v>
      </c>
      <c r="L6" s="79"/>
      <c r="M6" s="80"/>
      <c r="N6" s="81">
        <f>分析係数表!H9</f>
        <v>6.816013086745127E-4</v>
      </c>
      <c r="O6" s="82">
        <f t="shared" si="4"/>
        <v>1.327244017022634E-2</v>
      </c>
      <c r="P6" s="76">
        <f>分析係数表!C9</f>
        <v>1</v>
      </c>
      <c r="Q6" s="82">
        <f t="shared" si="5"/>
        <v>1.327244017022634E-2</v>
      </c>
      <c r="R6" s="83">
        <v>1.6741459332273913E-2</v>
      </c>
      <c r="S6" s="84">
        <f t="shared" si="6"/>
        <v>1.7000715563783395E-2</v>
      </c>
      <c r="T6" s="85">
        <f>分析係数表!F9</f>
        <v>0.64018691588785048</v>
      </c>
      <c r="U6" s="86">
        <f t="shared" si="7"/>
        <v>1.088363566466507E-2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2.654488034045268E-2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投入係数表!P8</f>
        <v>0</v>
      </c>
      <c r="E8" s="77">
        <f t="shared" si="0"/>
        <v>0</v>
      </c>
      <c r="F8" s="76">
        <f>分析係数表!C11</f>
        <v>8.7822458270106263E-2</v>
      </c>
      <c r="G8" s="77">
        <f t="shared" si="1"/>
        <v>0</v>
      </c>
      <c r="H8" s="77">
        <v>9.1058560340063724E-2</v>
      </c>
      <c r="I8" s="77">
        <f t="shared" si="2"/>
        <v>9.1058560340063724E-2</v>
      </c>
      <c r="J8" s="76">
        <f>分析係数表!G11</f>
        <v>0.34070796460176989</v>
      </c>
      <c r="K8" s="78">
        <f t="shared" si="3"/>
        <v>3.1024376753030557E-2</v>
      </c>
      <c r="L8" s="79"/>
      <c r="M8" s="80"/>
      <c r="N8" s="81">
        <f>分析係数表!H11</f>
        <v>0</v>
      </c>
      <c r="O8" s="82">
        <f t="shared" si="4"/>
        <v>0</v>
      </c>
      <c r="P8" s="76">
        <f>分析係数表!C11</f>
        <v>8.7822458270106263E-2</v>
      </c>
      <c r="Q8" s="82">
        <f t="shared" si="5"/>
        <v>0</v>
      </c>
      <c r="R8" s="83">
        <v>1.7749604672937389E-2</v>
      </c>
      <c r="S8" s="84">
        <f t="shared" si="6"/>
        <v>0.10880816501300111</v>
      </c>
      <c r="T8" s="85">
        <f>分析係数表!F11</f>
        <v>0.55309734513274333</v>
      </c>
      <c r="U8" s="86">
        <f t="shared" si="7"/>
        <v>6.0181507197456366E-2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投入係数表!P9</f>
        <v>0</v>
      </c>
      <c r="E9" s="77">
        <f t="shared" si="0"/>
        <v>0</v>
      </c>
      <c r="F9" s="76">
        <f>分析係数表!C12</f>
        <v>5.1649194579391433E-2</v>
      </c>
      <c r="G9" s="77">
        <f t="shared" si="1"/>
        <v>0</v>
      </c>
      <c r="H9" s="77">
        <v>6.4278677224208187E-5</v>
      </c>
      <c r="I9" s="77">
        <f t="shared" si="2"/>
        <v>6.4278677224208187E-5</v>
      </c>
      <c r="J9" s="76">
        <f>分析係数表!G12</f>
        <v>0.11451828724353257</v>
      </c>
      <c r="K9" s="78">
        <f t="shared" si="3"/>
        <v>7.3610840219961879E-6</v>
      </c>
      <c r="L9" s="79"/>
      <c r="M9" s="80"/>
      <c r="N9" s="81">
        <f>分析係数表!H12</f>
        <v>9.8559549234334534E-2</v>
      </c>
      <c r="O9" s="82">
        <f t="shared" si="4"/>
        <v>1.9191948486147286</v>
      </c>
      <c r="P9" s="76">
        <f>分析係数表!C12</f>
        <v>5.1649194579391433E-2</v>
      </c>
      <c r="Q9" s="82">
        <f t="shared" si="5"/>
        <v>9.9124868171867803E-2</v>
      </c>
      <c r="R9" s="83">
        <v>0.10666392429538556</v>
      </c>
      <c r="S9" s="84">
        <f t="shared" si="6"/>
        <v>0.10672820297260976</v>
      </c>
      <c r="T9" s="85">
        <f>分析係数表!F12</f>
        <v>0.48360838537020517</v>
      </c>
      <c r="U9" s="86">
        <f t="shared" si="7"/>
        <v>5.1614653913047343E-2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投入係数表!P10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0.28579987833220716</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投入係数表!P11</f>
        <v>0</v>
      </c>
      <c r="E11" s="77">
        <f t="shared" si="0"/>
        <v>0</v>
      </c>
      <c r="F11" s="76">
        <f>分析係数表!C14</f>
        <v>0.34108258154059679</v>
      </c>
      <c r="G11" s="77">
        <f t="shared" si="1"/>
        <v>0</v>
      </c>
      <c r="H11" s="77">
        <v>3.7159924702907493E-2</v>
      </c>
      <c r="I11" s="77">
        <f t="shared" si="2"/>
        <v>3.7159924702907493E-2</v>
      </c>
      <c r="J11" s="76">
        <f>分析係数表!G14</f>
        <v>0.16056603773584904</v>
      </c>
      <c r="K11" s="78">
        <f t="shared" si="3"/>
        <v>5.9666218721083535E-3</v>
      </c>
      <c r="L11" s="79"/>
      <c r="M11" s="80"/>
      <c r="N11" s="81">
        <f>分析係数表!H14</f>
        <v>1.2723224428590903E-3</v>
      </c>
      <c r="O11" s="82">
        <f t="shared" si="4"/>
        <v>2.4775221651089165E-2</v>
      </c>
      <c r="P11" s="76">
        <f>分析係数表!C14</f>
        <v>0.34108258154059679</v>
      </c>
      <c r="Q11" s="82">
        <f t="shared" si="5"/>
        <v>8.4503965589939785E-3</v>
      </c>
      <c r="R11" s="83">
        <v>5.403482463267989E-2</v>
      </c>
      <c r="S11" s="84">
        <f t="shared" si="6"/>
        <v>9.1194749335587383E-2</v>
      </c>
      <c r="T11" s="85">
        <f>分析係数表!F14</f>
        <v>0.29226415094339625</v>
      </c>
      <c r="U11" s="86">
        <f t="shared" si="7"/>
        <v>2.6652955985061295E-2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投入係数表!P12</f>
        <v>8.5470085470085479E-3</v>
      </c>
      <c r="E12" s="77">
        <f t="shared" si="0"/>
        <v>0.85470085470085477</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0.17785069828103295</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投入係数表!P13</f>
        <v>0</v>
      </c>
      <c r="E13" s="77">
        <f t="shared" si="0"/>
        <v>0</v>
      </c>
      <c r="F13" s="76">
        <f>分析係数表!C16</f>
        <v>7.999999999999996E-2</v>
      </c>
      <c r="G13" s="77">
        <f t="shared" si="1"/>
        <v>0</v>
      </c>
      <c r="H13" s="77">
        <v>1.5173768729733087E-2</v>
      </c>
      <c r="I13" s="77">
        <f t="shared" si="2"/>
        <v>1.5173768729733087E-2</v>
      </c>
      <c r="J13" s="76">
        <f>分析係数表!G16</f>
        <v>3.4364261168384883E-2</v>
      </c>
      <c r="K13" s="78">
        <f t="shared" si="3"/>
        <v>5.2143535153721958E-4</v>
      </c>
      <c r="L13" s="79"/>
      <c r="M13" s="80"/>
      <c r="N13" s="81">
        <f>分析係数表!H16</f>
        <v>1.767619393829236E-2</v>
      </c>
      <c r="O13" s="82">
        <f t="shared" si="4"/>
        <v>0.34419861508120303</v>
      </c>
      <c r="P13" s="76">
        <f>分析係数表!C16</f>
        <v>7.999999999999996E-2</v>
      </c>
      <c r="Q13" s="82">
        <f t="shared" si="5"/>
        <v>2.7535889206496227E-2</v>
      </c>
      <c r="R13" s="83">
        <v>3.2289525613222757E-2</v>
      </c>
      <c r="S13" s="84">
        <f t="shared" si="6"/>
        <v>4.7463294342955847E-2</v>
      </c>
      <c r="T13" s="85">
        <f>分析係数表!F16</f>
        <v>0.28865979381443296</v>
      </c>
      <c r="U13" s="86">
        <f t="shared" si="7"/>
        <v>1.3700744758791378E-2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投入係数表!P14</f>
        <v>0</v>
      </c>
      <c r="E14" s="77">
        <f t="shared" si="0"/>
        <v>0</v>
      </c>
      <c r="F14" s="76">
        <f>分析係数表!C17</f>
        <v>0.11736526946107784</v>
      </c>
      <c r="G14" s="77">
        <f t="shared" si="1"/>
        <v>0</v>
      </c>
      <c r="H14" s="77">
        <v>3.7143895830921356E-3</v>
      </c>
      <c r="I14" s="77">
        <f t="shared" si="2"/>
        <v>3.7143895830921356E-3</v>
      </c>
      <c r="J14" s="76">
        <f>分析係数表!G17</f>
        <v>0.2134453781512605</v>
      </c>
      <c r="K14" s="78">
        <f t="shared" si="3"/>
        <v>7.928192891642037E-4</v>
      </c>
      <c r="L14" s="79"/>
      <c r="M14" s="80"/>
      <c r="N14" s="81">
        <f>分析係数表!H17</f>
        <v>2.9081655836779205E-3</v>
      </c>
      <c r="O14" s="82">
        <f t="shared" si="4"/>
        <v>5.6629078059632375E-2</v>
      </c>
      <c r="P14" s="76">
        <f>分析係数表!C17</f>
        <v>0.11736526946107784</v>
      </c>
      <c r="Q14" s="82">
        <f t="shared" si="5"/>
        <v>6.6462870058011641E-3</v>
      </c>
      <c r="R14" s="83">
        <v>1.1569980694762689E-2</v>
      </c>
      <c r="S14" s="84">
        <f t="shared" si="6"/>
        <v>1.5284370277854824E-2</v>
      </c>
      <c r="T14" s="85">
        <f>分析係数表!F17</f>
        <v>0.32436974789915968</v>
      </c>
      <c r="U14" s="86">
        <f t="shared" si="7"/>
        <v>4.9577873338251784E-3</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投入係数表!P15</f>
        <v>0</v>
      </c>
      <c r="E15" s="77">
        <f t="shared" si="0"/>
        <v>0</v>
      </c>
      <c r="F15" s="76">
        <f>分析係数表!C18</f>
        <v>0.3260188087774295</v>
      </c>
      <c r="G15" s="77">
        <f t="shared" si="1"/>
        <v>0</v>
      </c>
      <c r="H15" s="77">
        <v>5.6291602218672783E-3</v>
      </c>
      <c r="I15" s="77">
        <f t="shared" si="2"/>
        <v>5.6291602218672783E-3</v>
      </c>
      <c r="J15" s="76">
        <f>分析係数表!G18</f>
        <v>0.2148626817447496</v>
      </c>
      <c r="K15" s="78">
        <f t="shared" si="3"/>
        <v>1.209496461241273E-3</v>
      </c>
      <c r="L15" s="79"/>
      <c r="M15" s="80"/>
      <c r="N15" s="81">
        <f>分析係数表!H18</f>
        <v>4.544008724496751E-4</v>
      </c>
      <c r="O15" s="82">
        <f t="shared" si="4"/>
        <v>8.8482934468175588E-3</v>
      </c>
      <c r="P15" s="76">
        <f>分析係数表!C18</f>
        <v>0.3260188087774295</v>
      </c>
      <c r="Q15" s="82">
        <f t="shared" si="5"/>
        <v>2.8847100892445965E-3</v>
      </c>
      <c r="R15" s="83">
        <v>6.5779234041178202E-3</v>
      </c>
      <c r="S15" s="84">
        <f t="shared" si="6"/>
        <v>1.2207083625985098E-2</v>
      </c>
      <c r="T15" s="85">
        <f>分析係数表!F18</f>
        <v>0.44749596122778673</v>
      </c>
      <c r="U15" s="86">
        <f t="shared" si="7"/>
        <v>5.4626206209981779E-3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投入係数表!P16</f>
        <v>0.23931623931623933</v>
      </c>
      <c r="E16" s="77">
        <f t="shared" si="0"/>
        <v>23.931623931623932</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-2.6544880340452675E-3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投入係数表!P17</f>
        <v>7.6923076923076927E-2</v>
      </c>
      <c r="E17" s="77">
        <f t="shared" si="0"/>
        <v>7.6923076923076925</v>
      </c>
      <c r="F17" s="76">
        <f>分析係数表!C20</f>
        <v>0.14381270903010035</v>
      </c>
      <c r="G17" s="77">
        <f t="shared" si="1"/>
        <v>1.1062516079238489</v>
      </c>
      <c r="H17" s="77">
        <v>1.1811983418465288</v>
      </c>
      <c r="I17" s="77">
        <f t="shared" si="2"/>
        <v>1.1811983418465288</v>
      </c>
      <c r="J17" s="76">
        <f>分析係数表!G20</f>
        <v>0.10504201680672269</v>
      </c>
      <c r="K17" s="78">
        <f t="shared" si="3"/>
        <v>0.12407545607631605</v>
      </c>
      <c r="L17" s="79"/>
      <c r="M17" s="80"/>
      <c r="N17" s="81">
        <f>分析係数表!H20</f>
        <v>5.9072113418457762E-4</v>
      </c>
      <c r="O17" s="82">
        <f t="shared" si="4"/>
        <v>1.1502781480862827E-2</v>
      </c>
      <c r="P17" s="76">
        <f>分析係数表!C20</f>
        <v>0.14381270903010035</v>
      </c>
      <c r="Q17" s="82">
        <f t="shared" si="5"/>
        <v>1.6542461661441525E-3</v>
      </c>
      <c r="R17" s="83">
        <v>3.445311469833207E-3</v>
      </c>
      <c r="S17" s="84">
        <f t="shared" si="6"/>
        <v>1.184643653316362</v>
      </c>
      <c r="T17" s="85">
        <f>分析係数表!F20</f>
        <v>0.23109243697478993</v>
      </c>
      <c r="U17" s="86">
        <f t="shared" si="7"/>
        <v>0.27376218879159625</v>
      </c>
      <c r="V17" s="87">
        <f>分析係数表!D20</f>
        <v>5.0420168067226892E-2</v>
      </c>
      <c r="W17" s="88">
        <f t="shared" si="8"/>
        <v>0</v>
      </c>
      <c r="X17" s="76">
        <f>分析係数表!E20</f>
        <v>5.4621848739495799E-2</v>
      </c>
      <c r="Y17" s="89">
        <f t="shared" si="9"/>
        <v>0</v>
      </c>
    </row>
    <row r="18" spans="1:25" x14ac:dyDescent="0.2">
      <c r="A18" s="6" t="s">
        <v>6</v>
      </c>
      <c r="B18" s="5" t="s">
        <v>34</v>
      </c>
      <c r="C18" s="75">
        <f>最終需要_まとめ!C19</f>
        <v>100</v>
      </c>
      <c r="D18" s="76">
        <f>投入係数表!P18</f>
        <v>7.6923076923076927E-2</v>
      </c>
      <c r="E18" s="77">
        <f t="shared" si="0"/>
        <v>7.6923076923076925</v>
      </c>
      <c r="F18" s="76">
        <f>分析係数表!C21</f>
        <v>1.9047619047619091E-2</v>
      </c>
      <c r="G18" s="77">
        <f t="shared" si="1"/>
        <v>0.14652014652014686</v>
      </c>
      <c r="H18" s="77">
        <v>0.14704669678260518</v>
      </c>
      <c r="I18" s="77">
        <f t="shared" si="2"/>
        <v>100.14704669678261</v>
      </c>
      <c r="J18" s="76">
        <f>分析係数表!G21</f>
        <v>0.29914529914529914</v>
      </c>
      <c r="K18" s="78">
        <f t="shared" si="3"/>
        <v>29.958518242627274</v>
      </c>
      <c r="L18" s="79"/>
      <c r="M18" s="80"/>
      <c r="N18" s="81">
        <f>分析係数表!H21</f>
        <v>9.5424183214431774E-4</v>
      </c>
      <c r="O18" s="82">
        <f t="shared" si="4"/>
        <v>1.8581416238316873E-2</v>
      </c>
      <c r="P18" s="76">
        <f>分析係数表!C21</f>
        <v>1.9047619047619091E-2</v>
      </c>
      <c r="Q18" s="82">
        <f t="shared" si="5"/>
        <v>3.5393173787270313E-4</v>
      </c>
      <c r="R18" s="83">
        <v>7.3558525805732917E-4</v>
      </c>
      <c r="S18" s="84">
        <f t="shared" si="6"/>
        <v>100.14778228204067</v>
      </c>
      <c r="T18" s="85">
        <f>分析係数表!F21</f>
        <v>0.44444444444444442</v>
      </c>
      <c r="U18" s="86">
        <f t="shared" si="7"/>
        <v>44.51012545868474</v>
      </c>
      <c r="V18" s="87">
        <f>分析係数表!D21</f>
        <v>3.4188034188034191E-2</v>
      </c>
      <c r="W18" s="88">
        <f t="shared" si="8"/>
        <v>3</v>
      </c>
      <c r="X18" s="76">
        <f>分析係数表!E21</f>
        <v>8.5470085470085479E-3</v>
      </c>
      <c r="Y18" s="89">
        <f t="shared" si="9"/>
        <v>1</v>
      </c>
    </row>
    <row r="19" spans="1:25" x14ac:dyDescent="0.2">
      <c r="A19" s="6" t="s">
        <v>7</v>
      </c>
      <c r="B19" s="5" t="s">
        <v>268</v>
      </c>
      <c r="C19" s="90"/>
      <c r="D19" s="76">
        <f>投入係数表!P19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8.8482934468175586E-4</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投入係数表!P20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8.8482934468175586E-4</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投入係数表!P21</f>
        <v>0</v>
      </c>
      <c r="E21" s="77">
        <f t="shared" si="0"/>
        <v>0</v>
      </c>
      <c r="F21" s="76">
        <f>分析係数表!C24</f>
        <v>1.5105740181268867E-2</v>
      </c>
      <c r="G21" s="77">
        <f t="shared" si="1"/>
        <v>0</v>
      </c>
      <c r="H21" s="77">
        <v>1.0755748178373702E-4</v>
      </c>
      <c r="I21" s="77">
        <f t="shared" si="2"/>
        <v>1.0755748178373702E-4</v>
      </c>
      <c r="J21" s="76">
        <f>分析係数表!G24</f>
        <v>0.33333333333333331</v>
      </c>
      <c r="K21" s="78">
        <f t="shared" si="3"/>
        <v>3.5852493927912339E-5</v>
      </c>
      <c r="L21" s="79"/>
      <c r="M21" s="80"/>
      <c r="N21" s="81">
        <f>分析係数表!H24</f>
        <v>4.0896078520470761E-4</v>
      </c>
      <c r="O21" s="82">
        <f t="shared" si="4"/>
        <v>7.9634641021358032E-3</v>
      </c>
      <c r="P21" s="76">
        <f>分析係数表!C24</f>
        <v>1.5105740181268867E-2</v>
      </c>
      <c r="Q21" s="82">
        <f t="shared" si="5"/>
        <v>1.2029401966972501E-4</v>
      </c>
      <c r="R21" s="83">
        <v>3.0952175568704868E-4</v>
      </c>
      <c r="S21" s="84">
        <f t="shared" si="6"/>
        <v>4.1707923747078571E-4</v>
      </c>
      <c r="T21" s="85">
        <f>分析係数表!F24</f>
        <v>0.55555555555555558</v>
      </c>
      <c r="U21" s="86">
        <f t="shared" si="7"/>
        <v>2.3171068748376985E-4</v>
      </c>
      <c r="V21" s="87">
        <f>分析係数表!D24</f>
        <v>0</v>
      </c>
      <c r="W21" s="88">
        <f t="shared" si="8"/>
        <v>0</v>
      </c>
      <c r="X21" s="76">
        <f>分析係数表!E24</f>
        <v>0</v>
      </c>
      <c r="Y21" s="89">
        <f t="shared" si="9"/>
        <v>0</v>
      </c>
    </row>
    <row r="22" spans="1:25" x14ac:dyDescent="0.2">
      <c r="A22" s="6" t="s">
        <v>10</v>
      </c>
      <c r="B22" s="5" t="s">
        <v>271</v>
      </c>
      <c r="C22" s="90"/>
      <c r="D22" s="76">
        <f>投入係数表!P22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1.061795213618107E-2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投入係数表!P23</f>
        <v>0</v>
      </c>
      <c r="E23" s="77">
        <f t="shared" si="0"/>
        <v>0</v>
      </c>
      <c r="F23" s="76">
        <f>分析係数表!C26</f>
        <v>0.3413940256045519</v>
      </c>
      <c r="G23" s="77">
        <f t="shared" si="1"/>
        <v>0</v>
      </c>
      <c r="H23" s="77">
        <v>2.6589957790632891E-3</v>
      </c>
      <c r="I23" s="77">
        <f t="shared" si="2"/>
        <v>2.6589957790632891E-3</v>
      </c>
      <c r="J23" s="76">
        <f>分析係数表!G26</f>
        <v>0.19709090909090909</v>
      </c>
      <c r="K23" s="78">
        <f t="shared" si="3"/>
        <v>5.2406389536447371E-4</v>
      </c>
      <c r="L23" s="79"/>
      <c r="M23" s="80"/>
      <c r="N23" s="81">
        <f>分析係数表!H26</f>
        <v>1.1996183032671423E-2</v>
      </c>
      <c r="O23" s="82">
        <f t="shared" si="4"/>
        <v>0.23359494699598357</v>
      </c>
      <c r="P23" s="76">
        <f>分析係数表!C26</f>
        <v>0.3413940256045519</v>
      </c>
      <c r="Q23" s="82">
        <f t="shared" si="5"/>
        <v>7.9747919315840757E-2</v>
      </c>
      <c r="R23" s="83">
        <v>8.4524091787598551E-2</v>
      </c>
      <c r="S23" s="84">
        <f t="shared" si="6"/>
        <v>8.7183087566661835E-2</v>
      </c>
      <c r="T23" s="85">
        <f>分析係数表!F26</f>
        <v>0.33090909090909093</v>
      </c>
      <c r="U23" s="86">
        <f t="shared" si="7"/>
        <v>2.8849676249331737E-2</v>
      </c>
      <c r="V23" s="87">
        <f>分析係数表!D26</f>
        <v>1.6E-2</v>
      </c>
      <c r="W23" s="88">
        <f t="shared" si="8"/>
        <v>0</v>
      </c>
      <c r="X23" s="76">
        <f>分析係数表!E26</f>
        <v>1.6E-2</v>
      </c>
      <c r="Y23" s="89">
        <f t="shared" si="9"/>
        <v>0</v>
      </c>
    </row>
    <row r="24" spans="1:25" x14ac:dyDescent="0.2">
      <c r="A24" s="6" t="s">
        <v>12</v>
      </c>
      <c r="B24" s="5" t="s">
        <v>365</v>
      </c>
      <c r="C24" s="90"/>
      <c r="D24" s="76">
        <f>投入係数表!P24</f>
        <v>0</v>
      </c>
      <c r="E24" s="77">
        <f t="shared" si="0"/>
        <v>0</v>
      </c>
      <c r="F24" s="76">
        <f>分析係数表!C27</f>
        <v>1.9120458891013214E-3</v>
      </c>
      <c r="G24" s="77">
        <f t="shared" si="1"/>
        <v>0</v>
      </c>
      <c r="H24" s="77">
        <v>1.6763106479268609E-6</v>
      </c>
      <c r="I24" s="77">
        <f t="shared" si="2"/>
        <v>1.6763106479268609E-6</v>
      </c>
      <c r="J24" s="76">
        <f>分析係数表!G27</f>
        <v>0.2857142857142857</v>
      </c>
      <c r="K24" s="78">
        <f t="shared" si="3"/>
        <v>4.7894589940767445E-7</v>
      </c>
      <c r="L24" s="79"/>
      <c r="M24" s="80"/>
      <c r="N24" s="81">
        <f>分析係数表!H27</f>
        <v>1.131458172399691E-2</v>
      </c>
      <c r="O24" s="82">
        <f t="shared" si="4"/>
        <v>0.22032250682575721</v>
      </c>
      <c r="P24" s="76">
        <f>分析係数表!C27</f>
        <v>1.9120458891013214E-3</v>
      </c>
      <c r="Q24" s="82">
        <f t="shared" si="5"/>
        <v>4.2126674345268689E-4</v>
      </c>
      <c r="R24" s="83">
        <v>4.2232072819571728E-4</v>
      </c>
      <c r="S24" s="84">
        <f t="shared" si="6"/>
        <v>4.2399703884364413E-4</v>
      </c>
      <c r="T24" s="85">
        <f>分析係数表!F27</f>
        <v>0.5714285714285714</v>
      </c>
      <c r="U24" s="86">
        <f t="shared" si="7"/>
        <v>2.4228402219636806E-4</v>
      </c>
      <c r="V24" s="87">
        <f>分析係数表!D27</f>
        <v>0</v>
      </c>
      <c r="W24" s="88">
        <f t="shared" si="8"/>
        <v>0</v>
      </c>
      <c r="X24" s="76">
        <f>分析係数表!E27</f>
        <v>0</v>
      </c>
      <c r="Y24" s="89">
        <f t="shared" si="9"/>
        <v>0</v>
      </c>
    </row>
    <row r="25" spans="1:25" x14ac:dyDescent="0.2">
      <c r="A25" s="6" t="s">
        <v>13</v>
      </c>
      <c r="B25" s="5" t="s">
        <v>191</v>
      </c>
      <c r="C25" s="90"/>
      <c r="D25" s="76">
        <f>投入係数表!P25</f>
        <v>0</v>
      </c>
      <c r="E25" s="77">
        <f t="shared" si="0"/>
        <v>0</v>
      </c>
      <c r="F25" s="76">
        <f>分析係数表!C28</f>
        <v>4.5924225028702859E-3</v>
      </c>
      <c r="G25" s="77">
        <f t="shared" si="1"/>
        <v>0</v>
      </c>
      <c r="H25" s="77">
        <v>1.2367063896253665E-4</v>
      </c>
      <c r="I25" s="77">
        <f t="shared" si="2"/>
        <v>1.2367063896253665E-4</v>
      </c>
      <c r="J25" s="76">
        <f>分析係数表!G28</f>
        <v>0.125</v>
      </c>
      <c r="K25" s="78">
        <f t="shared" si="3"/>
        <v>1.5458829870317081E-5</v>
      </c>
      <c r="L25" s="79"/>
      <c r="M25" s="80"/>
      <c r="N25" s="81">
        <f>分析係数表!H28</f>
        <v>2.2174762575544144E-2</v>
      </c>
      <c r="O25" s="82">
        <f t="shared" si="4"/>
        <v>0.43179672020469689</v>
      </c>
      <c r="P25" s="76">
        <f>分析係数表!C28</f>
        <v>4.5924225028702859E-3</v>
      </c>
      <c r="Q25" s="82">
        <f t="shared" si="5"/>
        <v>1.9829929745336346E-3</v>
      </c>
      <c r="R25" s="83">
        <v>2.035313930747757E-3</v>
      </c>
      <c r="S25" s="84">
        <f t="shared" si="6"/>
        <v>2.1589845697102938E-3</v>
      </c>
      <c r="T25" s="85">
        <f>分析係数表!F28</f>
        <v>0.20833333333333334</v>
      </c>
      <c r="U25" s="86">
        <f t="shared" si="7"/>
        <v>4.4978845202297787E-4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投入係数表!P26</f>
        <v>0</v>
      </c>
      <c r="E26" s="77">
        <f t="shared" si="0"/>
        <v>0</v>
      </c>
      <c r="F26" s="76">
        <f>分析係数表!C29</f>
        <v>0.39276807980049877</v>
      </c>
      <c r="G26" s="77">
        <f t="shared" si="1"/>
        <v>0</v>
      </c>
      <c r="H26" s="77">
        <v>3.6211954583616104E-2</v>
      </c>
      <c r="I26" s="77">
        <f t="shared" si="2"/>
        <v>3.6211954583616104E-2</v>
      </c>
      <c r="J26" s="76">
        <f>分析係数表!G29</f>
        <v>0.26146220570012391</v>
      </c>
      <c r="K26" s="78">
        <f t="shared" si="3"/>
        <v>9.4680575181449785E-3</v>
      </c>
      <c r="L26" s="79"/>
      <c r="M26" s="80"/>
      <c r="N26" s="81">
        <f>分析係数表!H29</f>
        <v>1.0178579542872723E-2</v>
      </c>
      <c r="O26" s="82">
        <f t="shared" si="4"/>
        <v>0.19820177320871332</v>
      </c>
      <c r="P26" s="76">
        <f>分析係数表!C29</f>
        <v>0.39276807980049877</v>
      </c>
      <c r="Q26" s="82">
        <f t="shared" si="5"/>
        <v>7.7847329876240268E-2</v>
      </c>
      <c r="R26" s="83">
        <v>9.4461548099803963E-2</v>
      </c>
      <c r="S26" s="84">
        <f t="shared" si="6"/>
        <v>0.13067350268342007</v>
      </c>
      <c r="T26" s="85">
        <f>分析係数表!F29</f>
        <v>0.36926889714993805</v>
      </c>
      <c r="U26" s="86">
        <f t="shared" si="7"/>
        <v>4.8253660222625998E-2</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投入係数表!P27</f>
        <v>0</v>
      </c>
      <c r="E27" s="77">
        <f t="shared" si="0"/>
        <v>0</v>
      </c>
      <c r="F27" s="76">
        <f>分析係数表!C30</f>
        <v>1</v>
      </c>
      <c r="G27" s="77">
        <f t="shared" si="1"/>
        <v>0</v>
      </c>
      <c r="H27" s="77">
        <v>4.9973964868173959E-2</v>
      </c>
      <c r="I27" s="77">
        <f t="shared" si="2"/>
        <v>4.9973964868173959E-2</v>
      </c>
      <c r="J27" s="76">
        <f>分析係数表!G30</f>
        <v>0.34503154574132494</v>
      </c>
      <c r="K27" s="78">
        <f t="shared" si="3"/>
        <v>1.7242594345288728E-2</v>
      </c>
      <c r="L27" s="79"/>
      <c r="M27" s="80"/>
      <c r="N27" s="81">
        <f>分析係数表!H30</f>
        <v>0</v>
      </c>
      <c r="O27" s="82">
        <f t="shared" si="4"/>
        <v>0</v>
      </c>
      <c r="P27" s="76">
        <f>分析係数表!C30</f>
        <v>1</v>
      </c>
      <c r="Q27" s="82">
        <f t="shared" si="5"/>
        <v>0</v>
      </c>
      <c r="R27" s="83">
        <v>4.2257312746523057E-2</v>
      </c>
      <c r="S27" s="84">
        <f t="shared" si="6"/>
        <v>9.2231277614697016E-2</v>
      </c>
      <c r="T27" s="85">
        <f>分析係数表!F30</f>
        <v>0.4357255520504732</v>
      </c>
      <c r="U27" s="86">
        <f t="shared" si="7"/>
        <v>4.0187524354984308E-2</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投入係数表!P28</f>
        <v>2.564102564102564E-2</v>
      </c>
      <c r="E28" s="77">
        <f t="shared" si="0"/>
        <v>2.5641025641025639</v>
      </c>
      <c r="F28" s="76">
        <f>分析係数表!C31</f>
        <v>0.9610142630744849</v>
      </c>
      <c r="G28" s="77">
        <f t="shared" si="1"/>
        <v>2.4641391360884226</v>
      </c>
      <c r="H28" s="77">
        <v>2.8214350084221196</v>
      </c>
      <c r="I28" s="77">
        <f t="shared" si="2"/>
        <v>2.8214350084221196</v>
      </c>
      <c r="J28" s="76">
        <f>分析係数表!G31</f>
        <v>7.0898896726351968E-2</v>
      </c>
      <c r="K28" s="78">
        <f t="shared" si="3"/>
        <v>0.20003662928223384</v>
      </c>
      <c r="L28" s="79"/>
      <c r="M28" s="80"/>
      <c r="N28" s="81">
        <f>分析係数表!H31</f>
        <v>2.4401326850547553E-2</v>
      </c>
      <c r="O28" s="82">
        <f t="shared" si="4"/>
        <v>0.47515335809410292</v>
      </c>
      <c r="P28" s="76">
        <f>分析係数表!C31</f>
        <v>0.9610142630744849</v>
      </c>
      <c r="Q28" s="82">
        <f t="shared" si="5"/>
        <v>0.45662915427617112</v>
      </c>
      <c r="R28" s="83">
        <v>0.6032956446816915</v>
      </c>
      <c r="S28" s="84">
        <f t="shared" si="6"/>
        <v>3.4247306531038113</v>
      </c>
      <c r="T28" s="85">
        <f>分析係数表!F31</f>
        <v>0.34418520528124436</v>
      </c>
      <c r="U28" s="86">
        <f t="shared" si="7"/>
        <v>1.1787416228715053</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投入係数表!P29</f>
        <v>0</v>
      </c>
      <c r="E29" s="77">
        <f t="shared" si="0"/>
        <v>0</v>
      </c>
      <c r="F29" s="76">
        <f>分析係数表!C32</f>
        <v>1</v>
      </c>
      <c r="G29" s="77">
        <f t="shared" si="1"/>
        <v>0</v>
      </c>
      <c r="H29" s="77">
        <v>5.9550070317737217E-3</v>
      </c>
      <c r="I29" s="77">
        <f t="shared" si="2"/>
        <v>5.9550070317737217E-3</v>
      </c>
      <c r="J29" s="76">
        <f>分析係数表!G32</f>
        <v>0.14117647058823529</v>
      </c>
      <c r="K29" s="78">
        <f t="shared" si="3"/>
        <v>8.4070687507393712E-4</v>
      </c>
      <c r="L29" s="79"/>
      <c r="M29" s="80"/>
      <c r="N29" s="81">
        <f>分析係数表!H32</f>
        <v>7.0886536102149319E-3</v>
      </c>
      <c r="O29" s="82">
        <f t="shared" si="4"/>
        <v>0.13803337777035393</v>
      </c>
      <c r="P29" s="76">
        <f>分析係数表!C32</f>
        <v>1</v>
      </c>
      <c r="Q29" s="82">
        <f t="shared" si="5"/>
        <v>0.13803337777035393</v>
      </c>
      <c r="R29" s="83">
        <v>0.17350273055457072</v>
      </c>
      <c r="S29" s="84">
        <f t="shared" si="6"/>
        <v>0.17945773758634445</v>
      </c>
      <c r="T29" s="85">
        <f>分析係数表!F32</f>
        <v>0.4823529411764706</v>
      </c>
      <c r="U29" s="86">
        <f t="shared" si="7"/>
        <v>8.6561967541648507E-2</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投入係数表!P30</f>
        <v>0</v>
      </c>
      <c r="E30" s="77">
        <f t="shared" si="0"/>
        <v>0</v>
      </c>
      <c r="F30" s="76">
        <f>分析係数表!C33</f>
        <v>0.51830443159922934</v>
      </c>
      <c r="G30" s="77">
        <f t="shared" si="1"/>
        <v>0</v>
      </c>
      <c r="H30" s="77">
        <v>2.2815288170815774E-2</v>
      </c>
      <c r="I30" s="77">
        <f t="shared" si="2"/>
        <v>2.2815288170815774E-2</v>
      </c>
      <c r="J30" s="76">
        <f>分析係数表!G33</f>
        <v>0.50370370370370365</v>
      </c>
      <c r="K30" s="78">
        <f t="shared" si="3"/>
        <v>1.1492145152707203E-2</v>
      </c>
      <c r="L30" s="79"/>
      <c r="M30" s="80"/>
      <c r="N30" s="81">
        <f>分析係数表!H33</f>
        <v>1.0451220066342527E-3</v>
      </c>
      <c r="O30" s="82">
        <f t="shared" si="4"/>
        <v>2.0351074927680384E-2</v>
      </c>
      <c r="P30" s="76">
        <f>分析係数表!C33</f>
        <v>0.51830443159922934</v>
      </c>
      <c r="Q30" s="82">
        <f t="shared" si="5"/>
        <v>1.0548052322824708E-2</v>
      </c>
      <c r="R30" s="83">
        <v>3.3924374125512372E-2</v>
      </c>
      <c r="S30" s="84">
        <f t="shared" si="6"/>
        <v>5.6739662296328146E-2</v>
      </c>
      <c r="T30" s="85">
        <f>分析係数表!F33</f>
        <v>0.61481481481481481</v>
      </c>
      <c r="U30" s="86">
        <f t="shared" si="7"/>
        <v>3.4884384967372117E-2</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投入係数表!P31</f>
        <v>5.128205128205128E-2</v>
      </c>
      <c r="E31" s="77">
        <f t="shared" si="0"/>
        <v>5.1282051282051277</v>
      </c>
      <c r="F31" s="76">
        <f>分析係数表!C34</f>
        <v>0.14253664373317376</v>
      </c>
      <c r="G31" s="77">
        <f t="shared" si="1"/>
        <v>0.73095714734960893</v>
      </c>
      <c r="H31" s="77">
        <v>0.75489225462509835</v>
      </c>
      <c r="I31" s="77">
        <f t="shared" si="2"/>
        <v>0.75489225462509835</v>
      </c>
      <c r="J31" s="76">
        <f>分析係数表!G34</f>
        <v>0.42611464968152868</v>
      </c>
      <c r="K31" s="78">
        <f t="shared" si="3"/>
        <v>0.32167064862687311</v>
      </c>
      <c r="L31" s="79"/>
      <c r="M31" s="80"/>
      <c r="N31" s="81">
        <f>分析係数表!H34</f>
        <v>0.17362657336302087</v>
      </c>
      <c r="O31" s="82">
        <f t="shared" si="4"/>
        <v>3.3809329260289895</v>
      </c>
      <c r="P31" s="76">
        <f>分析係数表!C34</f>
        <v>0.14253664373317376</v>
      </c>
      <c r="Q31" s="82">
        <f t="shared" si="5"/>
        <v>0.48190683196315082</v>
      </c>
      <c r="R31" s="83">
        <v>0.50924957508177704</v>
      </c>
      <c r="S31" s="84">
        <f t="shared" si="6"/>
        <v>1.2641418297068754</v>
      </c>
      <c r="T31" s="85">
        <f>分析係数表!F34</f>
        <v>0.68789808917197448</v>
      </c>
      <c r="U31" s="86">
        <f t="shared" si="7"/>
        <v>0.86960074909772311</v>
      </c>
      <c r="V31" s="87">
        <f>分析係数表!D34</f>
        <v>0.42038216560509556</v>
      </c>
      <c r="W31" s="88">
        <f t="shared" si="8"/>
        <v>1</v>
      </c>
      <c r="X31" s="76">
        <f>分析係数表!E34</f>
        <v>0.27643312101910827</v>
      </c>
      <c r="Y31" s="89">
        <f t="shared" si="9"/>
        <v>0</v>
      </c>
    </row>
    <row r="32" spans="1:25" x14ac:dyDescent="0.2">
      <c r="A32" s="6" t="s">
        <v>20</v>
      </c>
      <c r="B32" s="5" t="s">
        <v>37</v>
      </c>
      <c r="C32" s="90"/>
      <c r="D32" s="76">
        <f>投入係数表!P32</f>
        <v>8.5470085470085479E-3</v>
      </c>
      <c r="E32" s="77">
        <f t="shared" si="0"/>
        <v>0.85470085470085477</v>
      </c>
      <c r="F32" s="76">
        <f>分析係数表!C35</f>
        <v>0.11069496462754891</v>
      </c>
      <c r="G32" s="77">
        <f t="shared" si="1"/>
        <v>9.4611080878246934E-2</v>
      </c>
      <c r="H32" s="77">
        <v>0.10634648815236362</v>
      </c>
      <c r="I32" s="77">
        <f t="shared" si="2"/>
        <v>0.10634648815236362</v>
      </c>
      <c r="J32" s="76">
        <f>分析係数表!G35</f>
        <v>0.32042253521126762</v>
      </c>
      <c r="K32" s="78">
        <f t="shared" si="3"/>
        <v>3.4075811344595391E-2</v>
      </c>
      <c r="L32" s="79"/>
      <c r="M32" s="80"/>
      <c r="N32" s="81">
        <f>分析係数表!H35</f>
        <v>6.6251647203162636E-2</v>
      </c>
      <c r="O32" s="82">
        <f t="shared" si="4"/>
        <v>1.2900811845460003</v>
      </c>
      <c r="P32" s="76">
        <f>分析係数表!C35</f>
        <v>0.11069496462754891</v>
      </c>
      <c r="Q32" s="82">
        <f t="shared" si="5"/>
        <v>0.14280549108998589</v>
      </c>
      <c r="R32" s="83">
        <v>0.16488168790347224</v>
      </c>
      <c r="S32" s="84">
        <f t="shared" si="6"/>
        <v>0.27122817605583588</v>
      </c>
      <c r="T32" s="85">
        <f>分析係数表!F35</f>
        <v>0.63380281690140849</v>
      </c>
      <c r="U32" s="86">
        <f t="shared" si="7"/>
        <v>0.17190518200721994</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投入係数表!P33</f>
        <v>0</v>
      </c>
      <c r="E33" s="77">
        <f t="shared" si="0"/>
        <v>0</v>
      </c>
      <c r="F33" s="76">
        <f>分析係数表!C36</f>
        <v>0.6760350559081294</v>
      </c>
      <c r="G33" s="77">
        <f t="shared" si="1"/>
        <v>0</v>
      </c>
      <c r="H33" s="77">
        <v>3.3772182661761699E-2</v>
      </c>
      <c r="I33" s="77">
        <f t="shared" si="2"/>
        <v>3.3772182661761699E-2</v>
      </c>
      <c r="J33" s="76">
        <f>分析係数表!G36</f>
        <v>4.0214477211796247E-3</v>
      </c>
      <c r="K33" s="78">
        <f t="shared" si="3"/>
        <v>1.3581306700440361E-4</v>
      </c>
      <c r="L33" s="79"/>
      <c r="M33" s="80"/>
      <c r="N33" s="81">
        <f>分析係数表!H36</f>
        <v>0.13227609397010043</v>
      </c>
      <c r="O33" s="82">
        <f t="shared" si="4"/>
        <v>2.5757382223685914</v>
      </c>
      <c r="P33" s="76">
        <f>分析係数表!C36</f>
        <v>0.6760350559081294</v>
      </c>
      <c r="Q33" s="82">
        <f t="shared" si="5"/>
        <v>1.7412893331636565</v>
      </c>
      <c r="R33" s="83">
        <v>1.7880768199915555</v>
      </c>
      <c r="S33" s="84">
        <f t="shared" si="6"/>
        <v>1.8218490026533172</v>
      </c>
      <c r="T33" s="85">
        <f>分析係数表!F36</f>
        <v>0.90035746201966038</v>
      </c>
      <c r="U33" s="86">
        <f t="shared" si="7"/>
        <v>1.6403153442119902</v>
      </c>
      <c r="V33" s="87">
        <f>分析係数表!D36</f>
        <v>8.0428954423592495E-3</v>
      </c>
      <c r="W33" s="88">
        <f t="shared" si="8"/>
        <v>0</v>
      </c>
      <c r="X33" s="76">
        <f>分析係数表!E36</f>
        <v>0</v>
      </c>
      <c r="Y33" s="89">
        <f t="shared" si="9"/>
        <v>0</v>
      </c>
    </row>
    <row r="34" spans="1:25" x14ac:dyDescent="0.2">
      <c r="A34" s="6" t="s">
        <v>22</v>
      </c>
      <c r="B34" s="5" t="s">
        <v>377</v>
      </c>
      <c r="C34" s="90"/>
      <c r="D34" s="76">
        <f>投入係数表!P34</f>
        <v>1.7094017094017096E-2</v>
      </c>
      <c r="E34" s="77">
        <f t="shared" si="0"/>
        <v>1.7094017094017095</v>
      </c>
      <c r="F34" s="76">
        <f>分析係数表!C37</f>
        <v>0.1837517433751743</v>
      </c>
      <c r="G34" s="77">
        <f t="shared" si="1"/>
        <v>0.31410554423106724</v>
      </c>
      <c r="H34" s="77">
        <v>0.35214572194439253</v>
      </c>
      <c r="I34" s="77">
        <f t="shared" si="2"/>
        <v>0.35214572194439253</v>
      </c>
      <c r="J34" s="76">
        <f>分析係数表!G37</f>
        <v>0.39318023660403617</v>
      </c>
      <c r="K34" s="78">
        <f t="shared" si="3"/>
        <v>0.13845673827319538</v>
      </c>
      <c r="L34" s="79"/>
      <c r="M34" s="80"/>
      <c r="N34" s="81">
        <f>分析係数表!H37</f>
        <v>5.0938337801608578E-2</v>
      </c>
      <c r="O34" s="82">
        <f t="shared" si="4"/>
        <v>0.99189369538824834</v>
      </c>
      <c r="P34" s="76">
        <f>分析係数表!C37</f>
        <v>0.1837517433751743</v>
      </c>
      <c r="Q34" s="82">
        <f t="shared" si="5"/>
        <v>0.18226219577043473</v>
      </c>
      <c r="R34" s="83">
        <v>0.20927984664503843</v>
      </c>
      <c r="S34" s="84">
        <f t="shared" si="6"/>
        <v>0.56142556858943093</v>
      </c>
      <c r="T34" s="85">
        <f>分析係数表!F37</f>
        <v>0.67780097425191366</v>
      </c>
      <c r="U34" s="86">
        <f t="shared" si="7"/>
        <v>0.38053479735985085</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投入係数表!P35</f>
        <v>0</v>
      </c>
      <c r="E35" s="77">
        <f t="shared" si="0"/>
        <v>0</v>
      </c>
      <c r="F35" s="76">
        <f>分析係数表!C38</f>
        <v>7.8895463510848529E-3</v>
      </c>
      <c r="G35" s="77">
        <f t="shared" si="1"/>
        <v>0</v>
      </c>
      <c r="H35" s="77">
        <v>7.5910777072876073E-4</v>
      </c>
      <c r="I35" s="77">
        <f t="shared" si="2"/>
        <v>7.5910777072876073E-4</v>
      </c>
      <c r="J35" s="76">
        <f>分析係数表!G38</f>
        <v>0.41666666666666669</v>
      </c>
      <c r="K35" s="78">
        <f t="shared" si="3"/>
        <v>3.1629490447031701E-4</v>
      </c>
      <c r="L35" s="79"/>
      <c r="M35" s="80"/>
      <c r="N35" s="81">
        <f>分析係数表!H38</f>
        <v>4.4667605761803064E-2</v>
      </c>
      <c r="O35" s="82">
        <f t="shared" si="4"/>
        <v>0.86978724582216604</v>
      </c>
      <c r="P35" s="76">
        <f>分析係数表!C38</f>
        <v>7.8895463510848529E-3</v>
      </c>
      <c r="Q35" s="82">
        <f t="shared" si="5"/>
        <v>6.8622267914964143E-3</v>
      </c>
      <c r="R35" s="83">
        <v>7.6860442067791359E-3</v>
      </c>
      <c r="S35" s="84">
        <f t="shared" si="6"/>
        <v>8.4451519775078972E-3</v>
      </c>
      <c r="T35" s="85">
        <f>分析係数表!F38</f>
        <v>0.70833333333333337</v>
      </c>
      <c r="U35" s="86">
        <f t="shared" si="7"/>
        <v>5.9819826507347606E-3</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投入係数表!P36</f>
        <v>0</v>
      </c>
      <c r="E36" s="77">
        <f t="shared" si="0"/>
        <v>0</v>
      </c>
      <c r="F36" s="76">
        <f>分析係数表!C39</f>
        <v>1</v>
      </c>
      <c r="G36" s="77">
        <f t="shared" si="1"/>
        <v>0</v>
      </c>
      <c r="H36" s="77">
        <v>7.7811526633416797E-2</v>
      </c>
      <c r="I36" s="77">
        <f t="shared" si="2"/>
        <v>7.7811526633416797E-2</v>
      </c>
      <c r="J36" s="76">
        <f>分析係数表!G39</f>
        <v>0.33114754098360655</v>
      </c>
      <c r="K36" s="78">
        <f t="shared" si="3"/>
        <v>2.5767095704836381E-2</v>
      </c>
      <c r="L36" s="79"/>
      <c r="M36" s="80"/>
      <c r="N36" s="81">
        <f>分析係数表!H39</f>
        <v>4.0896078520470756E-3</v>
      </c>
      <c r="O36" s="82">
        <f t="shared" si="4"/>
        <v>7.9634641021358019E-2</v>
      </c>
      <c r="P36" s="76">
        <f>分析係数表!C39</f>
        <v>1</v>
      </c>
      <c r="Q36" s="82">
        <f t="shared" si="5"/>
        <v>7.9634641021358019E-2</v>
      </c>
      <c r="R36" s="83">
        <v>0.12312766074503156</v>
      </c>
      <c r="S36" s="84">
        <f t="shared" si="6"/>
        <v>0.20093918737844835</v>
      </c>
      <c r="T36" s="85">
        <f>分析係数表!F39</f>
        <v>0.68196721311475406</v>
      </c>
      <c r="U36" s="86">
        <f t="shared" si="7"/>
        <v>0.13703393762202379</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投入係数表!P37</f>
        <v>0</v>
      </c>
      <c r="E37" s="77">
        <f t="shared" si="0"/>
        <v>0</v>
      </c>
      <c r="F37" s="76">
        <f>分析係数表!C40</f>
        <v>0.77068092290377044</v>
      </c>
      <c r="G37" s="77">
        <f t="shared" si="1"/>
        <v>0</v>
      </c>
      <c r="H37" s="77">
        <v>1.3258806715181582E-4</v>
      </c>
      <c r="I37" s="77">
        <f t="shared" si="2"/>
        <v>1.3258806715181582E-4</v>
      </c>
      <c r="J37" s="76">
        <f>分析係数表!G40</f>
        <v>0.52989130434782605</v>
      </c>
      <c r="K37" s="78">
        <f t="shared" si="3"/>
        <v>7.0257263844032832E-5</v>
      </c>
      <c r="L37" s="79"/>
      <c r="M37" s="80"/>
      <c r="N37" s="81">
        <f>分析係数表!H40</f>
        <v>3.0172217930658426E-2</v>
      </c>
      <c r="O37" s="82">
        <f t="shared" si="4"/>
        <v>0.58752668486868587</v>
      </c>
      <c r="P37" s="76">
        <f>分析係数表!C40</f>
        <v>0.77068092290377044</v>
      </c>
      <c r="Q37" s="82">
        <f t="shared" si="5"/>
        <v>0.45279560772519151</v>
      </c>
      <c r="R37" s="83">
        <v>0.45288018032142641</v>
      </c>
      <c r="S37" s="84">
        <f t="shared" si="6"/>
        <v>0.45301276838857824</v>
      </c>
      <c r="T37" s="85">
        <f>分析係数表!F40</f>
        <v>0.69599184782608692</v>
      </c>
      <c r="U37" s="86">
        <f t="shared" si="7"/>
        <v>0.31529319375957771</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投入係数表!P38</f>
        <v>0</v>
      </c>
      <c r="E38" s="77">
        <f t="shared" si="0"/>
        <v>0</v>
      </c>
      <c r="F38" s="76">
        <f>分析係数表!C41</f>
        <v>0.61174300645557944</v>
      </c>
      <c r="G38" s="77">
        <f t="shared" si="1"/>
        <v>0</v>
      </c>
      <c r="H38" s="77">
        <v>1.3383204901294943E-3</v>
      </c>
      <c r="I38" s="77">
        <f t="shared" si="2"/>
        <v>1.3383204901294943E-3</v>
      </c>
      <c r="J38" s="76">
        <f>分析係数表!G41</f>
        <v>0.45221971407072986</v>
      </c>
      <c r="K38" s="78">
        <f t="shared" si="3"/>
        <v>6.0521490938135892E-4</v>
      </c>
      <c r="L38" s="79"/>
      <c r="M38" s="80"/>
      <c r="N38" s="81">
        <f>分析係数表!H41</f>
        <v>5.2210660244467667E-2</v>
      </c>
      <c r="O38" s="82">
        <f t="shared" si="4"/>
        <v>1.0166689170393375</v>
      </c>
      <c r="P38" s="76">
        <f>分析係数表!C41</f>
        <v>0.61174300645557944</v>
      </c>
      <c r="Q38" s="82">
        <f t="shared" si="5"/>
        <v>0.62194009987958243</v>
      </c>
      <c r="R38" s="83">
        <v>0.6304022908011272</v>
      </c>
      <c r="S38" s="84">
        <f t="shared" si="6"/>
        <v>0.63174061129125669</v>
      </c>
      <c r="T38" s="85">
        <f>分析係数表!F41</f>
        <v>0.5410082768999247</v>
      </c>
      <c r="U38" s="86">
        <f t="shared" si="7"/>
        <v>0.34177689956238788</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投入係数表!P39</f>
        <v>0</v>
      </c>
      <c r="E39" s="77">
        <f>$C$18*D39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0.29376334243434293</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投入係数表!P40</f>
        <v>2.564102564102564E-2</v>
      </c>
      <c r="E40" s="77">
        <f>$C$18*D40</f>
        <v>2.5641025641025639</v>
      </c>
      <c r="F40" s="76">
        <f>分析係数表!C43</f>
        <v>0.17601918465227817</v>
      </c>
      <c r="G40" s="77">
        <f>E40*F40</f>
        <v>0.45133124269814912</v>
      </c>
      <c r="H40" s="77">
        <v>0.52543392322495253</v>
      </c>
      <c r="I40" s="77">
        <f>C40+H40</f>
        <v>0.52543392322495253</v>
      </c>
      <c r="J40" s="76">
        <f>分析係数表!G43</f>
        <v>0.3244228432563791</v>
      </c>
      <c r="K40" s="78">
        <f>I40*J40</f>
        <v>0.17046276731599311</v>
      </c>
      <c r="L40" s="79"/>
      <c r="M40" s="80"/>
      <c r="N40" s="81">
        <f>分析係数表!H43</f>
        <v>4.0396237560776115E-2</v>
      </c>
      <c r="O40" s="82">
        <f t="shared" si="4"/>
        <v>0.78661328742208092</v>
      </c>
      <c r="P40" s="76">
        <f>分析係数表!C43</f>
        <v>0.17601918465227817</v>
      </c>
      <c r="Q40" s="82">
        <f>O40*P40</f>
        <v>0.13845902948868283</v>
      </c>
      <c r="R40" s="83">
        <v>0.19115930256567298</v>
      </c>
      <c r="S40" s="84">
        <f>I40+R40</f>
        <v>0.71659322579062557</v>
      </c>
      <c r="T40" s="85">
        <f>分析係数表!F43</f>
        <v>0.59416767922235725</v>
      </c>
      <c r="U40" s="86">
        <f>S40*T40</f>
        <v>0.42577653391447862</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投入係数表!P41</f>
        <v>0</v>
      </c>
      <c r="E41" s="77">
        <f>$C$18*D41</f>
        <v>0</v>
      </c>
      <c r="F41" s="76">
        <f>分析係数表!C44</f>
        <v>0.35545171339563864</v>
      </c>
      <c r="G41" s="77">
        <f>E41*F41</f>
        <v>0</v>
      </c>
      <c r="H41" s="77">
        <v>3.243656236972043E-4</v>
      </c>
      <c r="I41" s="77">
        <f>C41+H41</f>
        <v>3.243656236972043E-4</v>
      </c>
      <c r="J41" s="76">
        <f>分析係数表!G44</f>
        <v>0.26461880088823092</v>
      </c>
      <c r="K41" s="78">
        <f>I41*J41</f>
        <v>8.583324239211734E-5</v>
      </c>
      <c r="L41" s="79"/>
      <c r="M41" s="80"/>
      <c r="N41" s="81">
        <f>分析係数表!H44</f>
        <v>0.11582678238742218</v>
      </c>
      <c r="O41" s="82">
        <f t="shared" si="4"/>
        <v>2.2554299995937956</v>
      </c>
      <c r="P41" s="76">
        <f>分析係数表!C44</f>
        <v>0.35545171339563864</v>
      </c>
      <c r="Q41" s="82">
        <f>O41*P41</f>
        <v>0.80169645779953924</v>
      </c>
      <c r="R41" s="83">
        <v>0.81176226911420579</v>
      </c>
      <c r="S41" s="84">
        <f>I41+R41</f>
        <v>0.81208663473790299</v>
      </c>
      <c r="T41" s="85">
        <f>分析係数表!F44</f>
        <v>0.46669133974833454</v>
      </c>
      <c r="U41" s="86">
        <f>S41*T41</f>
        <v>0.37899379955754836</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投入係数表!P42</f>
        <v>0</v>
      </c>
      <c r="E42" s="77">
        <f>$C$18*D42</f>
        <v>0</v>
      </c>
      <c r="F42" s="76">
        <f>分析係数表!C45</f>
        <v>1</v>
      </c>
      <c r="G42" s="77">
        <f>E42*F42</f>
        <v>0</v>
      </c>
      <c r="H42" s="77">
        <v>3.0557800089934077E-2</v>
      </c>
      <c r="I42" s="77">
        <f>C42+H42</f>
        <v>3.0557800089934077E-2</v>
      </c>
      <c r="J42" s="76">
        <f>分析係数表!G45</f>
        <v>0</v>
      </c>
      <c r="K42" s="78">
        <f>I42*J42</f>
        <v>0</v>
      </c>
      <c r="L42" s="79"/>
      <c r="M42" s="80"/>
      <c r="N42" s="81">
        <f>分析係数表!H45</f>
        <v>0</v>
      </c>
      <c r="O42" s="82">
        <f t="shared" si="4"/>
        <v>0</v>
      </c>
      <c r="P42" s="76">
        <f>分析係数表!C45</f>
        <v>1</v>
      </c>
      <c r="Q42" s="82">
        <f>O42*P42</f>
        <v>0</v>
      </c>
      <c r="R42" s="83">
        <v>6.2928401818710913E-2</v>
      </c>
      <c r="S42" s="84">
        <f>I42+R42</f>
        <v>9.3486201908644984E-2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8.5470085470085479E-3</v>
      </c>
      <c r="E43" s="77">
        <f>$C$18*D43</f>
        <v>0.85470085470085477</v>
      </c>
      <c r="F43" s="76">
        <f>分析係数表!C46</f>
        <v>0.4567198177676538</v>
      </c>
      <c r="G43" s="77">
        <f>E43*F43</f>
        <v>0.39035881860483235</v>
      </c>
      <c r="H43" s="77">
        <v>0.40623680138485135</v>
      </c>
      <c r="I43" s="77">
        <f>C43+H43</f>
        <v>0.40623680138485135</v>
      </c>
      <c r="J43" s="76">
        <f>分析係数表!G46</f>
        <v>7.462686567164179E-3</v>
      </c>
      <c r="K43" s="78">
        <f>I43*J43</f>
        <v>3.0316179207824727E-3</v>
      </c>
      <c r="L43" s="79"/>
      <c r="M43" s="80"/>
      <c r="N43" s="81">
        <f>分析係数表!H46</f>
        <v>2.3901485890852909E-2</v>
      </c>
      <c r="O43" s="82">
        <f t="shared" si="4"/>
        <v>0.46542023530260357</v>
      </c>
      <c r="P43" s="76">
        <f>分析係数表!C46</f>
        <v>0.4567198177676538</v>
      </c>
      <c r="Q43" s="82">
        <f>O43*P43</f>
        <v>0.21256664505278366</v>
      </c>
      <c r="R43" s="83">
        <v>0.22706745362229561</v>
      </c>
      <c r="S43" s="84">
        <f>I43+R43</f>
        <v>0.63330425500714693</v>
      </c>
      <c r="T43" s="85">
        <f>分析係数表!F46</f>
        <v>0.31592039800995025</v>
      </c>
      <c r="U43" s="86">
        <f>S43*T43</f>
        <v>0.2000737323032529</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投入係数表!P44</f>
        <v>0.53846153846153844</v>
      </c>
      <c r="E44" s="91">
        <f>SUM(E5:E43)</f>
        <v>53.84615384615384</v>
      </c>
      <c r="F44" s="92">
        <f>分析係数表!C47</f>
        <v>0.36342247216802481</v>
      </c>
      <c r="G44" s="91">
        <f>SUM(G5:G43)</f>
        <v>5.6982747242943219</v>
      </c>
      <c r="H44" s="91">
        <f>SUM(H5:H43)</f>
        <v>6.7104052812857304</v>
      </c>
      <c r="I44" s="91">
        <f>SUM(I5:I43)</f>
        <v>106.71040528128573</v>
      </c>
      <c r="J44" s="92">
        <f>分析係数表!G47</f>
        <v>0.19905001489523683</v>
      </c>
      <c r="K44" s="93">
        <f>SUM(K5:K43)</f>
        <v>31.056522150576399</v>
      </c>
      <c r="L44" s="94">
        <f>最終需要_まとめ!$L$33</f>
        <v>0.627</v>
      </c>
      <c r="M44" s="91">
        <f>K44*L44</f>
        <v>19.472439388411402</v>
      </c>
      <c r="N44" s="95">
        <f>分析係数表!H47</f>
        <v>1</v>
      </c>
      <c r="O44" s="96">
        <f>SUM(O5:O43)</f>
        <v>19.472439388411402</v>
      </c>
      <c r="P44" s="92">
        <f>分析係数表!C47</f>
        <v>0.36342247216802481</v>
      </c>
      <c r="Q44" s="96">
        <f>SUM(Q5:Q43)</f>
        <v>5.8607062843530331</v>
      </c>
      <c r="R44" s="91">
        <f>SUM(R5:R43)</f>
        <v>6.54775573719742</v>
      </c>
      <c r="S44" s="97">
        <f>SUM(S5:S43)</f>
        <v>113.25816101848316</v>
      </c>
      <c r="T44" s="98">
        <f>分析係数表!F47</f>
        <v>0.46090827844162724</v>
      </c>
      <c r="U44" s="99">
        <f>SUM(U5:U43)</f>
        <v>51.28087111204055</v>
      </c>
      <c r="V44" s="100">
        <f>分析係数表!D47</f>
        <v>7.2937009698454208E-2</v>
      </c>
      <c r="W44" s="101">
        <f>SUM(W5:W43)</f>
        <v>4</v>
      </c>
      <c r="X44" s="92">
        <f>分析係数表!E47</f>
        <v>5.555923339181093E-2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0.28540305010893241</v>
      </c>
      <c r="G5" s="77">
        <f t="shared" ref="G5:G38" si="1">E5*F5</f>
        <v>0</v>
      </c>
      <c r="H5" s="77">
        <f t="array" ref="H5:H43">MMULT(逆行列係数!C5:AO43,'15'!G5:G43)</f>
        <v>2.3735038718847714E-5</v>
      </c>
      <c r="I5" s="77">
        <f t="shared" ref="I5:I38" si="2">C5+H5</f>
        <v>2.3735038718847714E-5</v>
      </c>
      <c r="J5" s="76">
        <f>分析係数表!G8</f>
        <v>0.12073170731707317</v>
      </c>
      <c r="K5" s="78">
        <f t="shared" ref="K5:K38" si="3">I5*J5</f>
        <v>2.8655717477633214E-6</v>
      </c>
      <c r="L5" s="79" t="s">
        <v>183</v>
      </c>
      <c r="M5" s="80" t="s">
        <v>183</v>
      </c>
      <c r="N5" s="81">
        <f>分析係数表!H8</f>
        <v>1.3177625301040578E-2</v>
      </c>
      <c r="O5" s="82">
        <f t="shared" ref="O5:O43" si="4">$M$44*N5</f>
        <v>0.18762770058415124</v>
      </c>
      <c r="P5" s="76">
        <f>分析係数表!C8</f>
        <v>0.28540305010893241</v>
      </c>
      <c r="Q5" s="82">
        <f t="shared" ref="Q5:Q38" si="5">O5*P5</f>
        <v>5.3549518031642283E-2</v>
      </c>
      <c r="R5" s="83">
        <f t="array" ref="R5:R43">MMULT(逆行列係数!C5:AO43,'15'!Q5:Q43)</f>
        <v>6.1942761397760185E-2</v>
      </c>
      <c r="S5" s="84">
        <f t="shared" ref="S5:S38" si="6">I5+R5</f>
        <v>6.1966496436479029E-2</v>
      </c>
      <c r="T5" s="85">
        <f>分析係数表!F8</f>
        <v>0.44634146341463415</v>
      </c>
      <c r="U5" s="86">
        <f t="shared" ref="U5:U38" si="7">S5*T5</f>
        <v>2.7658216702135762E-2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投入係数表!Q6</f>
        <v>0</v>
      </c>
      <c r="E6" s="77">
        <f t="shared" si="0"/>
        <v>0</v>
      </c>
      <c r="F6" s="76">
        <f>分析係数表!C9</f>
        <v>1</v>
      </c>
      <c r="G6" s="77">
        <f t="shared" si="1"/>
        <v>0</v>
      </c>
      <c r="H6" s="77">
        <v>1.3054854969696159E-4</v>
      </c>
      <c r="I6" s="77">
        <f t="shared" si="2"/>
        <v>1.3054854969696159E-4</v>
      </c>
      <c r="J6" s="76">
        <f>分析係数表!G9</f>
        <v>0.24766355140186916</v>
      </c>
      <c r="K6" s="78">
        <f t="shared" si="3"/>
        <v>3.2332117448312917E-5</v>
      </c>
      <c r="L6" s="79"/>
      <c r="M6" s="80"/>
      <c r="N6" s="81">
        <f>分析係数表!H9</f>
        <v>6.816013086745127E-4</v>
      </c>
      <c r="O6" s="82">
        <f t="shared" si="4"/>
        <v>9.7048810646974785E-3</v>
      </c>
      <c r="P6" s="76">
        <f>分析係数表!C9</f>
        <v>1</v>
      </c>
      <c r="Q6" s="82">
        <f t="shared" si="5"/>
        <v>9.7048810646974785E-3</v>
      </c>
      <c r="R6" s="83">
        <v>1.2241446906926776E-2</v>
      </c>
      <c r="S6" s="84">
        <f t="shared" si="6"/>
        <v>1.2371995456623737E-2</v>
      </c>
      <c r="T6" s="85">
        <f>分析係数表!F9</f>
        <v>0.64018691588785048</v>
      </c>
      <c r="U6" s="86">
        <f t="shared" si="7"/>
        <v>7.9203896147544486E-3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1.9409762129394957E-2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8.7822458270106263E-2</v>
      </c>
      <c r="G8" s="77">
        <f t="shared" si="1"/>
        <v>0</v>
      </c>
      <c r="H8" s="77">
        <v>1.1018513653544398E-2</v>
      </c>
      <c r="I8" s="77">
        <f t="shared" si="2"/>
        <v>1.1018513653544398E-2</v>
      </c>
      <c r="J8" s="76">
        <f>分析係数表!G11</f>
        <v>0.34070796460176989</v>
      </c>
      <c r="K8" s="78">
        <f t="shared" si="3"/>
        <v>3.754095359835923E-3</v>
      </c>
      <c r="L8" s="79"/>
      <c r="M8" s="80"/>
      <c r="N8" s="81">
        <f>分析係数表!H11</f>
        <v>0</v>
      </c>
      <c r="O8" s="82">
        <f t="shared" si="4"/>
        <v>0</v>
      </c>
      <c r="P8" s="76">
        <f>分析係数表!C11</f>
        <v>8.7822458270106263E-2</v>
      </c>
      <c r="Q8" s="82">
        <f t="shared" si="5"/>
        <v>0</v>
      </c>
      <c r="R8" s="83">
        <v>1.2978608310676482E-2</v>
      </c>
      <c r="S8" s="84">
        <f t="shared" si="6"/>
        <v>2.399712196422088E-2</v>
      </c>
      <c r="T8" s="85">
        <f>分析係数表!F11</f>
        <v>0.55309734513274333</v>
      </c>
      <c r="U8" s="86">
        <f t="shared" si="7"/>
        <v>1.3272744449237211E-2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投入係数表!Q9</f>
        <v>0</v>
      </c>
      <c r="E9" s="77">
        <f t="shared" si="0"/>
        <v>0</v>
      </c>
      <c r="F9" s="76">
        <f>分析係数表!C12</f>
        <v>5.1649194579391433E-2</v>
      </c>
      <c r="G9" s="77">
        <f t="shared" si="1"/>
        <v>0</v>
      </c>
      <c r="H9" s="77">
        <v>5.9898381488981672E-6</v>
      </c>
      <c r="I9" s="77">
        <f t="shared" si="2"/>
        <v>5.9898381488981672E-6</v>
      </c>
      <c r="J9" s="76">
        <f>分析係数表!G12</f>
        <v>0.11451828724353257</v>
      </c>
      <c r="K9" s="78">
        <f t="shared" si="3"/>
        <v>6.8594600567778971E-7</v>
      </c>
      <c r="L9" s="79"/>
      <c r="M9" s="80"/>
      <c r="N9" s="81">
        <f>分析係数表!H12</f>
        <v>9.8559549234334534E-2</v>
      </c>
      <c r="O9" s="82">
        <f t="shared" si="4"/>
        <v>1.4033258019552552</v>
      </c>
      <c r="P9" s="76">
        <f>分析係数表!C12</f>
        <v>5.1649194579391433E-2</v>
      </c>
      <c r="Q9" s="82">
        <f t="shared" si="5"/>
        <v>7.2480647403467505E-2</v>
      </c>
      <c r="R9" s="83">
        <v>7.7993246600030416E-2</v>
      </c>
      <c r="S9" s="84">
        <f t="shared" si="6"/>
        <v>7.7999236438179312E-2</v>
      </c>
      <c r="T9" s="85">
        <f>分析係数表!F12</f>
        <v>0.48360838537020517</v>
      </c>
      <c r="U9" s="86">
        <f t="shared" si="7"/>
        <v>3.7721084793976768E-2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投入係数表!Q10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0.20897843892648571</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投入係数表!Q11</f>
        <v>0</v>
      </c>
      <c r="E11" s="77">
        <f t="shared" si="0"/>
        <v>0</v>
      </c>
      <c r="F11" s="76">
        <f>分析係数表!C14</f>
        <v>0.34108258154059679</v>
      </c>
      <c r="G11" s="77">
        <f t="shared" si="1"/>
        <v>0</v>
      </c>
      <c r="H11" s="77">
        <v>1.8713977069589809E-2</v>
      </c>
      <c r="I11" s="77">
        <f t="shared" si="2"/>
        <v>1.8713977069589809E-2</v>
      </c>
      <c r="J11" s="76">
        <f>分析係数表!G14</f>
        <v>0.16056603773584904</v>
      </c>
      <c r="K11" s="78">
        <f t="shared" si="3"/>
        <v>3.004829148343571E-3</v>
      </c>
      <c r="L11" s="79"/>
      <c r="M11" s="80"/>
      <c r="N11" s="81">
        <f>分析係数表!H14</f>
        <v>1.2723224428590903E-3</v>
      </c>
      <c r="O11" s="82">
        <f t="shared" si="4"/>
        <v>1.8115777987435293E-2</v>
      </c>
      <c r="P11" s="76">
        <f>分析係数表!C14</f>
        <v>0.34108258154059679</v>
      </c>
      <c r="Q11" s="82">
        <f t="shared" si="5"/>
        <v>6.1789763225707462E-3</v>
      </c>
      <c r="R11" s="83">
        <v>3.9510560204921316E-2</v>
      </c>
      <c r="S11" s="84">
        <f t="shared" si="6"/>
        <v>5.8224537274511129E-2</v>
      </c>
      <c r="T11" s="85">
        <f>分析係数表!F14</f>
        <v>0.29226415094339625</v>
      </c>
      <c r="U11" s="86">
        <f t="shared" si="7"/>
        <v>1.7016944950607123E-2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投入係数表!Q12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0.13004540626694619</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投入係数表!Q13</f>
        <v>0</v>
      </c>
      <c r="E13" s="77">
        <f t="shared" si="0"/>
        <v>0</v>
      </c>
      <c r="F13" s="76">
        <f>分析係数表!C16</f>
        <v>7.999999999999996E-2</v>
      </c>
      <c r="G13" s="77">
        <f t="shared" si="1"/>
        <v>0</v>
      </c>
      <c r="H13" s="77">
        <v>1.0452764589036409E-3</v>
      </c>
      <c r="I13" s="77">
        <f t="shared" si="2"/>
        <v>1.0452764589036409E-3</v>
      </c>
      <c r="J13" s="76">
        <f>分析係数表!G16</f>
        <v>3.4364261168384883E-2</v>
      </c>
      <c r="K13" s="78">
        <f t="shared" si="3"/>
        <v>3.5920153226929248E-5</v>
      </c>
      <c r="L13" s="79"/>
      <c r="M13" s="80"/>
      <c r="N13" s="81">
        <f>分析係数表!H16</f>
        <v>1.767619393829236E-2</v>
      </c>
      <c r="O13" s="82">
        <f t="shared" si="4"/>
        <v>0.25167991561115455</v>
      </c>
      <c r="P13" s="76">
        <f>分析係数表!C16</f>
        <v>7.999999999999996E-2</v>
      </c>
      <c r="Q13" s="82">
        <f t="shared" si="5"/>
        <v>2.0134393248892355E-2</v>
      </c>
      <c r="R13" s="83">
        <v>2.3610278267804454E-2</v>
      </c>
      <c r="S13" s="84">
        <f t="shared" si="6"/>
        <v>2.4655554726708096E-2</v>
      </c>
      <c r="T13" s="85">
        <f>分析係数表!F16</f>
        <v>0.28865979381443296</v>
      </c>
      <c r="U13" s="86">
        <f t="shared" si="7"/>
        <v>7.1170673437920273E-3</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投入係数表!Q14</f>
        <v>0</v>
      </c>
      <c r="E14" s="77">
        <f t="shared" si="0"/>
        <v>0</v>
      </c>
      <c r="F14" s="76">
        <f>分析係数表!C17</f>
        <v>0.11736526946107784</v>
      </c>
      <c r="G14" s="77">
        <f t="shared" si="1"/>
        <v>0</v>
      </c>
      <c r="H14" s="77">
        <v>1.0462048605684034E-2</v>
      </c>
      <c r="I14" s="77">
        <f t="shared" si="2"/>
        <v>1.0462048605684034E-2</v>
      </c>
      <c r="J14" s="76">
        <f>分析係数表!G17</f>
        <v>0.2134453781512605</v>
      </c>
      <c r="K14" s="78">
        <f t="shared" si="3"/>
        <v>2.2330759208770961E-3</v>
      </c>
      <c r="L14" s="79"/>
      <c r="M14" s="80"/>
      <c r="N14" s="81">
        <f>分析係数表!H17</f>
        <v>2.9081655836779205E-3</v>
      </c>
      <c r="O14" s="82">
        <f t="shared" si="4"/>
        <v>4.1407492542709236E-2</v>
      </c>
      <c r="P14" s="76">
        <f>分析係数表!C17</f>
        <v>0.11736526946107784</v>
      </c>
      <c r="Q14" s="82">
        <f t="shared" si="5"/>
        <v>4.8598015199826407E-3</v>
      </c>
      <c r="R14" s="83">
        <v>8.4600333565943674E-3</v>
      </c>
      <c r="S14" s="84">
        <f t="shared" si="6"/>
        <v>1.8922081962278403E-2</v>
      </c>
      <c r="T14" s="85">
        <f>分析係数表!F17</f>
        <v>0.32436974789915968</v>
      </c>
      <c r="U14" s="86">
        <f t="shared" si="7"/>
        <v>6.1377509558314825E-3</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投入係数表!Q15</f>
        <v>0</v>
      </c>
      <c r="E15" s="77">
        <f t="shared" si="0"/>
        <v>0</v>
      </c>
      <c r="F15" s="76">
        <f>分析係数表!C18</f>
        <v>0.3260188087774295</v>
      </c>
      <c r="G15" s="77">
        <f t="shared" si="1"/>
        <v>0</v>
      </c>
      <c r="H15" s="77">
        <v>7.7998950712746696E-3</v>
      </c>
      <c r="I15" s="77">
        <f t="shared" si="2"/>
        <v>7.7998950712746696E-3</v>
      </c>
      <c r="J15" s="76">
        <f>分析係数表!G18</f>
        <v>0.2148626817447496</v>
      </c>
      <c r="K15" s="78">
        <f t="shared" si="3"/>
        <v>1.6759063723417304E-3</v>
      </c>
      <c r="L15" s="79"/>
      <c r="M15" s="80"/>
      <c r="N15" s="81">
        <f>分析係数表!H18</f>
        <v>4.544008724496751E-4</v>
      </c>
      <c r="O15" s="82">
        <f t="shared" si="4"/>
        <v>6.4699207097983187E-3</v>
      </c>
      <c r="P15" s="76">
        <f>分析係数表!C18</f>
        <v>0.3260188087774295</v>
      </c>
      <c r="Q15" s="82">
        <f t="shared" si="5"/>
        <v>2.1093158426928691E-3</v>
      </c>
      <c r="R15" s="83">
        <v>4.8098136793910118E-3</v>
      </c>
      <c r="S15" s="84">
        <f t="shared" si="6"/>
        <v>1.2609708750665681E-2</v>
      </c>
      <c r="T15" s="85">
        <f>分析係数表!F18</f>
        <v>0.44749596122778673</v>
      </c>
      <c r="U15" s="86">
        <f t="shared" si="7"/>
        <v>5.6427937381815724E-3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投入係数表!Q16</f>
        <v>0.13043478260869565</v>
      </c>
      <c r="E16" s="77">
        <f t="shared" si="0"/>
        <v>13.043478260869565</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-1.9409762129394953E-3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投入係数表!Q17</f>
        <v>4.3478260869565216E-2</v>
      </c>
      <c r="E17" s="77">
        <f t="shared" si="0"/>
        <v>4.3478260869565215</v>
      </c>
      <c r="F17" s="76">
        <f>分析係数表!C20</f>
        <v>0.14381270903010035</v>
      </c>
      <c r="G17" s="77">
        <f t="shared" si="1"/>
        <v>0.62527264795695803</v>
      </c>
      <c r="H17" s="77">
        <v>0.68333733012161302</v>
      </c>
      <c r="I17" s="77">
        <f t="shared" si="2"/>
        <v>0.68333733012161302</v>
      </c>
      <c r="J17" s="76">
        <f>分析係数表!G20</f>
        <v>0.10504201680672269</v>
      </c>
      <c r="K17" s="78">
        <f t="shared" si="3"/>
        <v>7.177913131529548E-2</v>
      </c>
      <c r="L17" s="79"/>
      <c r="M17" s="80"/>
      <c r="N17" s="81">
        <f>分析係数表!H20</f>
        <v>5.9072113418457762E-4</v>
      </c>
      <c r="O17" s="82">
        <f t="shared" si="4"/>
        <v>8.4108969227378143E-3</v>
      </c>
      <c r="P17" s="76">
        <f>分析係数表!C20</f>
        <v>0.14381270903010035</v>
      </c>
      <c r="Q17" s="82">
        <f t="shared" si="5"/>
        <v>1.2095938718318597E-3</v>
      </c>
      <c r="R17" s="83">
        <v>2.5192306476224361E-3</v>
      </c>
      <c r="S17" s="84">
        <f t="shared" si="6"/>
        <v>0.6858565607692354</v>
      </c>
      <c r="T17" s="85">
        <f>分析係数表!F20</f>
        <v>0.23109243697478993</v>
      </c>
      <c r="U17" s="86">
        <f t="shared" si="7"/>
        <v>0.15849626404331071</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投入係数表!Q18</f>
        <v>4.3478260869565216E-2</v>
      </c>
      <c r="E18" s="77">
        <f t="shared" si="0"/>
        <v>4.3478260869565215</v>
      </c>
      <c r="F18" s="76">
        <f>分析係数表!C21</f>
        <v>1.9047619047619091E-2</v>
      </c>
      <c r="G18" s="77">
        <f t="shared" si="1"/>
        <v>8.2815734989648213E-2</v>
      </c>
      <c r="H18" s="77">
        <v>8.3889586380633985E-2</v>
      </c>
      <c r="I18" s="77">
        <f t="shared" si="2"/>
        <v>8.3889586380633985E-2</v>
      </c>
      <c r="J18" s="76">
        <f>分析係数表!G21</f>
        <v>0.29914529914529914</v>
      </c>
      <c r="K18" s="78">
        <f t="shared" si="3"/>
        <v>2.5095175413010165E-2</v>
      </c>
      <c r="L18" s="79"/>
      <c r="M18" s="80"/>
      <c r="N18" s="81">
        <f>分析係数表!H21</f>
        <v>9.5424183214431774E-4</v>
      </c>
      <c r="O18" s="82">
        <f t="shared" si="4"/>
        <v>1.358683349057647E-2</v>
      </c>
      <c r="P18" s="76">
        <f>分析係数表!C21</f>
        <v>1.9047619047619091E-2</v>
      </c>
      <c r="Q18" s="82">
        <f t="shared" si="5"/>
        <v>2.5879682839193333E-4</v>
      </c>
      <c r="R18" s="83">
        <v>5.3786397609125109E-4</v>
      </c>
      <c r="S18" s="84">
        <f t="shared" si="6"/>
        <v>8.4427450356725234E-2</v>
      </c>
      <c r="T18" s="85">
        <f>分析係数表!F21</f>
        <v>0.44444444444444442</v>
      </c>
      <c r="U18" s="86">
        <f t="shared" si="7"/>
        <v>3.7523311269655656E-2</v>
      </c>
      <c r="V18" s="87">
        <f>分析係数表!D21</f>
        <v>3.4188034188034191E-2</v>
      </c>
      <c r="W18" s="167">
        <f t="shared" si="8"/>
        <v>0</v>
      </c>
      <c r="X18" s="76">
        <f>分析係数表!E21</f>
        <v>8.5470085470085479E-3</v>
      </c>
      <c r="Y18" s="166">
        <f t="shared" si="9"/>
        <v>0</v>
      </c>
    </row>
    <row r="19" spans="1:25" x14ac:dyDescent="0.2">
      <c r="A19" s="6" t="s">
        <v>7</v>
      </c>
      <c r="B19" s="5" t="s">
        <v>268</v>
      </c>
      <c r="C19" s="75">
        <f>最終需要_まとめ!C20</f>
        <v>100</v>
      </c>
      <c r="D19" s="76">
        <f>投入係数表!Q19</f>
        <v>0.17391304347826086</v>
      </c>
      <c r="E19" s="77">
        <f t="shared" si="0"/>
        <v>17.391304347826086</v>
      </c>
      <c r="F19" s="76">
        <f>分析係数表!C22</f>
        <v>0</v>
      </c>
      <c r="G19" s="77">
        <f t="shared" si="1"/>
        <v>0</v>
      </c>
      <c r="H19" s="77">
        <v>0</v>
      </c>
      <c r="I19" s="77">
        <f t="shared" si="2"/>
        <v>100</v>
      </c>
      <c r="J19" s="76">
        <f>分析係数表!G22</f>
        <v>0.21739130434782608</v>
      </c>
      <c r="K19" s="78">
        <f t="shared" si="3"/>
        <v>21.739130434782609</v>
      </c>
      <c r="L19" s="79"/>
      <c r="M19" s="80"/>
      <c r="N19" s="81">
        <f>分析係数表!H22</f>
        <v>4.5440087244967509E-5</v>
      </c>
      <c r="O19" s="82">
        <f t="shared" si="4"/>
        <v>6.4699207097983181E-4</v>
      </c>
      <c r="P19" s="76">
        <f>分析係数表!C22</f>
        <v>0</v>
      </c>
      <c r="Q19" s="82">
        <f t="shared" si="5"/>
        <v>0</v>
      </c>
      <c r="R19" s="83">
        <v>0</v>
      </c>
      <c r="S19" s="84">
        <f t="shared" si="6"/>
        <v>100</v>
      </c>
      <c r="T19" s="85">
        <f>分析係数表!F22</f>
        <v>0.47826086956521741</v>
      </c>
      <c r="U19" s="86">
        <f t="shared" si="7"/>
        <v>47.826086956521742</v>
      </c>
      <c r="V19" s="87">
        <f>分析係数表!D22</f>
        <v>0.17391304347826086</v>
      </c>
      <c r="W19" s="167">
        <f t="shared" si="8"/>
        <v>17</v>
      </c>
      <c r="X19" s="76">
        <f>分析係数表!E22</f>
        <v>0.17391304347826086</v>
      </c>
      <c r="Y19" s="166">
        <f t="shared" si="9"/>
        <v>17</v>
      </c>
    </row>
    <row r="20" spans="1:25" x14ac:dyDescent="0.2">
      <c r="A20" s="6" t="s">
        <v>8</v>
      </c>
      <c r="B20" s="5" t="s">
        <v>269</v>
      </c>
      <c r="C20" s="90"/>
      <c r="D20" s="76">
        <f>投入係数表!Q20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6.4699207097983181E-4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投入係数表!Q21</f>
        <v>0</v>
      </c>
      <c r="E21" s="77">
        <f t="shared" si="0"/>
        <v>0</v>
      </c>
      <c r="F21" s="76">
        <f>分析係数表!C24</f>
        <v>1.5105740181268867E-2</v>
      </c>
      <c r="G21" s="77">
        <f t="shared" si="1"/>
        <v>0</v>
      </c>
      <c r="H21" s="77">
        <v>1.1936001178223996E-4</v>
      </c>
      <c r="I21" s="77">
        <f t="shared" si="2"/>
        <v>1.1936001178223996E-4</v>
      </c>
      <c r="J21" s="76">
        <f>分析係数表!G24</f>
        <v>0.33333333333333331</v>
      </c>
      <c r="K21" s="78">
        <f t="shared" si="3"/>
        <v>3.9786670594079982E-5</v>
      </c>
      <c r="L21" s="79"/>
      <c r="M21" s="80"/>
      <c r="N21" s="81">
        <f>分析係数表!H24</f>
        <v>4.0896078520470761E-4</v>
      </c>
      <c r="O21" s="82">
        <f t="shared" si="4"/>
        <v>5.8229286388184866E-3</v>
      </c>
      <c r="P21" s="76">
        <f>分析係数表!C24</f>
        <v>1.5105740181268867E-2</v>
      </c>
      <c r="Q21" s="82">
        <f t="shared" si="5"/>
        <v>8.7959647112061652E-5</v>
      </c>
      <c r="R21" s="83">
        <v>2.2632400578588796E-4</v>
      </c>
      <c r="S21" s="84">
        <f t="shared" si="6"/>
        <v>3.4568401756812791E-4</v>
      </c>
      <c r="T21" s="85">
        <f>分析係数表!F24</f>
        <v>0.55555555555555558</v>
      </c>
      <c r="U21" s="86">
        <f t="shared" si="7"/>
        <v>1.9204667642673773E-4</v>
      </c>
      <c r="V21" s="87">
        <f>分析係数表!D24</f>
        <v>0</v>
      </c>
      <c r="W21" s="167">
        <f t="shared" si="8"/>
        <v>0</v>
      </c>
      <c r="X21" s="76">
        <f>分析係数表!E24</f>
        <v>0</v>
      </c>
      <c r="Y21" s="166">
        <f t="shared" si="9"/>
        <v>0</v>
      </c>
    </row>
    <row r="22" spans="1:25" x14ac:dyDescent="0.2">
      <c r="A22" s="6" t="s">
        <v>10</v>
      </c>
      <c r="B22" s="5" t="s">
        <v>271</v>
      </c>
      <c r="C22" s="90"/>
      <c r="D22" s="76">
        <f>投入係数表!Q22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7.7639048517579813E-3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投入係数表!Q23</f>
        <v>4.3478260869565216E-2</v>
      </c>
      <c r="E23" s="77">
        <f t="shared" si="0"/>
        <v>4.3478260869565215</v>
      </c>
      <c r="F23" s="76">
        <f>分析係数表!C26</f>
        <v>0.3413940256045519</v>
      </c>
      <c r="G23" s="77">
        <f t="shared" si="1"/>
        <v>1.4843218504545734</v>
      </c>
      <c r="H23" s="77">
        <v>1.5509326207257927</v>
      </c>
      <c r="I23" s="77">
        <f t="shared" si="2"/>
        <v>1.5509326207257927</v>
      </c>
      <c r="J23" s="76">
        <f>分析係数表!G26</f>
        <v>0.19709090909090909</v>
      </c>
      <c r="K23" s="78">
        <f t="shared" si="3"/>
        <v>0.30567472015759262</v>
      </c>
      <c r="L23" s="79"/>
      <c r="M23" s="80"/>
      <c r="N23" s="81">
        <f>分析係数表!H26</f>
        <v>1.1996183032671423E-2</v>
      </c>
      <c r="O23" s="82">
        <f t="shared" si="4"/>
        <v>0.17080590673867563</v>
      </c>
      <c r="P23" s="76">
        <f>分析係数表!C26</f>
        <v>0.3413940256045519</v>
      </c>
      <c r="Q23" s="82">
        <f t="shared" si="5"/>
        <v>5.8312116098552129E-2</v>
      </c>
      <c r="R23" s="83">
        <v>6.1804479611847311E-2</v>
      </c>
      <c r="S23" s="84">
        <f t="shared" si="6"/>
        <v>1.6127371003376401</v>
      </c>
      <c r="T23" s="85">
        <f>分析係数表!F26</f>
        <v>0.33090909090909093</v>
      </c>
      <c r="U23" s="86">
        <f t="shared" si="7"/>
        <v>0.53366936774809182</v>
      </c>
      <c r="V23" s="87">
        <f>分析係数表!D26</f>
        <v>1.6E-2</v>
      </c>
      <c r="W23" s="167">
        <f t="shared" si="8"/>
        <v>0</v>
      </c>
      <c r="X23" s="76">
        <f>分析係数表!E26</f>
        <v>1.6E-2</v>
      </c>
      <c r="Y23" s="166">
        <f t="shared" si="9"/>
        <v>0</v>
      </c>
    </row>
    <row r="24" spans="1:25" x14ac:dyDescent="0.2">
      <c r="A24" s="6" t="s">
        <v>12</v>
      </c>
      <c r="B24" s="5" t="s">
        <v>365</v>
      </c>
      <c r="C24" s="90"/>
      <c r="D24" s="76">
        <f>投入係数表!Q24</f>
        <v>0</v>
      </c>
      <c r="E24" s="77">
        <f t="shared" si="0"/>
        <v>0</v>
      </c>
      <c r="F24" s="76">
        <f>分析係数表!C27</f>
        <v>1.9120458891013214E-3</v>
      </c>
      <c r="G24" s="77">
        <f t="shared" si="1"/>
        <v>0</v>
      </c>
      <c r="H24" s="77">
        <v>1.9124939838544722E-6</v>
      </c>
      <c r="I24" s="77">
        <f t="shared" si="2"/>
        <v>1.9124939838544722E-6</v>
      </c>
      <c r="J24" s="76">
        <f>分析係数表!G27</f>
        <v>0.2857142857142857</v>
      </c>
      <c r="K24" s="78">
        <f t="shared" si="3"/>
        <v>5.4642685252984914E-7</v>
      </c>
      <c r="L24" s="79"/>
      <c r="M24" s="80"/>
      <c r="N24" s="81">
        <f>分析係数表!H27</f>
        <v>1.131458172399691E-2</v>
      </c>
      <c r="O24" s="82">
        <f t="shared" si="4"/>
        <v>0.16110102567397813</v>
      </c>
      <c r="P24" s="76">
        <f>分析係数表!C27</f>
        <v>1.9120458891013214E-3</v>
      </c>
      <c r="Q24" s="82">
        <f t="shared" si="5"/>
        <v>3.0803255386993632E-4</v>
      </c>
      <c r="R24" s="83">
        <v>3.0880323329617049E-4</v>
      </c>
      <c r="S24" s="84">
        <f t="shared" si="6"/>
        <v>3.1071572728002498E-4</v>
      </c>
      <c r="T24" s="85">
        <f>分析係数表!F27</f>
        <v>0.5714285714285714</v>
      </c>
      <c r="U24" s="86">
        <f t="shared" si="7"/>
        <v>1.7755184416001426E-4</v>
      </c>
      <c r="V24" s="87">
        <f>分析係数表!D27</f>
        <v>0</v>
      </c>
      <c r="W24" s="167">
        <f t="shared" si="8"/>
        <v>0</v>
      </c>
      <c r="X24" s="76">
        <f>分析係数表!E27</f>
        <v>0</v>
      </c>
      <c r="Y24" s="166">
        <f t="shared" si="9"/>
        <v>0</v>
      </c>
    </row>
    <row r="25" spans="1:25" x14ac:dyDescent="0.2">
      <c r="A25" s="6" t="s">
        <v>13</v>
      </c>
      <c r="B25" s="5" t="s">
        <v>191</v>
      </c>
      <c r="C25" s="90"/>
      <c r="D25" s="76">
        <f>投入係数表!Q25</f>
        <v>0</v>
      </c>
      <c r="E25" s="77">
        <f t="shared" si="0"/>
        <v>0</v>
      </c>
      <c r="F25" s="76">
        <f>分析係数表!C28</f>
        <v>4.5924225028702859E-3</v>
      </c>
      <c r="G25" s="77">
        <f t="shared" si="1"/>
        <v>0</v>
      </c>
      <c r="H25" s="77">
        <v>1.8528720607978948E-4</v>
      </c>
      <c r="I25" s="77">
        <f t="shared" si="2"/>
        <v>1.8528720607978948E-4</v>
      </c>
      <c r="J25" s="76">
        <f>分析係数表!G28</f>
        <v>0.125</v>
      </c>
      <c r="K25" s="78">
        <f t="shared" si="3"/>
        <v>2.3160900759973685E-5</v>
      </c>
      <c r="L25" s="79"/>
      <c r="M25" s="80"/>
      <c r="N25" s="81">
        <f>分析係数表!H28</f>
        <v>2.2174762575544144E-2</v>
      </c>
      <c r="O25" s="82">
        <f t="shared" si="4"/>
        <v>0.31573213063815792</v>
      </c>
      <c r="P25" s="76">
        <f>分析係数表!C28</f>
        <v>4.5924225028702859E-3</v>
      </c>
      <c r="Q25" s="82">
        <f t="shared" si="5"/>
        <v>1.4499753416218572E-3</v>
      </c>
      <c r="R25" s="83">
        <v>1.4882327118368962E-3</v>
      </c>
      <c r="S25" s="84">
        <f t="shared" si="6"/>
        <v>1.6735199179166856E-3</v>
      </c>
      <c r="T25" s="85">
        <f>分析係数表!F28</f>
        <v>0.20833333333333334</v>
      </c>
      <c r="U25" s="86">
        <f t="shared" si="7"/>
        <v>3.486499828993095E-4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投入係数表!Q26</f>
        <v>0</v>
      </c>
      <c r="E26" s="77">
        <f t="shared" si="0"/>
        <v>0</v>
      </c>
      <c r="F26" s="76">
        <f>分析係数表!C29</f>
        <v>0.39276807980049877</v>
      </c>
      <c r="G26" s="77">
        <f t="shared" si="1"/>
        <v>0</v>
      </c>
      <c r="H26" s="77">
        <v>1.4891099510072961E-2</v>
      </c>
      <c r="I26" s="77">
        <f t="shared" si="2"/>
        <v>1.4891099510072961E-2</v>
      </c>
      <c r="J26" s="76">
        <f>分析係数表!G29</f>
        <v>0.26146220570012391</v>
      </c>
      <c r="K26" s="78">
        <f t="shared" si="3"/>
        <v>3.893459723203711E-3</v>
      </c>
      <c r="L26" s="79"/>
      <c r="M26" s="80"/>
      <c r="N26" s="81">
        <f>分析係数表!H29</f>
        <v>1.0178579542872723E-2</v>
      </c>
      <c r="O26" s="82">
        <f t="shared" si="4"/>
        <v>0.14492622389948234</v>
      </c>
      <c r="P26" s="76">
        <f>分析係数表!C29</f>
        <v>0.39276807980049877</v>
      </c>
      <c r="Q26" s="82">
        <f t="shared" si="5"/>
        <v>5.6922394673736831E-2</v>
      </c>
      <c r="R26" s="83">
        <v>6.9070802183933591E-2</v>
      </c>
      <c r="S26" s="84">
        <f t="shared" si="6"/>
        <v>8.3961901694006552E-2</v>
      </c>
      <c r="T26" s="85">
        <f>分析係数表!F29</f>
        <v>0.36926889714993805</v>
      </c>
      <c r="U26" s="86">
        <f t="shared" si="7"/>
        <v>3.1004518841157316E-2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投入係数表!Q27</f>
        <v>0</v>
      </c>
      <c r="E27" s="77">
        <f t="shared" si="0"/>
        <v>0</v>
      </c>
      <c r="F27" s="76">
        <f>分析係数表!C30</f>
        <v>1</v>
      </c>
      <c r="G27" s="77">
        <f t="shared" si="1"/>
        <v>0</v>
      </c>
      <c r="H27" s="77">
        <v>9.692956873733026E-3</v>
      </c>
      <c r="I27" s="77">
        <f t="shared" si="2"/>
        <v>9.692956873733026E-3</v>
      </c>
      <c r="J27" s="76">
        <f>分析係数表!G30</f>
        <v>0.34503154574132494</v>
      </c>
      <c r="K27" s="78">
        <f t="shared" si="3"/>
        <v>3.3443758929481066E-3</v>
      </c>
      <c r="L27" s="79"/>
      <c r="M27" s="80"/>
      <c r="N27" s="81">
        <f>分析係数表!H30</f>
        <v>0</v>
      </c>
      <c r="O27" s="82">
        <f t="shared" si="4"/>
        <v>0</v>
      </c>
      <c r="P27" s="76">
        <f>分析係数表!C30</f>
        <v>1</v>
      </c>
      <c r="Q27" s="82">
        <f t="shared" si="5"/>
        <v>0</v>
      </c>
      <c r="R27" s="83">
        <v>3.0898778902669368E-2</v>
      </c>
      <c r="S27" s="84">
        <f t="shared" si="6"/>
        <v>4.0591735776402391E-2</v>
      </c>
      <c r="T27" s="85">
        <f>分析係数表!F30</f>
        <v>0.4357255520504732</v>
      </c>
      <c r="U27" s="86">
        <f t="shared" si="7"/>
        <v>1.7686856479859875E-2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投入係数表!Q28</f>
        <v>0</v>
      </c>
      <c r="E28" s="77">
        <f t="shared" si="0"/>
        <v>0</v>
      </c>
      <c r="F28" s="76">
        <f>分析係数表!C31</f>
        <v>0.9610142630744849</v>
      </c>
      <c r="G28" s="77">
        <f t="shared" si="1"/>
        <v>0</v>
      </c>
      <c r="H28" s="77">
        <v>6.8967104981047231E-2</v>
      </c>
      <c r="I28" s="77">
        <f t="shared" si="2"/>
        <v>6.8967104981047231E-2</v>
      </c>
      <c r="J28" s="76">
        <f>分析係数表!G31</f>
        <v>7.0898896726351968E-2</v>
      </c>
      <c r="K28" s="78">
        <f t="shared" si="3"/>
        <v>4.8896916535667422E-3</v>
      </c>
      <c r="L28" s="79"/>
      <c r="M28" s="80"/>
      <c r="N28" s="81">
        <f>分析係数表!H31</f>
        <v>2.4401326850547553E-2</v>
      </c>
      <c r="O28" s="82">
        <f t="shared" si="4"/>
        <v>0.3474347421161697</v>
      </c>
      <c r="P28" s="76">
        <f>分析係数表!C31</f>
        <v>0.9610142630744849</v>
      </c>
      <c r="Q28" s="82">
        <f t="shared" si="5"/>
        <v>0.33388974266124455</v>
      </c>
      <c r="R28" s="83">
        <v>0.44113308505394166</v>
      </c>
      <c r="S28" s="84">
        <f t="shared" si="6"/>
        <v>0.51010019003498885</v>
      </c>
      <c r="T28" s="85">
        <f>分析係数表!F31</f>
        <v>0.34418520528124436</v>
      </c>
      <c r="U28" s="86">
        <f t="shared" si="7"/>
        <v>0.17556893862119438</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投入係数表!Q29</f>
        <v>0</v>
      </c>
      <c r="E29" s="77">
        <f t="shared" si="0"/>
        <v>0</v>
      </c>
      <c r="F29" s="76">
        <f>分析係数表!C32</f>
        <v>1</v>
      </c>
      <c r="G29" s="77">
        <f t="shared" si="1"/>
        <v>0</v>
      </c>
      <c r="H29" s="77">
        <v>2.8820171808517053E-3</v>
      </c>
      <c r="I29" s="77">
        <f t="shared" si="2"/>
        <v>2.8820171808517053E-3</v>
      </c>
      <c r="J29" s="76">
        <f>分析係数表!G32</f>
        <v>0.14117647058823529</v>
      </c>
      <c r="K29" s="78">
        <f t="shared" si="3"/>
        <v>4.0687301376729956E-4</v>
      </c>
      <c r="L29" s="79"/>
      <c r="M29" s="80"/>
      <c r="N29" s="81">
        <f>分析係数表!H32</f>
        <v>7.0886536102149319E-3</v>
      </c>
      <c r="O29" s="82">
        <f t="shared" si="4"/>
        <v>0.10093076307285377</v>
      </c>
      <c r="P29" s="76">
        <f>分析係数表!C32</f>
        <v>1</v>
      </c>
      <c r="Q29" s="82">
        <f t="shared" si="5"/>
        <v>0.10093076307285377</v>
      </c>
      <c r="R29" s="83">
        <v>0.12686614841253019</v>
      </c>
      <c r="S29" s="84">
        <f t="shared" si="6"/>
        <v>0.1297481655933819</v>
      </c>
      <c r="T29" s="85">
        <f>分析係数表!F32</f>
        <v>0.4823529411764706</v>
      </c>
      <c r="U29" s="86">
        <f t="shared" si="7"/>
        <v>6.25844092862195E-2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投入係数表!Q30</f>
        <v>0</v>
      </c>
      <c r="E30" s="77">
        <f t="shared" si="0"/>
        <v>0</v>
      </c>
      <c r="F30" s="76">
        <f>分析係数表!C33</f>
        <v>0.51830443159922934</v>
      </c>
      <c r="G30" s="77">
        <f t="shared" si="1"/>
        <v>0</v>
      </c>
      <c r="H30" s="77">
        <v>1.0275487854460622E-3</v>
      </c>
      <c r="I30" s="77">
        <f t="shared" si="2"/>
        <v>1.0275487854460622E-3</v>
      </c>
      <c r="J30" s="76">
        <f>分析係数表!G33</f>
        <v>0.50370370370370365</v>
      </c>
      <c r="K30" s="78">
        <f t="shared" si="3"/>
        <v>5.1758012896542386E-4</v>
      </c>
      <c r="L30" s="79"/>
      <c r="M30" s="80"/>
      <c r="N30" s="81">
        <f>分析係数表!H33</f>
        <v>1.0451220066342527E-3</v>
      </c>
      <c r="O30" s="82">
        <f t="shared" si="4"/>
        <v>1.4880817632536132E-2</v>
      </c>
      <c r="P30" s="76">
        <f>分析係数表!C33</f>
        <v>0.51830443159922934</v>
      </c>
      <c r="Q30" s="82">
        <f t="shared" si="5"/>
        <v>7.7127937247634297E-3</v>
      </c>
      <c r="R30" s="83">
        <v>2.4805688468722904E-2</v>
      </c>
      <c r="S30" s="84">
        <f t="shared" si="6"/>
        <v>2.5833237254168966E-2</v>
      </c>
      <c r="T30" s="85">
        <f>分析係数表!F33</f>
        <v>0.61481481481481481</v>
      </c>
      <c r="U30" s="86">
        <f t="shared" si="7"/>
        <v>1.5882656978489066E-2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投入係数表!Q31</f>
        <v>4.3478260869565216E-2</v>
      </c>
      <c r="E31" s="77">
        <f t="shared" si="0"/>
        <v>4.3478260869565215</v>
      </c>
      <c r="F31" s="76">
        <f>分析係数表!C34</f>
        <v>0.14253664373317376</v>
      </c>
      <c r="G31" s="77">
        <f t="shared" si="1"/>
        <v>0.61972453797032068</v>
      </c>
      <c r="H31" s="77">
        <v>0.64085463443074997</v>
      </c>
      <c r="I31" s="77">
        <f t="shared" si="2"/>
        <v>0.64085463443074997</v>
      </c>
      <c r="J31" s="76">
        <f>分析係数表!G34</f>
        <v>0.42611464968152868</v>
      </c>
      <c r="K31" s="78">
        <f t="shared" si="3"/>
        <v>0.27307754804724316</v>
      </c>
      <c r="L31" s="79"/>
      <c r="M31" s="80"/>
      <c r="N31" s="81">
        <f>分析係数表!H34</f>
        <v>0.17362657336302087</v>
      </c>
      <c r="O31" s="82">
        <f t="shared" si="4"/>
        <v>2.4721567032139378</v>
      </c>
      <c r="P31" s="76">
        <f>分析係数表!C34</f>
        <v>0.14253664373317376</v>
      </c>
      <c r="Q31" s="82">
        <f t="shared" si="5"/>
        <v>0.35237291925858244</v>
      </c>
      <c r="R31" s="83">
        <v>0.37236608302843027</v>
      </c>
      <c r="S31" s="84">
        <f t="shared" si="6"/>
        <v>1.0132207174591803</v>
      </c>
      <c r="T31" s="85">
        <f>分析係数表!F34</f>
        <v>0.68789808917197448</v>
      </c>
      <c r="U31" s="86">
        <f t="shared" si="7"/>
        <v>0.69699259544962722</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投入係数表!Q32</f>
        <v>0</v>
      </c>
      <c r="E32" s="77">
        <f t="shared" si="0"/>
        <v>0</v>
      </c>
      <c r="F32" s="76">
        <f>分析係数表!C35</f>
        <v>0.11069496462754891</v>
      </c>
      <c r="G32" s="77">
        <f t="shared" si="1"/>
        <v>0</v>
      </c>
      <c r="H32" s="77">
        <v>4.5520009151569342E-3</v>
      </c>
      <c r="I32" s="77">
        <f t="shared" si="2"/>
        <v>4.5520009151569342E-3</v>
      </c>
      <c r="J32" s="76">
        <f>分析係数表!G35</f>
        <v>0.32042253521126762</v>
      </c>
      <c r="K32" s="78">
        <f t="shared" si="3"/>
        <v>1.4585636735185952E-3</v>
      </c>
      <c r="L32" s="79"/>
      <c r="M32" s="80"/>
      <c r="N32" s="81">
        <f>分析係数表!H35</f>
        <v>6.6251647203162636E-2</v>
      </c>
      <c r="O32" s="82">
        <f t="shared" si="4"/>
        <v>0.94331443948859495</v>
      </c>
      <c r="P32" s="76">
        <f>分析係数表!C35</f>
        <v>0.11069496462754891</v>
      </c>
      <c r="Q32" s="82">
        <f t="shared" si="5"/>
        <v>0.10442015851184615</v>
      </c>
      <c r="R32" s="83">
        <v>0.12056239473125303</v>
      </c>
      <c r="S32" s="84">
        <f t="shared" si="6"/>
        <v>0.12511439564640997</v>
      </c>
      <c r="T32" s="85">
        <f>分析係数表!F35</f>
        <v>0.63380281690140849</v>
      </c>
      <c r="U32" s="86">
        <f t="shared" si="7"/>
        <v>7.929785639561196E-2</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投入係数表!Q33</f>
        <v>0</v>
      </c>
      <c r="E33" s="77">
        <f t="shared" si="0"/>
        <v>0</v>
      </c>
      <c r="F33" s="76">
        <f>分析係数表!C36</f>
        <v>0.6760350559081294</v>
      </c>
      <c r="G33" s="77">
        <f t="shared" si="1"/>
        <v>0</v>
      </c>
      <c r="H33" s="77">
        <v>1.677288014782688E-2</v>
      </c>
      <c r="I33" s="77">
        <f t="shared" si="2"/>
        <v>1.677288014782688E-2</v>
      </c>
      <c r="J33" s="76">
        <f>分析係数表!G36</f>
        <v>4.0214477211796247E-3</v>
      </c>
      <c r="K33" s="78">
        <f t="shared" si="3"/>
        <v>6.7451260648097373E-5</v>
      </c>
      <c r="L33" s="79"/>
      <c r="M33" s="80"/>
      <c r="N33" s="81">
        <f>分析係数表!H36</f>
        <v>0.13227609397010043</v>
      </c>
      <c r="O33" s="82">
        <f t="shared" si="4"/>
        <v>1.8833939186222906</v>
      </c>
      <c r="P33" s="76">
        <f>分析係数表!C36</f>
        <v>0.6760350559081294</v>
      </c>
      <c r="Q33" s="82">
        <f t="shared" si="5"/>
        <v>1.2732403130728511</v>
      </c>
      <c r="R33" s="83">
        <v>1.3074515801162288</v>
      </c>
      <c r="S33" s="84">
        <f t="shared" si="6"/>
        <v>1.3242244602640556</v>
      </c>
      <c r="T33" s="85">
        <f>分析係数表!F36</f>
        <v>0.90035746201966038</v>
      </c>
      <c r="U33" s="86">
        <f t="shared" si="7"/>
        <v>1.1922753741876997</v>
      </c>
      <c r="V33" s="87">
        <f>分析係数表!D36</f>
        <v>8.0428954423592495E-3</v>
      </c>
      <c r="W33" s="167">
        <f t="shared" si="8"/>
        <v>0</v>
      </c>
      <c r="X33" s="76">
        <f>分析係数表!E36</f>
        <v>0</v>
      </c>
      <c r="Y33" s="166">
        <f t="shared" si="9"/>
        <v>0</v>
      </c>
    </row>
    <row r="34" spans="1:25" x14ac:dyDescent="0.2">
      <c r="A34" s="6" t="s">
        <v>22</v>
      </c>
      <c r="B34" s="5" t="s">
        <v>377</v>
      </c>
      <c r="C34" s="90"/>
      <c r="D34" s="76">
        <f>投入係数表!Q34</f>
        <v>0</v>
      </c>
      <c r="E34" s="77">
        <f t="shared" si="0"/>
        <v>0</v>
      </c>
      <c r="F34" s="76">
        <f>分析係数表!C37</f>
        <v>0.1837517433751743</v>
      </c>
      <c r="G34" s="77">
        <f t="shared" si="1"/>
        <v>0</v>
      </c>
      <c r="H34" s="77">
        <v>1.3147050263302935E-2</v>
      </c>
      <c r="I34" s="77">
        <f t="shared" si="2"/>
        <v>1.3147050263302935E-2</v>
      </c>
      <c r="J34" s="76">
        <f>分析係数表!G37</f>
        <v>0.39318023660403617</v>
      </c>
      <c r="K34" s="78">
        <f t="shared" si="3"/>
        <v>5.1691603331706039E-3</v>
      </c>
      <c r="L34" s="79"/>
      <c r="M34" s="80"/>
      <c r="N34" s="81">
        <f>分析係数表!H37</f>
        <v>5.0938337801608578E-2</v>
      </c>
      <c r="O34" s="82">
        <f t="shared" si="4"/>
        <v>0.7252781115683915</v>
      </c>
      <c r="P34" s="76">
        <f>分析係数表!C37</f>
        <v>0.1837517433751743</v>
      </c>
      <c r="Q34" s="82">
        <f t="shared" si="5"/>
        <v>0.1332711174325461</v>
      </c>
      <c r="R34" s="83">
        <v>0.1530265719701179</v>
      </c>
      <c r="S34" s="84">
        <f t="shared" si="6"/>
        <v>0.16617362223342083</v>
      </c>
      <c r="T34" s="85">
        <f>分析係数表!F37</f>
        <v>0.67780097425191366</v>
      </c>
      <c r="U34" s="86">
        <f t="shared" si="7"/>
        <v>0.1126326430447821</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投入係数表!Q35</f>
        <v>0</v>
      </c>
      <c r="E35" s="77">
        <f t="shared" si="0"/>
        <v>0</v>
      </c>
      <c r="F35" s="76">
        <f>分析係数表!C38</f>
        <v>7.8895463510848529E-3</v>
      </c>
      <c r="G35" s="77">
        <f t="shared" si="1"/>
        <v>0</v>
      </c>
      <c r="H35" s="77">
        <v>4.8744971835457194E-4</v>
      </c>
      <c r="I35" s="77">
        <f t="shared" si="2"/>
        <v>4.8744971835457194E-4</v>
      </c>
      <c r="J35" s="76">
        <f>分析係数表!G38</f>
        <v>0.41666666666666669</v>
      </c>
      <c r="K35" s="78">
        <f t="shared" si="3"/>
        <v>2.0310404931440498E-4</v>
      </c>
      <c r="L35" s="79"/>
      <c r="M35" s="80"/>
      <c r="N35" s="81">
        <f>分析係数表!H38</f>
        <v>4.4667605761803064E-2</v>
      </c>
      <c r="O35" s="82">
        <f t="shared" si="4"/>
        <v>0.63599320577317475</v>
      </c>
      <c r="P35" s="76">
        <f>分析係数表!C38</f>
        <v>7.8895463510848529E-3</v>
      </c>
      <c r="Q35" s="82">
        <f t="shared" si="5"/>
        <v>5.0176978759225088E-3</v>
      </c>
      <c r="R35" s="83">
        <v>5.6200776894160635E-3</v>
      </c>
      <c r="S35" s="84">
        <f t="shared" si="6"/>
        <v>6.1075274077706356E-3</v>
      </c>
      <c r="T35" s="85">
        <f>分析係数表!F38</f>
        <v>0.70833333333333337</v>
      </c>
      <c r="U35" s="86">
        <f t="shared" si="7"/>
        <v>4.326165247170867E-3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投入係数表!Q36</f>
        <v>0</v>
      </c>
      <c r="E36" s="77">
        <f t="shared" si="0"/>
        <v>0</v>
      </c>
      <c r="F36" s="76">
        <f>分析係数表!C39</f>
        <v>1</v>
      </c>
      <c r="G36" s="77">
        <f t="shared" si="1"/>
        <v>0</v>
      </c>
      <c r="H36" s="77">
        <v>1.7665131847579053E-3</v>
      </c>
      <c r="I36" s="77">
        <f t="shared" si="2"/>
        <v>1.7665131847579053E-3</v>
      </c>
      <c r="J36" s="76">
        <f>分析係数表!G39</f>
        <v>0.33114754098360655</v>
      </c>
      <c r="K36" s="78">
        <f t="shared" si="3"/>
        <v>5.8497649724769979E-4</v>
      </c>
      <c r="L36" s="79"/>
      <c r="M36" s="80"/>
      <c r="N36" s="81">
        <f>分析係数表!H39</f>
        <v>4.0896078520470756E-3</v>
      </c>
      <c r="O36" s="82">
        <f t="shared" si="4"/>
        <v>5.8229286388184864E-2</v>
      </c>
      <c r="P36" s="76">
        <f>分析係数表!C39</f>
        <v>1</v>
      </c>
      <c r="Q36" s="82">
        <f t="shared" si="5"/>
        <v>5.8229286388184864E-2</v>
      </c>
      <c r="R36" s="83">
        <v>9.003162101159988E-2</v>
      </c>
      <c r="S36" s="84">
        <f t="shared" si="6"/>
        <v>9.1798134196357781E-2</v>
      </c>
      <c r="T36" s="85">
        <f>分析係数表!F39</f>
        <v>0.68196721311475406</v>
      </c>
      <c r="U36" s="86">
        <f t="shared" si="7"/>
        <v>6.2603317747024323E-2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投入係数表!Q37</f>
        <v>0</v>
      </c>
      <c r="E37" s="77">
        <f t="shared" si="0"/>
        <v>0</v>
      </c>
      <c r="F37" s="76">
        <f>分析係数表!C40</f>
        <v>0.77068092290377044</v>
      </c>
      <c r="G37" s="77">
        <f t="shared" si="1"/>
        <v>0</v>
      </c>
      <c r="H37" s="77">
        <v>8.7249524505273585E-4</v>
      </c>
      <c r="I37" s="77">
        <f t="shared" si="2"/>
        <v>8.7249524505273585E-4</v>
      </c>
      <c r="J37" s="76">
        <f>分析係数表!G40</f>
        <v>0.52989130434782605</v>
      </c>
      <c r="K37" s="78">
        <f t="shared" si="3"/>
        <v>4.6232764343827034E-4</v>
      </c>
      <c r="L37" s="79"/>
      <c r="M37" s="80"/>
      <c r="N37" s="81">
        <f>分析係数表!H40</f>
        <v>3.0172217930658426E-2</v>
      </c>
      <c r="O37" s="82">
        <f t="shared" si="4"/>
        <v>0.42960273513060837</v>
      </c>
      <c r="P37" s="76">
        <f>分析係数表!C40</f>
        <v>0.77068092290377044</v>
      </c>
      <c r="Q37" s="82">
        <f t="shared" si="5"/>
        <v>0.33108663239244129</v>
      </c>
      <c r="R37" s="83">
        <v>0.3311484723387712</v>
      </c>
      <c r="S37" s="84">
        <f t="shared" si="6"/>
        <v>0.33202096758382393</v>
      </c>
      <c r="T37" s="85">
        <f>分析係数表!F40</f>
        <v>0.69599184782608692</v>
      </c>
      <c r="U37" s="86">
        <f t="shared" si="7"/>
        <v>0.23108388674567093</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投入係数表!Q38</f>
        <v>0</v>
      </c>
      <c r="E38" s="77">
        <f t="shared" si="0"/>
        <v>0</v>
      </c>
      <c r="F38" s="76">
        <f>分析係数表!C41</f>
        <v>0.61174300645557944</v>
      </c>
      <c r="G38" s="77">
        <f t="shared" si="1"/>
        <v>0</v>
      </c>
      <c r="H38" s="77">
        <v>3.9449482472015506E-5</v>
      </c>
      <c r="I38" s="77">
        <f t="shared" si="2"/>
        <v>3.9449482472015506E-5</v>
      </c>
      <c r="J38" s="76">
        <f>分析係数表!G41</f>
        <v>0.45221971407072986</v>
      </c>
      <c r="K38" s="78">
        <f t="shared" si="3"/>
        <v>1.7839833683733122E-5</v>
      </c>
      <c r="L38" s="79"/>
      <c r="M38" s="80"/>
      <c r="N38" s="81">
        <f>分析係数表!H41</f>
        <v>5.2210660244467667E-2</v>
      </c>
      <c r="O38" s="82">
        <f t="shared" si="4"/>
        <v>0.74339388955582675</v>
      </c>
      <c r="P38" s="76">
        <f>分析係数表!C41</f>
        <v>0.61174300645557944</v>
      </c>
      <c r="Q38" s="82">
        <f t="shared" si="5"/>
        <v>0.45476601297758845</v>
      </c>
      <c r="R38" s="83">
        <v>0.46095361340275992</v>
      </c>
      <c r="S38" s="84">
        <f t="shared" si="6"/>
        <v>0.46099306288523195</v>
      </c>
      <c r="T38" s="85">
        <f>分析係数表!F41</f>
        <v>0.5410082768999247</v>
      </c>
      <c r="U38" s="86">
        <f t="shared" si="7"/>
        <v>0.24940106261435796</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投入係数表!Q39</f>
        <v>0</v>
      </c>
      <c r="E39" s="77">
        <f>$C$19*D39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0.21480136756530419</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投入係数表!Q40</f>
        <v>4.3478260869565216E-2</v>
      </c>
      <c r="E40" s="77">
        <f>$C$19*D40</f>
        <v>4.3478260869565215</v>
      </c>
      <c r="F40" s="76">
        <f>分析係数表!C43</f>
        <v>0.17601918465227817</v>
      </c>
      <c r="G40" s="77">
        <f>E40*F40</f>
        <v>0.765300802835992</v>
      </c>
      <c r="H40" s="77">
        <v>0.80763119428401875</v>
      </c>
      <c r="I40" s="77">
        <f>C40+H40</f>
        <v>0.80763119428401875</v>
      </c>
      <c r="J40" s="76">
        <f>分析係数表!G43</f>
        <v>0.3244228432563791</v>
      </c>
      <c r="K40" s="78">
        <f>I40*J40</f>
        <v>0.26201400835216648</v>
      </c>
      <c r="L40" s="79"/>
      <c r="M40" s="80"/>
      <c r="N40" s="81">
        <f>分析係数表!H43</f>
        <v>4.0396237560776115E-2</v>
      </c>
      <c r="O40" s="82">
        <f t="shared" si="4"/>
        <v>0.57517595110107045</v>
      </c>
      <c r="P40" s="76">
        <f>分析係数表!C43</f>
        <v>0.17601918465227817</v>
      </c>
      <c r="Q40" s="82">
        <f>O40*P40</f>
        <v>0.10124200194440904</v>
      </c>
      <c r="R40" s="83">
        <v>0.13977673073049826</v>
      </c>
      <c r="S40" s="84">
        <f>I40+R40</f>
        <v>0.94740792501451698</v>
      </c>
      <c r="T40" s="85">
        <f>分析係数表!F43</f>
        <v>0.59416767922235725</v>
      </c>
      <c r="U40" s="86">
        <f>S40*T40</f>
        <v>0.56291916808274467</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投入係数表!Q41</f>
        <v>0</v>
      </c>
      <c r="E41" s="77">
        <f>$C$19*D41</f>
        <v>0</v>
      </c>
      <c r="F41" s="76">
        <f>分析係数表!C44</f>
        <v>0.35545171339563864</v>
      </c>
      <c r="G41" s="77">
        <f>E41*F41</f>
        <v>0</v>
      </c>
      <c r="H41" s="77">
        <v>1.5463809466428828E-4</v>
      </c>
      <c r="I41" s="77">
        <f>C41+H41</f>
        <v>1.5463809466428828E-4</v>
      </c>
      <c r="J41" s="76">
        <f>分析係数表!G44</f>
        <v>0.26461880088823092</v>
      </c>
      <c r="K41" s="78">
        <f>I41*J41</f>
        <v>4.0920147181704705E-5</v>
      </c>
      <c r="L41" s="79"/>
      <c r="M41" s="80"/>
      <c r="N41" s="81">
        <f>分析係数表!H44</f>
        <v>0.11582678238742218</v>
      </c>
      <c r="O41" s="82">
        <f t="shared" si="4"/>
        <v>1.6491827889275914</v>
      </c>
      <c r="P41" s="76">
        <f>分析係数表!C44</f>
        <v>0.35545171339563864</v>
      </c>
      <c r="Q41" s="82">
        <f>O41*P41</f>
        <v>0.5862048480269102</v>
      </c>
      <c r="R41" s="83">
        <v>0.59356502448094794</v>
      </c>
      <c r="S41" s="84">
        <f>I41+R41</f>
        <v>0.59371966257561226</v>
      </c>
      <c r="T41" s="85">
        <f>分析係数表!F44</f>
        <v>0.46669133974833454</v>
      </c>
      <c r="U41" s="86">
        <f>S41*T41</f>
        <v>0.27708382476234161</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投入係数表!Q42</f>
        <v>0</v>
      </c>
      <c r="E42" s="77">
        <f>$C$19*D42</f>
        <v>0</v>
      </c>
      <c r="F42" s="76">
        <f>分析係数表!C45</f>
        <v>1</v>
      </c>
      <c r="G42" s="77">
        <f>E42*F42</f>
        <v>0</v>
      </c>
      <c r="H42" s="77">
        <v>2.844267445554868E-2</v>
      </c>
      <c r="I42" s="77">
        <f>C42+H42</f>
        <v>2.844267445554868E-2</v>
      </c>
      <c r="J42" s="76">
        <f>分析係数表!G45</f>
        <v>0</v>
      </c>
      <c r="K42" s="78">
        <f>I42*J42</f>
        <v>0</v>
      </c>
      <c r="L42" s="79"/>
      <c r="M42" s="80"/>
      <c r="N42" s="81">
        <f>分析係数表!H45</f>
        <v>0</v>
      </c>
      <c r="O42" s="82">
        <f t="shared" si="4"/>
        <v>0</v>
      </c>
      <c r="P42" s="76">
        <f>分析係数表!C45</f>
        <v>1</v>
      </c>
      <c r="Q42" s="82">
        <f>O42*P42</f>
        <v>0</v>
      </c>
      <c r="R42" s="83">
        <v>4.601359263325782E-2</v>
      </c>
      <c r="S42" s="84">
        <f>I42+R42</f>
        <v>7.4456267088806496E-2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0</v>
      </c>
      <c r="E43" s="77">
        <f>$C$19*D43</f>
        <v>0</v>
      </c>
      <c r="F43" s="76">
        <f>分析係数表!C46</f>
        <v>0.4567198177676538</v>
      </c>
      <c r="G43" s="77">
        <f>E43*F43</f>
        <v>0</v>
      </c>
      <c r="H43" s="77">
        <v>9.2225753282165982E-3</v>
      </c>
      <c r="I43" s="77">
        <f>C43+H43</f>
        <v>9.2225753282165982E-3</v>
      </c>
      <c r="J43" s="76">
        <f>分析係数表!G46</f>
        <v>7.462686567164179E-3</v>
      </c>
      <c r="K43" s="78">
        <f>I43*J43</f>
        <v>6.8825189016541777E-5</v>
      </c>
      <c r="L43" s="79"/>
      <c r="M43" s="80"/>
      <c r="N43" s="81">
        <f>分析係数表!H46</f>
        <v>2.3901485890852909E-2</v>
      </c>
      <c r="O43" s="82">
        <f t="shared" si="4"/>
        <v>0.34031782933539151</v>
      </c>
      <c r="P43" s="76">
        <f>分析係数表!C46</f>
        <v>0.4567198177676538</v>
      </c>
      <c r="Q43" s="82">
        <f>O43*P43</f>
        <v>0.15542989699714352</v>
      </c>
      <c r="R43" s="83">
        <v>0.1660329677741926</v>
      </c>
      <c r="S43" s="84">
        <f>I43+R43</f>
        <v>0.17525554310240921</v>
      </c>
      <c r="T43" s="85">
        <f>分析係数表!F46</f>
        <v>0.31592039800995025</v>
      </c>
      <c r="U43" s="86">
        <f>S43*T43</f>
        <v>5.5366800930363107E-2</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投入係数表!Q44</f>
        <v>0.52173913043478259</v>
      </c>
      <c r="E44" s="91">
        <f>SUM(E5:E43)</f>
        <v>52.173913043478265</v>
      </c>
      <c r="F44" s="92">
        <f>分析係数表!C47</f>
        <v>0.36342247216802481</v>
      </c>
      <c r="G44" s="91">
        <f>SUM(G5:G43)</f>
        <v>3.5774355742074926</v>
      </c>
      <c r="H44" s="91">
        <f>SUM(H5:H43)</f>
        <v>3.9890703641067202</v>
      </c>
      <c r="I44" s="91">
        <f>SUM(I5:I43)</f>
        <v>103.98907036410669</v>
      </c>
      <c r="J44" s="92">
        <f>分析係数表!G47</f>
        <v>0.19905001489523683</v>
      </c>
      <c r="K44" s="93">
        <f>SUM(K5:K43)</f>
        <v>22.70869937169563</v>
      </c>
      <c r="L44" s="94">
        <f>最終需要_まとめ!$L$33</f>
        <v>0.627</v>
      </c>
      <c r="M44" s="91">
        <f>K44*L44</f>
        <v>14.23835450605316</v>
      </c>
      <c r="N44" s="95">
        <f>分析係数表!H47</f>
        <v>1</v>
      </c>
      <c r="O44" s="96">
        <f>SUM(O5:O43)</f>
        <v>14.23835450605316</v>
      </c>
      <c r="P44" s="92">
        <f>分析係数表!C47</f>
        <v>0.36342247216802481</v>
      </c>
      <c r="Q44" s="96">
        <f>SUM(Q5:Q43)</f>
        <v>4.2853805867863501</v>
      </c>
      <c r="R44" s="91">
        <f>SUM(R5:R43)</f>
        <v>4.787754915839856</v>
      </c>
      <c r="S44" s="97">
        <f>SUM(S5:S43)</f>
        <v>108.77682527994658</v>
      </c>
      <c r="T44" s="98">
        <f>分析係数表!F47</f>
        <v>0.46090827844162724</v>
      </c>
      <c r="U44" s="99">
        <f>SUM(U5:U43)</f>
        <v>52.505691216049129</v>
      </c>
      <c r="V44" s="100">
        <f>分析係数表!D47</f>
        <v>7.2937009698454208E-2</v>
      </c>
      <c r="W44" s="164">
        <f>SUM(W5:W43)</f>
        <v>17</v>
      </c>
      <c r="X44" s="92">
        <f>分析係数表!E47</f>
        <v>5.555923339181093E-2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0.28540305010893241</v>
      </c>
      <c r="G5" s="77">
        <f t="shared" ref="G5:G38" si="1">E5*F5</f>
        <v>0</v>
      </c>
      <c r="H5" s="77">
        <f t="array" ref="H5:H43">MMULT(逆行列係数!C5:AO43,'16'!G5:G43)</f>
        <v>3.833696722481514E-5</v>
      </c>
      <c r="I5" s="77">
        <f t="shared" ref="I5:I38" si="2">C5+H5</f>
        <v>3.833696722481514E-5</v>
      </c>
      <c r="J5" s="76">
        <f>分析係数表!G8</f>
        <v>0.12073170731707317</v>
      </c>
      <c r="K5" s="78">
        <f t="shared" ref="K5:K38" si="3">I5*J5</f>
        <v>4.6284875064106086E-6</v>
      </c>
      <c r="L5" s="79" t="s">
        <v>183</v>
      </c>
      <c r="M5" s="80" t="s">
        <v>183</v>
      </c>
      <c r="N5" s="81">
        <f>分析係数表!H8</f>
        <v>1.3177625301040578E-2</v>
      </c>
      <c r="O5" s="82">
        <f t="shared" ref="O5:O43" si="4">$M$44*N5</f>
        <v>0.19061119809772403</v>
      </c>
      <c r="P5" s="76">
        <f>分析係数表!C8</f>
        <v>0.28540305010893241</v>
      </c>
      <c r="Q5" s="82">
        <f t="shared" ref="Q5:Q38" si="5">O5*P5</f>
        <v>5.4401017322008374E-2</v>
      </c>
      <c r="R5" s="83">
        <f t="array" ref="R5:R43">MMULT(逆行列係数!C5:AO43,'16'!Q5:Q43)</f>
        <v>6.2927722968139657E-2</v>
      </c>
      <c r="S5" s="84">
        <f t="shared" ref="S5:S38" si="6">I5+R5</f>
        <v>6.2966059935364471E-2</v>
      </c>
      <c r="T5" s="85">
        <f>分析係数表!F8</f>
        <v>0.44634146341463415</v>
      </c>
      <c r="U5" s="86">
        <f t="shared" ref="U5:U38" si="7">S5*T5</f>
        <v>2.8104363337004144E-2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投入係数表!R6</f>
        <v>0</v>
      </c>
      <c r="E6" s="77">
        <f t="shared" si="0"/>
        <v>0</v>
      </c>
      <c r="F6" s="76">
        <f>分析係数表!C9</f>
        <v>1</v>
      </c>
      <c r="G6" s="77">
        <f t="shared" si="1"/>
        <v>0</v>
      </c>
      <c r="H6" s="77">
        <v>2.6222204631208275E-4</v>
      </c>
      <c r="I6" s="77">
        <f t="shared" si="2"/>
        <v>2.6222204631208275E-4</v>
      </c>
      <c r="J6" s="76">
        <f>分析係数表!G9</f>
        <v>0.24766355140186916</v>
      </c>
      <c r="K6" s="78">
        <f t="shared" si="3"/>
        <v>6.4942843245515815E-5</v>
      </c>
      <c r="L6" s="79"/>
      <c r="M6" s="80"/>
      <c r="N6" s="81">
        <f>分析係数表!H9</f>
        <v>6.816013086745127E-4</v>
      </c>
      <c r="O6" s="82">
        <f t="shared" si="4"/>
        <v>9.8591999016064153E-3</v>
      </c>
      <c r="P6" s="76">
        <f>分析係数表!C9</f>
        <v>1</v>
      </c>
      <c r="Q6" s="82">
        <f t="shared" si="5"/>
        <v>9.8591999016064153E-3</v>
      </c>
      <c r="R6" s="83">
        <v>1.2436100075385608E-2</v>
      </c>
      <c r="S6" s="84">
        <f t="shared" si="6"/>
        <v>1.269832212169769E-2</v>
      </c>
      <c r="T6" s="85">
        <f>分析係数表!F9</f>
        <v>0.64018691588785048</v>
      </c>
      <c r="U6" s="86">
        <f t="shared" si="7"/>
        <v>8.1292996760401106E-3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1.9718399803212831E-2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8.7822458270106263E-2</v>
      </c>
      <c r="G8" s="77">
        <f t="shared" si="1"/>
        <v>0</v>
      </c>
      <c r="H8" s="77">
        <v>3.1146826598720395E-2</v>
      </c>
      <c r="I8" s="77">
        <f t="shared" si="2"/>
        <v>3.1146826598720395E-2</v>
      </c>
      <c r="J8" s="76">
        <f>分析係数表!G11</f>
        <v>0.34070796460176989</v>
      </c>
      <c r="K8" s="78">
        <f t="shared" si="3"/>
        <v>1.0611971894254293E-2</v>
      </c>
      <c r="L8" s="79"/>
      <c r="M8" s="80"/>
      <c r="N8" s="81">
        <f>分析係数表!H11</f>
        <v>0</v>
      </c>
      <c r="O8" s="82">
        <f t="shared" si="4"/>
        <v>0</v>
      </c>
      <c r="P8" s="76">
        <f>分析係数表!C11</f>
        <v>8.7822458270106263E-2</v>
      </c>
      <c r="Q8" s="82">
        <f t="shared" si="5"/>
        <v>0</v>
      </c>
      <c r="R8" s="83">
        <v>1.3184983198307599E-2</v>
      </c>
      <c r="S8" s="84">
        <f t="shared" si="6"/>
        <v>4.4331809797027992E-2</v>
      </c>
      <c r="T8" s="85">
        <f>分析係数表!F11</f>
        <v>0.55309734513274333</v>
      </c>
      <c r="U8" s="86">
        <f t="shared" si="7"/>
        <v>2.4519806303665924E-2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投入係数表!R9</f>
        <v>0</v>
      </c>
      <c r="E9" s="77">
        <f t="shared" si="0"/>
        <v>0</v>
      </c>
      <c r="F9" s="76">
        <f>分析係数表!C12</f>
        <v>5.1649194579391433E-2</v>
      </c>
      <c r="G9" s="77">
        <f t="shared" si="1"/>
        <v>0</v>
      </c>
      <c r="H9" s="77">
        <v>5.7421619162228274E-5</v>
      </c>
      <c r="I9" s="77">
        <f t="shared" si="2"/>
        <v>5.7421619162228274E-5</v>
      </c>
      <c r="J9" s="76">
        <f>分析係数表!G12</f>
        <v>0.11451828724353257</v>
      </c>
      <c r="K9" s="78">
        <f t="shared" si="3"/>
        <v>6.5758254772087917E-6</v>
      </c>
      <c r="L9" s="79"/>
      <c r="M9" s="80"/>
      <c r="N9" s="81">
        <f>分析係数表!H12</f>
        <v>9.8559549234334534E-2</v>
      </c>
      <c r="O9" s="82">
        <f t="shared" si="4"/>
        <v>1.4256403057722877</v>
      </c>
      <c r="P9" s="76">
        <f>分析係数表!C12</f>
        <v>5.1649194579391433E-2</v>
      </c>
      <c r="Q9" s="82">
        <f t="shared" si="5"/>
        <v>7.3633173553055986E-2</v>
      </c>
      <c r="R9" s="83">
        <v>7.9233429454599338E-2</v>
      </c>
      <c r="S9" s="84">
        <f t="shared" si="6"/>
        <v>7.9290851073761562E-2</v>
      </c>
      <c r="T9" s="85">
        <f>分析係数表!F12</f>
        <v>0.48360838537020517</v>
      </c>
      <c r="U9" s="86">
        <f t="shared" si="7"/>
        <v>3.8345720462411227E-2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投入係数表!R10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0.21230143788125816</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投入係数表!R11</f>
        <v>0</v>
      </c>
      <c r="E11" s="77">
        <f t="shared" si="0"/>
        <v>0</v>
      </c>
      <c r="F11" s="76">
        <f>分析係数表!C14</f>
        <v>0.34108258154059679</v>
      </c>
      <c r="G11" s="77">
        <f t="shared" si="1"/>
        <v>0</v>
      </c>
      <c r="H11" s="77">
        <v>3.7609529348827449E-2</v>
      </c>
      <c r="I11" s="77">
        <f t="shared" si="2"/>
        <v>3.7609529348827449E-2</v>
      </c>
      <c r="J11" s="76">
        <f>分析係数表!G14</f>
        <v>0.16056603773584904</v>
      </c>
      <c r="K11" s="78">
        <f t="shared" si="3"/>
        <v>6.0388131086513506E-3</v>
      </c>
      <c r="L11" s="79"/>
      <c r="M11" s="80"/>
      <c r="N11" s="81">
        <f>分析係数表!H14</f>
        <v>1.2723224428590903E-3</v>
      </c>
      <c r="O11" s="82">
        <f t="shared" si="4"/>
        <v>1.8403839816331976E-2</v>
      </c>
      <c r="P11" s="76">
        <f>分析係数表!C14</f>
        <v>0.34108258154059679</v>
      </c>
      <c r="Q11" s="82">
        <f t="shared" si="5"/>
        <v>6.2772291948141332E-3</v>
      </c>
      <c r="R11" s="83">
        <v>4.0138823823588764E-2</v>
      </c>
      <c r="S11" s="84">
        <f t="shared" si="6"/>
        <v>7.7748353172416212E-2</v>
      </c>
      <c r="T11" s="85">
        <f>分析係数表!F14</f>
        <v>0.29226415094339625</v>
      </c>
      <c r="U11" s="86">
        <f t="shared" si="7"/>
        <v>2.2723056427183533E-2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投入係数表!R12</f>
        <v>7.874015748031496E-3</v>
      </c>
      <c r="E12" s="77">
        <f t="shared" si="0"/>
        <v>0.78740157480314954</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0.13211327868152598</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投入係数表!R13</f>
        <v>0</v>
      </c>
      <c r="E13" s="77">
        <f t="shared" si="0"/>
        <v>0</v>
      </c>
      <c r="F13" s="76">
        <f>分析係数表!C16</f>
        <v>7.999999999999996E-2</v>
      </c>
      <c r="G13" s="77">
        <f t="shared" si="1"/>
        <v>0</v>
      </c>
      <c r="H13" s="77">
        <v>6.1622213525857217E-3</v>
      </c>
      <c r="I13" s="77">
        <f t="shared" si="2"/>
        <v>6.1622213525857217E-3</v>
      </c>
      <c r="J13" s="76">
        <f>分析係数表!G16</f>
        <v>3.4364261168384883E-2</v>
      </c>
      <c r="K13" s="78">
        <f t="shared" si="3"/>
        <v>2.1176018393765367E-4</v>
      </c>
      <c r="L13" s="79"/>
      <c r="M13" s="80"/>
      <c r="N13" s="81">
        <f>分析係数表!H16</f>
        <v>1.767619393829236E-2</v>
      </c>
      <c r="O13" s="82">
        <f t="shared" si="4"/>
        <v>0.25568191744832636</v>
      </c>
      <c r="P13" s="76">
        <f>分析係数表!C16</f>
        <v>7.999999999999996E-2</v>
      </c>
      <c r="Q13" s="82">
        <f t="shared" si="5"/>
        <v>2.0454553395866097E-2</v>
      </c>
      <c r="R13" s="83">
        <v>2.3985709007974747E-2</v>
      </c>
      <c r="S13" s="84">
        <f t="shared" si="6"/>
        <v>3.0147930360560467E-2</v>
      </c>
      <c r="T13" s="85">
        <f>分析係数表!F16</f>
        <v>0.28865979381443296</v>
      </c>
      <c r="U13" s="86">
        <f t="shared" si="7"/>
        <v>8.7024953618112678E-3</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投入係数表!R14</f>
        <v>2.3622047244094488E-2</v>
      </c>
      <c r="E14" s="77">
        <f t="shared" si="0"/>
        <v>2.3622047244094486</v>
      </c>
      <c r="F14" s="76">
        <f>分析係数表!C17</f>
        <v>0.11736526946107784</v>
      </c>
      <c r="G14" s="77">
        <f t="shared" si="1"/>
        <v>0.27724079400254603</v>
      </c>
      <c r="H14" s="77">
        <v>0.29358024836863028</v>
      </c>
      <c r="I14" s="77">
        <f t="shared" si="2"/>
        <v>0.29358024836863028</v>
      </c>
      <c r="J14" s="76">
        <f>分析係数表!G17</f>
        <v>0.2134453781512605</v>
      </c>
      <c r="K14" s="78">
        <f t="shared" si="3"/>
        <v>6.2663347130783267E-2</v>
      </c>
      <c r="L14" s="79"/>
      <c r="M14" s="80"/>
      <c r="N14" s="81">
        <f>分析係数表!H17</f>
        <v>2.9081655836779205E-3</v>
      </c>
      <c r="O14" s="82">
        <f t="shared" si="4"/>
        <v>4.2065919580187371E-2</v>
      </c>
      <c r="P14" s="76">
        <f>分析係数表!C17</f>
        <v>0.11736526946107784</v>
      </c>
      <c r="Q14" s="82">
        <f t="shared" si="5"/>
        <v>4.9370779866567214E-3</v>
      </c>
      <c r="R14" s="83">
        <v>8.5945576747284112E-3</v>
      </c>
      <c r="S14" s="84">
        <f t="shared" si="6"/>
        <v>0.30217480604335867</v>
      </c>
      <c r="T14" s="85">
        <f>分析係数表!F17</f>
        <v>0.32436974789915968</v>
      </c>
      <c r="U14" s="86">
        <f t="shared" si="7"/>
        <v>9.8016365657761728E-2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投入係数表!R15</f>
        <v>7.874015748031496E-3</v>
      </c>
      <c r="E15" s="77">
        <f t="shared" si="0"/>
        <v>0.78740157480314954</v>
      </c>
      <c r="F15" s="76">
        <f>分析係数表!C18</f>
        <v>0.3260188087774295</v>
      </c>
      <c r="G15" s="77">
        <f t="shared" si="1"/>
        <v>0.25670772344679488</v>
      </c>
      <c r="H15" s="77">
        <v>0.26982706641035875</v>
      </c>
      <c r="I15" s="77">
        <f t="shared" si="2"/>
        <v>0.26982706641035875</v>
      </c>
      <c r="J15" s="76">
        <f>分析係数表!G18</f>
        <v>0.2148626817447496</v>
      </c>
      <c r="K15" s="78">
        <f t="shared" si="3"/>
        <v>5.7975767096248326E-2</v>
      </c>
      <c r="L15" s="79"/>
      <c r="M15" s="80"/>
      <c r="N15" s="81">
        <f>分析係数表!H18</f>
        <v>4.544008724496751E-4</v>
      </c>
      <c r="O15" s="82">
        <f t="shared" si="4"/>
        <v>6.5727999344042769E-3</v>
      </c>
      <c r="P15" s="76">
        <f>分析係数表!C18</f>
        <v>0.3260188087774295</v>
      </c>
      <c r="Q15" s="82">
        <f t="shared" si="5"/>
        <v>2.1428564049468493E-3</v>
      </c>
      <c r="R15" s="83">
        <v>4.8862952815666742E-3</v>
      </c>
      <c r="S15" s="84">
        <f t="shared" si="6"/>
        <v>0.27471336169192545</v>
      </c>
      <c r="T15" s="85">
        <f>分析係数表!F18</f>
        <v>0.44749596122778673</v>
      </c>
      <c r="U15" s="86">
        <f t="shared" si="7"/>
        <v>0.12293311985244483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投入係数表!R16</f>
        <v>0.10236220472440945</v>
      </c>
      <c r="E16" s="77">
        <f t="shared" si="0"/>
        <v>10.236220472440944</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-1.9718399803212829E-3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投入係数表!R17</f>
        <v>2.3622047244094488E-2</v>
      </c>
      <c r="E17" s="77">
        <f t="shared" si="0"/>
        <v>2.3622047244094486</v>
      </c>
      <c r="F17" s="76">
        <f>分析係数表!C20</f>
        <v>0.14381270903010035</v>
      </c>
      <c r="G17" s="77">
        <f t="shared" si="1"/>
        <v>0.33971506070102442</v>
      </c>
      <c r="H17" s="77">
        <v>0.37232323826489977</v>
      </c>
      <c r="I17" s="77">
        <f t="shared" si="2"/>
        <v>0.37232323826489977</v>
      </c>
      <c r="J17" s="76">
        <f>分析係数表!G20</f>
        <v>0.10504201680672269</v>
      </c>
      <c r="K17" s="78">
        <f t="shared" si="3"/>
        <v>3.9109583851355018E-2</v>
      </c>
      <c r="L17" s="79"/>
      <c r="M17" s="80"/>
      <c r="N17" s="81">
        <f>分析係数表!H20</f>
        <v>5.9072113418457762E-4</v>
      </c>
      <c r="O17" s="82">
        <f t="shared" si="4"/>
        <v>8.5446399147255606E-3</v>
      </c>
      <c r="P17" s="76">
        <f>分析係数表!C20</f>
        <v>0.14381270903010035</v>
      </c>
      <c r="Q17" s="82">
        <f t="shared" si="5"/>
        <v>1.2288278138234084E-3</v>
      </c>
      <c r="R17" s="83">
        <v>2.5592893295222699E-3</v>
      </c>
      <c r="S17" s="84">
        <f t="shared" si="6"/>
        <v>0.37488252759442203</v>
      </c>
      <c r="T17" s="85">
        <f>分析係数表!F20</f>
        <v>0.23109243697478993</v>
      </c>
      <c r="U17" s="86">
        <f t="shared" si="7"/>
        <v>8.6632516881063923E-2</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投入係数表!R18</f>
        <v>3.1496062992125984E-2</v>
      </c>
      <c r="E18" s="77">
        <f t="shared" si="0"/>
        <v>3.1496062992125982</v>
      </c>
      <c r="F18" s="76">
        <f>分析係数表!C21</f>
        <v>1.9047619047619091E-2</v>
      </c>
      <c r="G18" s="77">
        <f t="shared" si="1"/>
        <v>5.999250093738296E-2</v>
      </c>
      <c r="H18" s="77">
        <v>6.0794738241770493E-2</v>
      </c>
      <c r="I18" s="77">
        <f t="shared" si="2"/>
        <v>6.0794738241770493E-2</v>
      </c>
      <c r="J18" s="76">
        <f>分析係数表!G21</f>
        <v>0.29914529914529914</v>
      </c>
      <c r="K18" s="78">
        <f t="shared" si="3"/>
        <v>1.8186460157794591E-2</v>
      </c>
      <c r="L18" s="79"/>
      <c r="M18" s="80"/>
      <c r="N18" s="81">
        <f>分析係数表!H21</f>
        <v>9.5424183214431774E-4</v>
      </c>
      <c r="O18" s="82">
        <f t="shared" si="4"/>
        <v>1.3802879862248983E-2</v>
      </c>
      <c r="P18" s="76">
        <f>分析係数表!C21</f>
        <v>1.9047619047619091E-2</v>
      </c>
      <c r="Q18" s="82">
        <f t="shared" si="5"/>
        <v>2.6291199737617167E-4</v>
      </c>
      <c r="R18" s="83">
        <v>5.4641663558828999E-4</v>
      </c>
      <c r="S18" s="84">
        <f t="shared" si="6"/>
        <v>6.1341154877358785E-2</v>
      </c>
      <c r="T18" s="85">
        <f>分析係数表!F21</f>
        <v>0.44444444444444442</v>
      </c>
      <c r="U18" s="86">
        <f t="shared" si="7"/>
        <v>2.7262735501048348E-2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投入係数表!R19</f>
        <v>3.937007874015748E-2</v>
      </c>
      <c r="E19" s="77">
        <f t="shared" si="0"/>
        <v>3.9370078740157481</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6.5727999344042767E-4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75">
        <f>最終需要_まとめ!C21</f>
        <v>100</v>
      </c>
      <c r="D20" s="76">
        <f>投入係数表!R20</f>
        <v>0.14960629921259844</v>
      </c>
      <c r="E20" s="77">
        <f t="shared" si="0"/>
        <v>14.960629921259844</v>
      </c>
      <c r="F20" s="76">
        <f>分析係数表!C23</f>
        <v>0</v>
      </c>
      <c r="G20" s="77">
        <f t="shared" si="1"/>
        <v>0</v>
      </c>
      <c r="H20" s="77">
        <v>0</v>
      </c>
      <c r="I20" s="77">
        <f t="shared" si="2"/>
        <v>100</v>
      </c>
      <c r="J20" s="76">
        <f>分析係数表!G23</f>
        <v>0.22047244094488189</v>
      </c>
      <c r="K20" s="78">
        <f t="shared" si="3"/>
        <v>22.047244094488189</v>
      </c>
      <c r="L20" s="79"/>
      <c r="M20" s="80"/>
      <c r="N20" s="81">
        <f>分析係数表!H23</f>
        <v>4.5440087244967509E-5</v>
      </c>
      <c r="O20" s="82">
        <f t="shared" si="4"/>
        <v>6.5727999344042767E-4</v>
      </c>
      <c r="P20" s="76">
        <f>分析係数表!C23</f>
        <v>0</v>
      </c>
      <c r="Q20" s="82">
        <f t="shared" si="5"/>
        <v>0</v>
      </c>
      <c r="R20" s="83">
        <v>0</v>
      </c>
      <c r="S20" s="84">
        <f t="shared" si="6"/>
        <v>100</v>
      </c>
      <c r="T20" s="85">
        <f>分析係数表!F23</f>
        <v>0.44094488188976377</v>
      </c>
      <c r="U20" s="86">
        <f t="shared" si="7"/>
        <v>44.094488188976378</v>
      </c>
      <c r="V20" s="87">
        <f>分析係数表!D23</f>
        <v>6.2992125984251968E-2</v>
      </c>
      <c r="W20" s="167">
        <f t="shared" si="8"/>
        <v>6</v>
      </c>
      <c r="X20" s="76">
        <f>分析係数表!E23</f>
        <v>3.937007874015748E-2</v>
      </c>
      <c r="Y20" s="166">
        <f t="shared" si="9"/>
        <v>4</v>
      </c>
    </row>
    <row r="21" spans="1:25" x14ac:dyDescent="0.2">
      <c r="A21" s="6" t="s">
        <v>9</v>
      </c>
      <c r="B21" s="5" t="s">
        <v>270</v>
      </c>
      <c r="C21" s="90"/>
      <c r="D21" s="76">
        <f>投入係数表!R21</f>
        <v>7.874015748031496E-3</v>
      </c>
      <c r="E21" s="77">
        <f t="shared" si="0"/>
        <v>0.78740157480314954</v>
      </c>
      <c r="F21" s="76">
        <f>分析係数表!C24</f>
        <v>1.5105740181268867E-2</v>
      </c>
      <c r="G21" s="77">
        <f t="shared" si="1"/>
        <v>1.189428360729832E-2</v>
      </c>
      <c r="H21" s="77">
        <v>1.2033720553684452E-2</v>
      </c>
      <c r="I21" s="77">
        <f t="shared" si="2"/>
        <v>1.2033720553684452E-2</v>
      </c>
      <c r="J21" s="76">
        <f>分析係数表!G24</f>
        <v>0.33333333333333331</v>
      </c>
      <c r="K21" s="78">
        <f t="shared" si="3"/>
        <v>4.0112401845614834E-3</v>
      </c>
      <c r="L21" s="79"/>
      <c r="M21" s="80"/>
      <c r="N21" s="81">
        <f>分析係数表!H24</f>
        <v>4.0896078520470761E-4</v>
      </c>
      <c r="O21" s="82">
        <f t="shared" si="4"/>
        <v>5.9155199409638495E-3</v>
      </c>
      <c r="P21" s="76">
        <f>分析係数表!C24</f>
        <v>1.5105740181268867E-2</v>
      </c>
      <c r="Q21" s="82">
        <f t="shared" si="5"/>
        <v>8.9358307265314857E-5</v>
      </c>
      <c r="R21" s="83">
        <v>2.2992281932153211E-4</v>
      </c>
      <c r="S21" s="84">
        <f t="shared" si="6"/>
        <v>1.2263643373005985E-2</v>
      </c>
      <c r="T21" s="85">
        <f>分析係数表!F24</f>
        <v>0.55555555555555558</v>
      </c>
      <c r="U21" s="86">
        <f t="shared" si="7"/>
        <v>6.8131352072255472E-3</v>
      </c>
      <c r="V21" s="87">
        <f>分析係数表!D24</f>
        <v>0</v>
      </c>
      <c r="W21" s="167">
        <f t="shared" si="8"/>
        <v>0</v>
      </c>
      <c r="X21" s="76">
        <f>分析係数表!E24</f>
        <v>0</v>
      </c>
      <c r="Y21" s="166">
        <f t="shared" si="9"/>
        <v>0</v>
      </c>
    </row>
    <row r="22" spans="1:25" x14ac:dyDescent="0.2">
      <c r="A22" s="6" t="s">
        <v>10</v>
      </c>
      <c r="B22" s="5" t="s">
        <v>271</v>
      </c>
      <c r="C22" s="90"/>
      <c r="D22" s="76">
        <f>投入係数表!R22</f>
        <v>1.5748031496062992E-2</v>
      </c>
      <c r="E22" s="77">
        <f t="shared" si="0"/>
        <v>1.5748031496062991</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7.8873599212851316E-3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投入係数表!R23</f>
        <v>2.3622047244094488E-2</v>
      </c>
      <c r="E23" s="77">
        <f t="shared" si="0"/>
        <v>2.3622047244094486</v>
      </c>
      <c r="F23" s="76">
        <f>分析係数表!C26</f>
        <v>0.3413940256045519</v>
      </c>
      <c r="G23" s="77">
        <f t="shared" si="1"/>
        <v>0.80644258016823278</v>
      </c>
      <c r="H23" s="77">
        <v>0.84373709897902882</v>
      </c>
      <c r="I23" s="77">
        <f t="shared" si="2"/>
        <v>0.84373709897902882</v>
      </c>
      <c r="J23" s="76">
        <f>分析係数表!G26</f>
        <v>0.19709090909090909</v>
      </c>
      <c r="K23" s="78">
        <f t="shared" si="3"/>
        <v>0.16629291187150314</v>
      </c>
      <c r="L23" s="79"/>
      <c r="M23" s="80"/>
      <c r="N23" s="81">
        <f>分析係数表!H26</f>
        <v>1.1996183032671423E-2</v>
      </c>
      <c r="O23" s="82">
        <f t="shared" si="4"/>
        <v>0.17352191826827293</v>
      </c>
      <c r="P23" s="76">
        <f>分析係数表!C26</f>
        <v>0.3413940256045519</v>
      </c>
      <c r="Q23" s="82">
        <f t="shared" si="5"/>
        <v>5.923934620822973E-2</v>
      </c>
      <c r="R23" s="83">
        <v>6.2787242341846794E-2</v>
      </c>
      <c r="S23" s="84">
        <f t="shared" si="6"/>
        <v>0.90652434132087567</v>
      </c>
      <c r="T23" s="85">
        <f>分析係数表!F26</f>
        <v>0.33090909090909093</v>
      </c>
      <c r="U23" s="86">
        <f t="shared" si="7"/>
        <v>0.2999771456734534</v>
      </c>
      <c r="V23" s="87">
        <f>分析係数表!D26</f>
        <v>1.6E-2</v>
      </c>
      <c r="W23" s="167">
        <f t="shared" si="8"/>
        <v>0</v>
      </c>
      <c r="X23" s="76">
        <f>分析係数表!E26</f>
        <v>1.6E-2</v>
      </c>
      <c r="Y23" s="166">
        <f t="shared" si="9"/>
        <v>0</v>
      </c>
    </row>
    <row r="24" spans="1:25" x14ac:dyDescent="0.2">
      <c r="A24" s="6" t="s">
        <v>12</v>
      </c>
      <c r="B24" s="5" t="s">
        <v>365</v>
      </c>
      <c r="C24" s="90"/>
      <c r="D24" s="76">
        <f>投入係数表!R24</f>
        <v>0</v>
      </c>
      <c r="E24" s="77">
        <f t="shared" si="0"/>
        <v>0</v>
      </c>
      <c r="F24" s="76">
        <f>分析係数表!C27</f>
        <v>1.9120458891013214E-3</v>
      </c>
      <c r="G24" s="77">
        <f t="shared" si="1"/>
        <v>0</v>
      </c>
      <c r="H24" s="77">
        <v>1.7616199534541698E-6</v>
      </c>
      <c r="I24" s="77">
        <f t="shared" si="2"/>
        <v>1.7616199534541698E-6</v>
      </c>
      <c r="J24" s="76">
        <f>分析係数表!G27</f>
        <v>0.2857142857142857</v>
      </c>
      <c r="K24" s="78">
        <f t="shared" si="3"/>
        <v>5.0331998670119133E-7</v>
      </c>
      <c r="L24" s="79"/>
      <c r="M24" s="80"/>
      <c r="N24" s="81">
        <f>分析係数表!H27</f>
        <v>1.131458172399691E-2</v>
      </c>
      <c r="O24" s="82">
        <f t="shared" si="4"/>
        <v>0.16366271836666649</v>
      </c>
      <c r="P24" s="76">
        <f>分析係数表!C27</f>
        <v>1.9120458891013214E-3</v>
      </c>
      <c r="Q24" s="82">
        <f t="shared" si="5"/>
        <v>3.1293062785213199E-4</v>
      </c>
      <c r="R24" s="83">
        <v>3.1371356197287429E-4</v>
      </c>
      <c r="S24" s="84">
        <f t="shared" si="6"/>
        <v>3.1547518192632845E-4</v>
      </c>
      <c r="T24" s="85">
        <f>分析係数表!F27</f>
        <v>0.5714285714285714</v>
      </c>
      <c r="U24" s="86">
        <f t="shared" si="7"/>
        <v>1.8027153252933052E-4</v>
      </c>
      <c r="V24" s="87">
        <f>分析係数表!D27</f>
        <v>0</v>
      </c>
      <c r="W24" s="167">
        <f t="shared" si="8"/>
        <v>0</v>
      </c>
      <c r="X24" s="76">
        <f>分析係数表!E27</f>
        <v>0</v>
      </c>
      <c r="Y24" s="166">
        <f t="shared" si="9"/>
        <v>0</v>
      </c>
    </row>
    <row r="25" spans="1:25" x14ac:dyDescent="0.2">
      <c r="A25" s="6" t="s">
        <v>13</v>
      </c>
      <c r="B25" s="5" t="s">
        <v>191</v>
      </c>
      <c r="C25" s="90"/>
      <c r="D25" s="76">
        <f>投入係数表!R25</f>
        <v>0</v>
      </c>
      <c r="E25" s="77">
        <f t="shared" si="0"/>
        <v>0</v>
      </c>
      <c r="F25" s="76">
        <f>分析係数表!C28</f>
        <v>4.5924225028702859E-3</v>
      </c>
      <c r="G25" s="77">
        <f t="shared" si="1"/>
        <v>0</v>
      </c>
      <c r="H25" s="77">
        <v>1.4194500778366112E-4</v>
      </c>
      <c r="I25" s="77">
        <f t="shared" si="2"/>
        <v>1.4194500778366112E-4</v>
      </c>
      <c r="J25" s="76">
        <f>分析係数表!G28</f>
        <v>0.125</v>
      </c>
      <c r="K25" s="78">
        <f t="shared" si="3"/>
        <v>1.774312597295764E-5</v>
      </c>
      <c r="L25" s="79"/>
      <c r="M25" s="80"/>
      <c r="N25" s="81">
        <f>分析係数表!H28</f>
        <v>2.2174762575544144E-2</v>
      </c>
      <c r="O25" s="82">
        <f t="shared" si="4"/>
        <v>0.32075263679892868</v>
      </c>
      <c r="P25" s="76">
        <f>分析係数表!C28</f>
        <v>4.5924225028702859E-3</v>
      </c>
      <c r="Q25" s="82">
        <f t="shared" si="5"/>
        <v>1.4730316270903797E-3</v>
      </c>
      <c r="R25" s="83">
        <v>1.5118973337533799E-3</v>
      </c>
      <c r="S25" s="84">
        <f t="shared" si="6"/>
        <v>1.653842341537041E-3</v>
      </c>
      <c r="T25" s="85">
        <f>分析係数表!F28</f>
        <v>0.20833333333333334</v>
      </c>
      <c r="U25" s="86">
        <f t="shared" si="7"/>
        <v>3.4455048782021689E-4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投入係数表!R26</f>
        <v>0</v>
      </c>
      <c r="E26" s="77">
        <f t="shared" si="0"/>
        <v>0</v>
      </c>
      <c r="F26" s="76">
        <f>分析係数表!C29</f>
        <v>0.39276807980049877</v>
      </c>
      <c r="G26" s="77">
        <f t="shared" si="1"/>
        <v>0</v>
      </c>
      <c r="H26" s="77">
        <v>1.9910285579447146E-2</v>
      </c>
      <c r="I26" s="77">
        <f t="shared" si="2"/>
        <v>1.9910285579447146E-2</v>
      </c>
      <c r="J26" s="76">
        <f>分析係数表!G29</f>
        <v>0.26146220570012391</v>
      </c>
      <c r="K26" s="78">
        <f t="shared" si="3"/>
        <v>5.2057871837216203E-3</v>
      </c>
      <c r="L26" s="79"/>
      <c r="M26" s="80"/>
      <c r="N26" s="81">
        <f>分析係数表!H29</f>
        <v>1.0178579542872723E-2</v>
      </c>
      <c r="O26" s="82">
        <f t="shared" si="4"/>
        <v>0.14723071853065581</v>
      </c>
      <c r="P26" s="76">
        <f>分析係数表!C29</f>
        <v>0.39276807980049877</v>
      </c>
      <c r="Q26" s="82">
        <f t="shared" si="5"/>
        <v>5.7827526604933392E-2</v>
      </c>
      <c r="R26" s="83">
        <v>7.0169107849539836E-2</v>
      </c>
      <c r="S26" s="84">
        <f t="shared" si="6"/>
        <v>9.0079393428986979E-2</v>
      </c>
      <c r="T26" s="85">
        <f>分析係数表!F29</f>
        <v>0.36926889714993805</v>
      </c>
      <c r="U26" s="86">
        <f t="shared" si="7"/>
        <v>3.3263518267457395E-2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投入係数表!R27</f>
        <v>0</v>
      </c>
      <c r="E27" s="77">
        <f t="shared" si="0"/>
        <v>0</v>
      </c>
      <c r="F27" s="76">
        <f>分析係数表!C30</f>
        <v>1</v>
      </c>
      <c r="G27" s="77">
        <f t="shared" si="1"/>
        <v>0</v>
      </c>
      <c r="H27" s="77">
        <v>2.3103342310695822E-2</v>
      </c>
      <c r="I27" s="77">
        <f t="shared" si="2"/>
        <v>2.3103342310695822E-2</v>
      </c>
      <c r="J27" s="76">
        <f>分析係数表!G30</f>
        <v>0.34503154574132494</v>
      </c>
      <c r="K27" s="78">
        <f t="shared" si="3"/>
        <v>7.9713819092503326E-3</v>
      </c>
      <c r="L27" s="79"/>
      <c r="M27" s="80"/>
      <c r="N27" s="81">
        <f>分析係数表!H30</f>
        <v>0</v>
      </c>
      <c r="O27" s="82">
        <f t="shared" si="4"/>
        <v>0</v>
      </c>
      <c r="P27" s="76">
        <f>分析係数表!C30</f>
        <v>1</v>
      </c>
      <c r="Q27" s="82">
        <f t="shared" si="5"/>
        <v>0</v>
      </c>
      <c r="R27" s="83">
        <v>3.1390105235303306E-2</v>
      </c>
      <c r="S27" s="84">
        <f t="shared" si="6"/>
        <v>5.4493447545999128E-2</v>
      </c>
      <c r="T27" s="85">
        <f>分析係数表!F30</f>
        <v>0.4357255520504732</v>
      </c>
      <c r="U27" s="86">
        <f t="shared" si="7"/>
        <v>2.3744187515113976E-2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投入係数表!R28</f>
        <v>7.874015748031496E-3</v>
      </c>
      <c r="E28" s="77">
        <f t="shared" si="0"/>
        <v>0.78740157480314954</v>
      </c>
      <c r="F28" s="76">
        <f>分析係数表!C31</f>
        <v>0.9610142630744849</v>
      </c>
      <c r="G28" s="77">
        <f t="shared" si="1"/>
        <v>0.75670414415313769</v>
      </c>
      <c r="H28" s="77">
        <v>0.91793623630678967</v>
      </c>
      <c r="I28" s="77">
        <f t="shared" si="2"/>
        <v>0.91793623630678967</v>
      </c>
      <c r="J28" s="76">
        <f>分析係数表!G31</f>
        <v>7.0898896726351968E-2</v>
      </c>
      <c r="K28" s="78">
        <f t="shared" si="3"/>
        <v>6.5080666419291291E-2</v>
      </c>
      <c r="L28" s="79"/>
      <c r="M28" s="80"/>
      <c r="N28" s="81">
        <f>分析係数表!H31</f>
        <v>2.4401326850547553E-2</v>
      </c>
      <c r="O28" s="82">
        <f t="shared" si="4"/>
        <v>0.3529593564775097</v>
      </c>
      <c r="P28" s="76">
        <f>分析係数表!C31</f>
        <v>0.9610142630744849</v>
      </c>
      <c r="Q28" s="82">
        <f t="shared" si="5"/>
        <v>0.33919897586047842</v>
      </c>
      <c r="R28" s="83">
        <v>0.4481476114714994</v>
      </c>
      <c r="S28" s="84">
        <f t="shared" si="6"/>
        <v>1.3660838477782891</v>
      </c>
      <c r="T28" s="85">
        <f>分析係数表!F31</f>
        <v>0.34418520528124436</v>
      </c>
      <c r="U28" s="86">
        <f t="shared" si="7"/>
        <v>0.47018584957896259</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投入係数表!R29</f>
        <v>0</v>
      </c>
      <c r="E29" s="77">
        <f t="shared" si="0"/>
        <v>0</v>
      </c>
      <c r="F29" s="76">
        <f>分析係数表!C32</f>
        <v>1</v>
      </c>
      <c r="G29" s="77">
        <f t="shared" si="1"/>
        <v>0</v>
      </c>
      <c r="H29" s="77">
        <v>5.4773669676565816E-3</v>
      </c>
      <c r="I29" s="77">
        <f t="shared" si="2"/>
        <v>5.4773669676565816E-3</v>
      </c>
      <c r="J29" s="76">
        <f>分析係数表!G32</f>
        <v>0.14117647058823529</v>
      </c>
      <c r="K29" s="78">
        <f t="shared" si="3"/>
        <v>7.7327533661034097E-4</v>
      </c>
      <c r="L29" s="79"/>
      <c r="M29" s="80"/>
      <c r="N29" s="81">
        <f>分析係数表!H32</f>
        <v>7.0886536102149319E-3</v>
      </c>
      <c r="O29" s="82">
        <f t="shared" si="4"/>
        <v>0.10253567897670672</v>
      </c>
      <c r="P29" s="76">
        <f>分析係数表!C32</f>
        <v>1</v>
      </c>
      <c r="Q29" s="82">
        <f t="shared" si="5"/>
        <v>0.10253567897670672</v>
      </c>
      <c r="R29" s="83">
        <v>0.12888346694900921</v>
      </c>
      <c r="S29" s="84">
        <f t="shared" si="6"/>
        <v>0.13436083391666578</v>
      </c>
      <c r="T29" s="85">
        <f>分析係数表!F32</f>
        <v>0.4823529411764706</v>
      </c>
      <c r="U29" s="86">
        <f t="shared" si="7"/>
        <v>6.4809343418627027E-2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投入係数表!R30</f>
        <v>0</v>
      </c>
      <c r="E30" s="77">
        <f t="shared" si="0"/>
        <v>0</v>
      </c>
      <c r="F30" s="76">
        <f>分析係数表!C33</f>
        <v>0.51830443159922934</v>
      </c>
      <c r="G30" s="77">
        <f t="shared" si="1"/>
        <v>0</v>
      </c>
      <c r="H30" s="77">
        <v>9.9924002423093568E-3</v>
      </c>
      <c r="I30" s="77">
        <f t="shared" si="2"/>
        <v>9.9924002423093568E-3</v>
      </c>
      <c r="J30" s="76">
        <f>分析係数表!G33</f>
        <v>0.50370370370370365</v>
      </c>
      <c r="K30" s="78">
        <f t="shared" si="3"/>
        <v>5.0332090109410088E-3</v>
      </c>
      <c r="L30" s="79"/>
      <c r="M30" s="80"/>
      <c r="N30" s="81">
        <f>分析係数表!H33</f>
        <v>1.0451220066342527E-3</v>
      </c>
      <c r="O30" s="82">
        <f t="shared" si="4"/>
        <v>1.5117439849129838E-2</v>
      </c>
      <c r="P30" s="76">
        <f>分析係数表!C33</f>
        <v>0.51830443159922934</v>
      </c>
      <c r="Q30" s="82">
        <f t="shared" si="5"/>
        <v>7.8354360682387804E-3</v>
      </c>
      <c r="R30" s="83">
        <v>2.5200127614107535E-2</v>
      </c>
      <c r="S30" s="84">
        <f t="shared" si="6"/>
        <v>3.519252785641689E-2</v>
      </c>
      <c r="T30" s="85">
        <f>分析係数表!F33</f>
        <v>0.61481481481481481</v>
      </c>
      <c r="U30" s="86">
        <f t="shared" si="7"/>
        <v>2.1636887496908161E-2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投入係数表!R31</f>
        <v>3.937007874015748E-2</v>
      </c>
      <c r="E31" s="77">
        <f t="shared" si="0"/>
        <v>3.9370078740157481</v>
      </c>
      <c r="F31" s="76">
        <f>分析係数表!C34</f>
        <v>0.14253664373317376</v>
      </c>
      <c r="G31" s="77">
        <f t="shared" si="1"/>
        <v>0.56116788871328249</v>
      </c>
      <c r="H31" s="77">
        <v>0.58459136137136081</v>
      </c>
      <c r="I31" s="77">
        <f t="shared" si="2"/>
        <v>0.58459136137136081</v>
      </c>
      <c r="J31" s="76">
        <f>分析係数表!G34</f>
        <v>0.42611464968152868</v>
      </c>
      <c r="K31" s="78">
        <f t="shared" si="3"/>
        <v>0.24910294315760534</v>
      </c>
      <c r="L31" s="79"/>
      <c r="M31" s="80"/>
      <c r="N31" s="81">
        <f>分析係数表!H34</f>
        <v>0.17362657336302087</v>
      </c>
      <c r="O31" s="82">
        <f t="shared" si="4"/>
        <v>2.5114668549358745</v>
      </c>
      <c r="P31" s="76">
        <f>分析係数表!C34</f>
        <v>0.14253664373317376</v>
      </c>
      <c r="Q31" s="82">
        <f t="shared" si="5"/>
        <v>0.35797605634966911</v>
      </c>
      <c r="R31" s="83">
        <v>0.37828713455437962</v>
      </c>
      <c r="S31" s="84">
        <f t="shared" si="6"/>
        <v>0.96287849592574037</v>
      </c>
      <c r="T31" s="85">
        <f>分析係数表!F34</f>
        <v>0.68789808917197448</v>
      </c>
      <c r="U31" s="86">
        <f t="shared" si="7"/>
        <v>0.66236227745210163</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投入係数表!R32</f>
        <v>7.874015748031496E-3</v>
      </c>
      <c r="E32" s="77">
        <f t="shared" si="0"/>
        <v>0.78740157480314954</v>
      </c>
      <c r="F32" s="76">
        <f>分析係数表!C35</f>
        <v>0.11069496462754891</v>
      </c>
      <c r="G32" s="77">
        <f t="shared" si="1"/>
        <v>8.7161389470510942E-2</v>
      </c>
      <c r="H32" s="77">
        <v>9.3963162785900417E-2</v>
      </c>
      <c r="I32" s="77">
        <f t="shared" si="2"/>
        <v>9.3963162785900417E-2</v>
      </c>
      <c r="J32" s="76">
        <f>分析係数表!G35</f>
        <v>0.32042253521126762</v>
      </c>
      <c r="K32" s="78">
        <f t="shared" si="3"/>
        <v>3.0107914836327247E-2</v>
      </c>
      <c r="L32" s="79"/>
      <c r="M32" s="80"/>
      <c r="N32" s="81">
        <f>分析係数表!H35</f>
        <v>6.6251647203162636E-2</v>
      </c>
      <c r="O32" s="82">
        <f t="shared" si="4"/>
        <v>0.95831423043614372</v>
      </c>
      <c r="P32" s="76">
        <f>分析係数表!C35</f>
        <v>0.11069496462754891</v>
      </c>
      <c r="Q32" s="82">
        <f t="shared" si="5"/>
        <v>0.10608055984020569</v>
      </c>
      <c r="R32" s="83">
        <v>0.12247947629112511</v>
      </c>
      <c r="S32" s="84">
        <f t="shared" si="6"/>
        <v>0.21644263907702554</v>
      </c>
      <c r="T32" s="85">
        <f>分析係数表!F35</f>
        <v>0.63380281690140849</v>
      </c>
      <c r="U32" s="86">
        <f t="shared" si="7"/>
        <v>0.13718195434459365</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投入係数表!R33</f>
        <v>0</v>
      </c>
      <c r="E33" s="77">
        <f t="shared" si="0"/>
        <v>0</v>
      </c>
      <c r="F33" s="76">
        <f>分析係数表!C36</f>
        <v>0.6760350559081294</v>
      </c>
      <c r="G33" s="77">
        <f t="shared" si="1"/>
        <v>0</v>
      </c>
      <c r="H33" s="77">
        <v>2.5644144278113016E-2</v>
      </c>
      <c r="I33" s="77">
        <f t="shared" si="2"/>
        <v>2.5644144278113016E-2</v>
      </c>
      <c r="J33" s="76">
        <f>分析係数表!G36</f>
        <v>4.0214477211796247E-3</v>
      </c>
      <c r="K33" s="78">
        <f t="shared" si="3"/>
        <v>1.031265855688191E-4</v>
      </c>
      <c r="L33" s="79"/>
      <c r="M33" s="80"/>
      <c r="N33" s="81">
        <f>分析係数表!H36</f>
        <v>0.13227609397010043</v>
      </c>
      <c r="O33" s="82">
        <f t="shared" si="4"/>
        <v>1.9133420609050851</v>
      </c>
      <c r="P33" s="76">
        <f>分析係数表!C36</f>
        <v>0.6760350559081294</v>
      </c>
      <c r="Q33" s="82">
        <f t="shared" si="5"/>
        <v>1.2934863071153446</v>
      </c>
      <c r="R33" s="83">
        <v>1.3282415728851484</v>
      </c>
      <c r="S33" s="84">
        <f t="shared" si="6"/>
        <v>1.3538857171632614</v>
      </c>
      <c r="T33" s="85">
        <f>分析係数表!F36</f>
        <v>0.90035746201966038</v>
      </c>
      <c r="U33" s="86">
        <f t="shared" si="7"/>
        <v>1.2189811081697819</v>
      </c>
      <c r="V33" s="87">
        <f>分析係数表!D36</f>
        <v>8.0428954423592495E-3</v>
      </c>
      <c r="W33" s="167">
        <f t="shared" si="8"/>
        <v>0</v>
      </c>
      <c r="X33" s="76">
        <f>分析係数表!E36</f>
        <v>0</v>
      </c>
      <c r="Y33" s="166">
        <f t="shared" si="9"/>
        <v>0</v>
      </c>
    </row>
    <row r="34" spans="1:25" x14ac:dyDescent="0.2">
      <c r="A34" s="6" t="s">
        <v>22</v>
      </c>
      <c r="B34" s="5" t="s">
        <v>377</v>
      </c>
      <c r="C34" s="90"/>
      <c r="D34" s="76">
        <f>投入係数表!R34</f>
        <v>7.874015748031496E-3</v>
      </c>
      <c r="E34" s="77">
        <f t="shared" si="0"/>
        <v>0.78740157480314954</v>
      </c>
      <c r="F34" s="76">
        <f>分析係数表!C37</f>
        <v>0.1837517433751743</v>
      </c>
      <c r="G34" s="77">
        <f t="shared" si="1"/>
        <v>0.14468641210643646</v>
      </c>
      <c r="H34" s="77">
        <v>0.16960684290359707</v>
      </c>
      <c r="I34" s="77">
        <f t="shared" si="2"/>
        <v>0.16960684290359707</v>
      </c>
      <c r="J34" s="76">
        <f>分析係数表!G37</f>
        <v>0.39318023660403617</v>
      </c>
      <c r="K34" s="78">
        <f t="shared" si="3"/>
        <v>6.6686058622499891E-2</v>
      </c>
      <c r="L34" s="79"/>
      <c r="M34" s="80"/>
      <c r="N34" s="81">
        <f>分析係数表!H37</f>
        <v>5.0938337801608578E-2</v>
      </c>
      <c r="O34" s="82">
        <f t="shared" si="4"/>
        <v>0.73681087264671941</v>
      </c>
      <c r="P34" s="76">
        <f>分析係数表!C37</f>
        <v>0.1837517433751743</v>
      </c>
      <c r="Q34" s="82">
        <f t="shared" si="5"/>
        <v>0.13539028238661821</v>
      </c>
      <c r="R34" s="83">
        <v>0.1554598715072438</v>
      </c>
      <c r="S34" s="84">
        <f t="shared" si="6"/>
        <v>0.3250667144108409</v>
      </c>
      <c r="T34" s="85">
        <f>分析係数表!F37</f>
        <v>0.67780097425191366</v>
      </c>
      <c r="U34" s="86">
        <f t="shared" si="7"/>
        <v>0.22033053572453654</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投入係数表!R35</f>
        <v>7.874015748031496E-3</v>
      </c>
      <c r="E35" s="77">
        <f t="shared" si="0"/>
        <v>0.78740157480314954</v>
      </c>
      <c r="F35" s="76">
        <f>分析係数表!C38</f>
        <v>7.8895463510848529E-3</v>
      </c>
      <c r="G35" s="77">
        <f t="shared" si="1"/>
        <v>6.2122412213266552E-3</v>
      </c>
      <c r="H35" s="77">
        <v>6.8854367934230208E-3</v>
      </c>
      <c r="I35" s="77">
        <f t="shared" si="2"/>
        <v>6.8854367934230208E-3</v>
      </c>
      <c r="J35" s="76">
        <f>分析係数表!G38</f>
        <v>0.41666666666666669</v>
      </c>
      <c r="K35" s="78">
        <f t="shared" si="3"/>
        <v>2.8689319972595921E-3</v>
      </c>
      <c r="L35" s="79"/>
      <c r="M35" s="80"/>
      <c r="N35" s="81">
        <f>分析係数表!H38</f>
        <v>4.4667605761803064E-2</v>
      </c>
      <c r="O35" s="82">
        <f t="shared" si="4"/>
        <v>0.64610623355194041</v>
      </c>
      <c r="P35" s="76">
        <f>分析係数表!C38</f>
        <v>7.8895463510848529E-3</v>
      </c>
      <c r="Q35" s="82">
        <f t="shared" si="5"/>
        <v>5.0974850773328889E-3</v>
      </c>
      <c r="R35" s="83">
        <v>5.7094434267792324E-3</v>
      </c>
      <c r="S35" s="84">
        <f t="shared" si="6"/>
        <v>1.2594880220202253E-2</v>
      </c>
      <c r="T35" s="85">
        <f>分析係数表!F38</f>
        <v>0.70833333333333337</v>
      </c>
      <c r="U35" s="86">
        <f t="shared" si="7"/>
        <v>8.9213734893099292E-3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投入係数表!R36</f>
        <v>0</v>
      </c>
      <c r="E36" s="77">
        <f t="shared" si="0"/>
        <v>0</v>
      </c>
      <c r="F36" s="76">
        <f>分析係数表!C39</f>
        <v>1</v>
      </c>
      <c r="G36" s="77">
        <f t="shared" si="1"/>
        <v>0</v>
      </c>
      <c r="H36" s="77">
        <v>7.1038842429627366E-2</v>
      </c>
      <c r="I36" s="77">
        <f t="shared" si="2"/>
        <v>7.1038842429627366E-2</v>
      </c>
      <c r="J36" s="76">
        <f>分析係数表!G39</f>
        <v>0.33114754098360655</v>
      </c>
      <c r="K36" s="78">
        <f t="shared" si="3"/>
        <v>2.3524337984892996E-2</v>
      </c>
      <c r="L36" s="79"/>
      <c r="M36" s="80"/>
      <c r="N36" s="81">
        <f>分析係数表!H39</f>
        <v>4.0896078520470756E-3</v>
      </c>
      <c r="O36" s="82">
        <f t="shared" si="4"/>
        <v>5.9155199409638488E-2</v>
      </c>
      <c r="P36" s="76">
        <f>分析係数表!C39</f>
        <v>1</v>
      </c>
      <c r="Q36" s="82">
        <f t="shared" si="5"/>
        <v>5.9155199409638488E-2</v>
      </c>
      <c r="R36" s="83">
        <v>9.1463227947008466E-2</v>
      </c>
      <c r="S36" s="84">
        <f t="shared" si="6"/>
        <v>0.16250207037663583</v>
      </c>
      <c r="T36" s="85">
        <f>分析係数表!F39</f>
        <v>0.68196721311475406</v>
      </c>
      <c r="U36" s="86">
        <f t="shared" si="7"/>
        <v>0.11082108406013197</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投入係数表!R37</f>
        <v>0</v>
      </c>
      <c r="E37" s="77">
        <f t="shared" si="0"/>
        <v>0</v>
      </c>
      <c r="F37" s="76">
        <f>分析係数表!C40</f>
        <v>0.77068092290377044</v>
      </c>
      <c r="G37" s="77">
        <f t="shared" si="1"/>
        <v>0</v>
      </c>
      <c r="H37" s="77">
        <v>5.1556556658219983E-4</v>
      </c>
      <c r="I37" s="77">
        <f t="shared" si="2"/>
        <v>5.1556556658219983E-4</v>
      </c>
      <c r="J37" s="76">
        <f>分析係数表!G40</f>
        <v>0.52989130434782605</v>
      </c>
      <c r="K37" s="78">
        <f t="shared" si="3"/>
        <v>2.7319371055306785E-4</v>
      </c>
      <c r="L37" s="79"/>
      <c r="M37" s="80"/>
      <c r="N37" s="81">
        <f>分析係数表!H40</f>
        <v>3.0172217930658426E-2</v>
      </c>
      <c r="O37" s="82">
        <f t="shared" si="4"/>
        <v>0.436433915644444</v>
      </c>
      <c r="P37" s="76">
        <f>分析係数表!C40</f>
        <v>0.77068092290377044</v>
      </c>
      <c r="Q37" s="82">
        <f t="shared" si="5"/>
        <v>0.33635129289536642</v>
      </c>
      <c r="R37" s="83">
        <v>0.33641411616838818</v>
      </c>
      <c r="S37" s="84">
        <f t="shared" si="6"/>
        <v>0.3369296817349704</v>
      </c>
      <c r="T37" s="85">
        <f>分析係数表!F40</f>
        <v>0.69599184782608692</v>
      </c>
      <c r="U37" s="86">
        <f t="shared" si="7"/>
        <v>0.23450031177817743</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投入係数表!R38</f>
        <v>0</v>
      </c>
      <c r="E38" s="77">
        <f t="shared" si="0"/>
        <v>0</v>
      </c>
      <c r="F38" s="76">
        <f>分析係数表!C41</f>
        <v>0.61174300645557944</v>
      </c>
      <c r="G38" s="77">
        <f t="shared" si="1"/>
        <v>0</v>
      </c>
      <c r="H38" s="77">
        <v>8.9807347802614611E-4</v>
      </c>
      <c r="I38" s="77">
        <f t="shared" si="2"/>
        <v>8.9807347802614611E-4</v>
      </c>
      <c r="J38" s="76">
        <f>分析係数表!G41</f>
        <v>0.45221971407072986</v>
      </c>
      <c r="K38" s="78">
        <f t="shared" si="3"/>
        <v>4.0612653144748967E-4</v>
      </c>
      <c r="L38" s="79"/>
      <c r="M38" s="80"/>
      <c r="N38" s="81">
        <f>分析係数表!H41</f>
        <v>5.2210660244467667E-2</v>
      </c>
      <c r="O38" s="82">
        <f t="shared" si="4"/>
        <v>0.75521471246305139</v>
      </c>
      <c r="P38" s="76">
        <f>分析係数表!C41</f>
        <v>0.61174300645557944</v>
      </c>
      <c r="Q38" s="82">
        <f t="shared" si="5"/>
        <v>0.46199731872163302</v>
      </c>
      <c r="R38" s="83">
        <v>0.4682833091522568</v>
      </c>
      <c r="S38" s="84">
        <f t="shared" si="6"/>
        <v>0.46918138263028297</v>
      </c>
      <c r="T38" s="85">
        <f>分析係数表!F41</f>
        <v>0.5410082768999247</v>
      </c>
      <c r="U38" s="86">
        <f t="shared" si="7"/>
        <v>0.25383101137033365</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投入係数表!R39</f>
        <v>0</v>
      </c>
      <c r="E39" s="77">
        <f>$C$20*D39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0.218216957822222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投入係数表!R40</f>
        <v>3.1496062992125984E-2</v>
      </c>
      <c r="E40" s="77">
        <f>$C$20*D40</f>
        <v>3.1496062992125982</v>
      </c>
      <c r="F40" s="76">
        <f>分析係数表!C43</f>
        <v>0.17601918465227817</v>
      </c>
      <c r="G40" s="77">
        <f>E40*F40</f>
        <v>0.55439113276308083</v>
      </c>
      <c r="H40" s="77">
        <v>0.60845643776425828</v>
      </c>
      <c r="I40" s="77">
        <f>C40+H40</f>
        <v>0.60845643776425828</v>
      </c>
      <c r="J40" s="76">
        <f>分析係数表!G43</f>
        <v>0.3244228432563791</v>
      </c>
      <c r="K40" s="78">
        <f>I40*J40</f>
        <v>0.19739716753712874</v>
      </c>
      <c r="L40" s="79"/>
      <c r="M40" s="80"/>
      <c r="N40" s="81">
        <f>分析係数表!H43</f>
        <v>4.0396237560776115E-2</v>
      </c>
      <c r="O40" s="82">
        <f t="shared" si="4"/>
        <v>0.58432191416854018</v>
      </c>
      <c r="P40" s="76">
        <f>分析係数表!C43</f>
        <v>0.17601918465227817</v>
      </c>
      <c r="Q40" s="82">
        <f>O40*P40</f>
        <v>0.10285186690640491</v>
      </c>
      <c r="R40" s="83">
        <v>0.14199934246262225</v>
      </c>
      <c r="S40" s="84">
        <f>I40+R40</f>
        <v>0.75045578022688053</v>
      </c>
      <c r="T40" s="85">
        <f>分析係数表!F43</f>
        <v>0.59416767922235725</v>
      </c>
      <c r="U40" s="86">
        <f>S40*T40</f>
        <v>0.44589656929640897</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投入係数表!R41</f>
        <v>0</v>
      </c>
      <c r="E41" s="77">
        <f>$C$20*D41</f>
        <v>0</v>
      </c>
      <c r="F41" s="76">
        <f>分析係数表!C44</f>
        <v>0.35545171339563864</v>
      </c>
      <c r="G41" s="77">
        <f>E41*F41</f>
        <v>0</v>
      </c>
      <c r="H41" s="77">
        <v>1.9557508122448585E-4</v>
      </c>
      <c r="I41" s="77">
        <f>C41+H41</f>
        <v>1.9557508122448585E-4</v>
      </c>
      <c r="J41" s="76">
        <f>分析係数表!G44</f>
        <v>0.26461880088823092</v>
      </c>
      <c r="K41" s="78">
        <f>I41*J41</f>
        <v>5.175284347724181E-5</v>
      </c>
      <c r="L41" s="79"/>
      <c r="M41" s="80"/>
      <c r="N41" s="81">
        <f>分析係数表!H44</f>
        <v>0.11582678238742218</v>
      </c>
      <c r="O41" s="82">
        <f t="shared" si="4"/>
        <v>1.6754067032796502</v>
      </c>
      <c r="P41" s="76">
        <f>分析係数表!C44</f>
        <v>0.35545171339563864</v>
      </c>
      <c r="Q41" s="82">
        <f>O41*P41</f>
        <v>0.59552618331529006</v>
      </c>
      <c r="R41" s="83">
        <v>0.60300339509024103</v>
      </c>
      <c r="S41" s="84">
        <f>I41+R41</f>
        <v>0.60319897017146551</v>
      </c>
      <c r="T41" s="85">
        <f>分析係数表!F44</f>
        <v>0.46669133974833454</v>
      </c>
      <c r="U41" s="86">
        <f>S41*T41</f>
        <v>0.28150773552413694</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投入係数表!R42</f>
        <v>0</v>
      </c>
      <c r="E42" s="77">
        <f>$C$20*D42</f>
        <v>0</v>
      </c>
      <c r="F42" s="76">
        <f>分析係数表!C45</f>
        <v>1</v>
      </c>
      <c r="G42" s="77">
        <f>E42*F42</f>
        <v>0</v>
      </c>
      <c r="H42" s="77">
        <v>3.1964309780041049E-2</v>
      </c>
      <c r="I42" s="77">
        <f>C42+H42</f>
        <v>3.1964309780041049E-2</v>
      </c>
      <c r="J42" s="76">
        <f>分析係数表!G45</f>
        <v>0</v>
      </c>
      <c r="K42" s="78">
        <f>I42*J42</f>
        <v>0</v>
      </c>
      <c r="L42" s="79"/>
      <c r="M42" s="80"/>
      <c r="N42" s="81">
        <f>分析係数表!H45</f>
        <v>0</v>
      </c>
      <c r="O42" s="82">
        <f t="shared" si="4"/>
        <v>0</v>
      </c>
      <c r="P42" s="76">
        <f>分析係数表!C45</f>
        <v>1</v>
      </c>
      <c r="Q42" s="82">
        <f>O42*P42</f>
        <v>0</v>
      </c>
      <c r="R42" s="83">
        <v>4.6745261991164307E-2</v>
      </c>
      <c r="S42" s="84">
        <f>I42+R42</f>
        <v>7.8709571771205356E-2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7.874015748031496E-3</v>
      </c>
      <c r="E43" s="77">
        <f>$C$20*D43</f>
        <v>0.78740157480314954</v>
      </c>
      <c r="F43" s="76">
        <f>分析係数表!C46</f>
        <v>0.4567198177676538</v>
      </c>
      <c r="G43" s="77">
        <f>E43*F43</f>
        <v>0.35962190375405806</v>
      </c>
      <c r="H43" s="77">
        <v>0.37087811242480789</v>
      </c>
      <c r="I43" s="77">
        <f>C43+H43</f>
        <v>0.37087811242480789</v>
      </c>
      <c r="J43" s="76">
        <f>分析係数表!G46</f>
        <v>7.462686567164179E-3</v>
      </c>
      <c r="K43" s="78">
        <f>I43*J43</f>
        <v>2.76774710764782E-3</v>
      </c>
      <c r="L43" s="79"/>
      <c r="M43" s="80"/>
      <c r="N43" s="81">
        <f>分析係数表!H46</f>
        <v>2.3901485890852909E-2</v>
      </c>
      <c r="O43" s="82">
        <f t="shared" si="4"/>
        <v>0.34572927654966495</v>
      </c>
      <c r="P43" s="76">
        <f>分析係数表!C46</f>
        <v>0.4567198177676538</v>
      </c>
      <c r="Q43" s="82">
        <f>O43*P43</f>
        <v>0.15790141218270576</v>
      </c>
      <c r="R43" s="83">
        <v>0.16867308405224318</v>
      </c>
      <c r="S43" s="84">
        <f>I43+R43</f>
        <v>0.53955119647705108</v>
      </c>
      <c r="T43" s="85">
        <f>分析係数表!F46</f>
        <v>0.31592039800995025</v>
      </c>
      <c r="U43" s="86">
        <f>S43*T43</f>
        <v>0.17045522873777486</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投入係数表!R44</f>
        <v>0.54330708661417326</v>
      </c>
      <c r="E44" s="91">
        <f>SUM(E5:E43)</f>
        <v>54.330708661417319</v>
      </c>
      <c r="F44" s="92">
        <f>分析係数表!C47</f>
        <v>0.36342247216802481</v>
      </c>
      <c r="G44" s="91">
        <f>SUM(G5:G43)</f>
        <v>4.2219380550451131</v>
      </c>
      <c r="H44" s="91">
        <f>SUM(H5:H43)</f>
        <v>4.8687738714428024</v>
      </c>
      <c r="I44" s="91">
        <f>SUM(I6:I43)</f>
        <v>104.86873553447558</v>
      </c>
      <c r="J44" s="92">
        <f>分析係数表!G47</f>
        <v>0.19905001489523683</v>
      </c>
      <c r="K44" s="93">
        <f>SUM(K5:K43)</f>
        <v>23.069793964343688</v>
      </c>
      <c r="L44" s="94">
        <f>最終需要_まとめ!$L$33</f>
        <v>0.627</v>
      </c>
      <c r="M44" s="91">
        <f>K44*L44</f>
        <v>14.464760815643492</v>
      </c>
      <c r="N44" s="95">
        <f>分析係数表!H47</f>
        <v>1</v>
      </c>
      <c r="O44" s="96">
        <f>SUM(O5:O43)</f>
        <v>14.464760815643492</v>
      </c>
      <c r="P44" s="92">
        <f>分析係数表!C47</f>
        <v>0.36342247216802481</v>
      </c>
      <c r="Q44" s="96">
        <f>SUM(Q5:Q43)</f>
        <v>4.3535230960511582</v>
      </c>
      <c r="R44" s="91">
        <f>SUM(R5:R43)</f>
        <v>4.863885758154356</v>
      </c>
      <c r="S44" s="97">
        <f>SUM(S5:S43)</f>
        <v>109.73265962959715</v>
      </c>
      <c r="T44" s="98">
        <f>分析係数表!F47</f>
        <v>0.46090827844162724</v>
      </c>
      <c r="U44" s="99">
        <f>SUM(U5:U43)</f>
        <v>49.225601747562187</v>
      </c>
      <c r="V44" s="100">
        <f>分析係数表!D47</f>
        <v>7.2937009698454208E-2</v>
      </c>
      <c r="W44" s="164">
        <f>SUM(W5:W43)</f>
        <v>6</v>
      </c>
      <c r="X44" s="92">
        <f>分析係数表!E47</f>
        <v>5.555923339181093E-2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0.28540305010893241</v>
      </c>
      <c r="G5" s="77">
        <f t="shared" ref="G5:G38" si="1">E5*F5</f>
        <v>0</v>
      </c>
      <c r="H5" s="77">
        <f t="array" ref="H5:H43">MMULT(逆行列係数!C5:AO43,'17'!G5:G43)</f>
        <v>1.10173360833713E-5</v>
      </c>
      <c r="I5" s="77">
        <f t="shared" ref="I5:I38" si="2">C5+H5</f>
        <v>1.10173360833713E-5</v>
      </c>
      <c r="J5" s="76">
        <f>分析係数表!G8</f>
        <v>0.12073170731707317</v>
      </c>
      <c r="K5" s="78">
        <f t="shared" ref="K5:K38" si="3">I5*J5</f>
        <v>1.330141795431413E-6</v>
      </c>
      <c r="L5" s="79" t="s">
        <v>183</v>
      </c>
      <c r="M5" s="80" t="s">
        <v>183</v>
      </c>
      <c r="N5" s="81">
        <f>分析係数表!H8</f>
        <v>1.3177625301040578E-2</v>
      </c>
      <c r="O5" s="82">
        <f t="shared" ref="O5:O43" si="4">$M$44*N5</f>
        <v>0.28166954145530859</v>
      </c>
      <c r="P5" s="76">
        <f>分析係数表!C8</f>
        <v>0.28540305010893241</v>
      </c>
      <c r="Q5" s="82">
        <f t="shared" ref="Q5:Q38" si="5">O5*P5</f>
        <v>8.0389346254129454E-2</v>
      </c>
      <c r="R5" s="83">
        <f t="array" ref="R5:R43">MMULT(逆行列係数!C5:AO43,'17'!Q5:Q43)</f>
        <v>9.2989410119416402E-2</v>
      </c>
      <c r="S5" s="84">
        <f t="shared" ref="S5:S38" si="6">I5+R5</f>
        <v>9.3000427455499773E-2</v>
      </c>
      <c r="T5" s="85">
        <f>分析係数表!F8</f>
        <v>0.44634146341463415</v>
      </c>
      <c r="U5" s="86">
        <f t="shared" ref="U5:U38" si="7">S5*T5</f>
        <v>4.1509946888674293E-2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投入係数表!S6</f>
        <v>0</v>
      </c>
      <c r="E6" s="77">
        <f t="shared" si="0"/>
        <v>0</v>
      </c>
      <c r="F6" s="76">
        <f>分析係数表!C9</f>
        <v>1</v>
      </c>
      <c r="G6" s="77">
        <f t="shared" si="1"/>
        <v>0</v>
      </c>
      <c r="H6" s="77">
        <v>1.0941207499584611E-4</v>
      </c>
      <c r="I6" s="77">
        <f t="shared" si="2"/>
        <v>1.0941207499584611E-4</v>
      </c>
      <c r="J6" s="76">
        <f>分析係数表!G9</f>
        <v>0.24766355140186916</v>
      </c>
      <c r="K6" s="78">
        <f t="shared" si="3"/>
        <v>2.7097383059718895E-5</v>
      </c>
      <c r="L6" s="79"/>
      <c r="M6" s="80"/>
      <c r="N6" s="81">
        <f>分析係数表!H9</f>
        <v>6.816013086745127E-4</v>
      </c>
      <c r="O6" s="82">
        <f t="shared" si="4"/>
        <v>1.4569114213205619E-2</v>
      </c>
      <c r="P6" s="76">
        <f>分析係数表!C9</f>
        <v>1</v>
      </c>
      <c r="Q6" s="82">
        <f t="shared" si="5"/>
        <v>1.4569114213205619E-2</v>
      </c>
      <c r="R6" s="83">
        <v>1.8377045213945484E-2</v>
      </c>
      <c r="S6" s="84">
        <f t="shared" si="6"/>
        <v>1.848645728894133E-2</v>
      </c>
      <c r="T6" s="85">
        <f>分析係数表!F9</f>
        <v>0.64018691588785048</v>
      </c>
      <c r="U6" s="86">
        <f t="shared" si="7"/>
        <v>1.1834788077499825E-2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2.9138228426411238E-2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8.7822458270106263E-2</v>
      </c>
      <c r="G8" s="77">
        <f t="shared" si="1"/>
        <v>0</v>
      </c>
      <c r="H8" s="77">
        <v>1.1346318321516561E-3</v>
      </c>
      <c r="I8" s="77">
        <f t="shared" si="2"/>
        <v>1.1346318321516561E-3</v>
      </c>
      <c r="J8" s="76">
        <f>分析係数表!G11</f>
        <v>0.34070796460176989</v>
      </c>
      <c r="K8" s="78">
        <f t="shared" si="3"/>
        <v>3.8657810210476773E-4</v>
      </c>
      <c r="L8" s="79"/>
      <c r="M8" s="80"/>
      <c r="N8" s="81">
        <f>分析係数表!H11</f>
        <v>0</v>
      </c>
      <c r="O8" s="82">
        <f t="shared" si="4"/>
        <v>0</v>
      </c>
      <c r="P8" s="76">
        <f>分析係数表!C11</f>
        <v>8.7822458270106263E-2</v>
      </c>
      <c r="Q8" s="82">
        <f t="shared" si="5"/>
        <v>0</v>
      </c>
      <c r="R8" s="83">
        <v>1.9483683060736161E-2</v>
      </c>
      <c r="S8" s="84">
        <f t="shared" si="6"/>
        <v>2.0618314892887818E-2</v>
      </c>
      <c r="T8" s="85">
        <f>分析係数表!F11</f>
        <v>0.55309734513274333</v>
      </c>
      <c r="U8" s="86">
        <f t="shared" si="7"/>
        <v>1.1403935228367156E-2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投入係数表!S9</f>
        <v>0</v>
      </c>
      <c r="E9" s="77">
        <f t="shared" si="0"/>
        <v>0</v>
      </c>
      <c r="F9" s="76">
        <f>分析係数表!C12</f>
        <v>5.1649194579391433E-2</v>
      </c>
      <c r="G9" s="77">
        <f t="shared" si="1"/>
        <v>0</v>
      </c>
      <c r="H9" s="77">
        <v>5.8274643854160571E-6</v>
      </c>
      <c r="I9" s="77">
        <f t="shared" si="2"/>
        <v>5.8274643854160571E-6</v>
      </c>
      <c r="J9" s="76">
        <f>分析係数表!G12</f>
        <v>0.11451828724353257</v>
      </c>
      <c r="K9" s="78">
        <f t="shared" si="3"/>
        <v>6.6735124039053195E-7</v>
      </c>
      <c r="L9" s="79"/>
      <c r="M9" s="80"/>
      <c r="N9" s="81">
        <f>分析係数表!H12</f>
        <v>9.8559549234334534E-2</v>
      </c>
      <c r="O9" s="82">
        <f t="shared" si="4"/>
        <v>2.1066939152295325</v>
      </c>
      <c r="P9" s="76">
        <f>分析係数表!C12</f>
        <v>5.1649194579391433E-2</v>
      </c>
      <c r="Q9" s="82">
        <f t="shared" si="5"/>
        <v>0.10880904394691009</v>
      </c>
      <c r="R9" s="83">
        <v>0.11708464122326417</v>
      </c>
      <c r="S9" s="84">
        <f t="shared" si="6"/>
        <v>0.11709046868764959</v>
      </c>
      <c r="T9" s="85">
        <f>分析係数表!F12</f>
        <v>0.48360838537020517</v>
      </c>
      <c r="U9" s="86">
        <f t="shared" si="7"/>
        <v>5.6625932504274785E-2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0.31372159272436101</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投入係数表!S11</f>
        <v>0</v>
      </c>
      <c r="E11" s="77">
        <f t="shared" si="0"/>
        <v>0</v>
      </c>
      <c r="F11" s="76">
        <f>分析係数表!C14</f>
        <v>0.34108258154059679</v>
      </c>
      <c r="G11" s="77">
        <f t="shared" si="1"/>
        <v>0</v>
      </c>
      <c r="H11" s="77">
        <v>1.5639778220935978E-2</v>
      </c>
      <c r="I11" s="77">
        <f t="shared" si="2"/>
        <v>1.5639778220935978E-2</v>
      </c>
      <c r="J11" s="76">
        <f>分析係数表!G14</f>
        <v>0.16056603773584904</v>
      </c>
      <c r="K11" s="78">
        <f t="shared" si="3"/>
        <v>2.511217220003116E-3</v>
      </c>
      <c r="L11" s="79"/>
      <c r="M11" s="80"/>
      <c r="N11" s="81">
        <f>分析係数表!H14</f>
        <v>1.2723224428590903E-3</v>
      </c>
      <c r="O11" s="82">
        <f t="shared" si="4"/>
        <v>2.7195679864650487E-2</v>
      </c>
      <c r="P11" s="76">
        <f>分析係数表!C14</f>
        <v>0.34108258154059679</v>
      </c>
      <c r="Q11" s="82">
        <f t="shared" si="5"/>
        <v>9.2759726949866155E-3</v>
      </c>
      <c r="R11" s="83">
        <v>5.9313850465119451E-2</v>
      </c>
      <c r="S11" s="84">
        <f t="shared" si="6"/>
        <v>7.4953628686055429E-2</v>
      </c>
      <c r="T11" s="85">
        <f>分析係数表!F14</f>
        <v>0.29226415094339625</v>
      </c>
      <c r="U11" s="86">
        <f t="shared" si="7"/>
        <v>2.1906258648056579E-2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投入係数表!S12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0.19522613045695528</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投入係数表!S13</f>
        <v>0</v>
      </c>
      <c r="E13" s="77">
        <f t="shared" si="0"/>
        <v>0</v>
      </c>
      <c r="F13" s="76">
        <f>分析係数表!C16</f>
        <v>7.999999999999996E-2</v>
      </c>
      <c r="G13" s="77">
        <f t="shared" si="1"/>
        <v>0</v>
      </c>
      <c r="H13" s="77">
        <v>4.0682500606576387E-4</v>
      </c>
      <c r="I13" s="77">
        <f t="shared" si="2"/>
        <v>4.0682500606576387E-4</v>
      </c>
      <c r="J13" s="76">
        <f>分析係数表!G16</f>
        <v>3.4364261168384883E-2</v>
      </c>
      <c r="K13" s="78">
        <f t="shared" si="3"/>
        <v>1.3980240758273674E-5</v>
      </c>
      <c r="L13" s="79"/>
      <c r="M13" s="80"/>
      <c r="N13" s="81">
        <f>分析係数表!H16</f>
        <v>1.767619393829236E-2</v>
      </c>
      <c r="O13" s="82">
        <f t="shared" si="4"/>
        <v>0.37782569526246568</v>
      </c>
      <c r="P13" s="76">
        <f>分析係数表!C16</f>
        <v>7.999999999999996E-2</v>
      </c>
      <c r="Q13" s="82">
        <f t="shared" si="5"/>
        <v>3.0226055620997238E-2</v>
      </c>
      <c r="R13" s="83">
        <v>3.5444106774319577E-2</v>
      </c>
      <c r="S13" s="84">
        <f t="shared" si="6"/>
        <v>3.5850931780385342E-2</v>
      </c>
      <c r="T13" s="85">
        <f>分析係数表!F16</f>
        <v>0.28865979381443296</v>
      </c>
      <c r="U13" s="86">
        <f t="shared" si="7"/>
        <v>1.0348722575781335E-2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投入係数表!S14</f>
        <v>0</v>
      </c>
      <c r="E14" s="77">
        <f t="shared" si="0"/>
        <v>0</v>
      </c>
      <c r="F14" s="76">
        <f>分析係数表!C17</f>
        <v>0.11736526946107784</v>
      </c>
      <c r="G14" s="77">
        <f t="shared" si="1"/>
        <v>0</v>
      </c>
      <c r="H14" s="77">
        <v>1.1822565163552162E-3</v>
      </c>
      <c r="I14" s="77">
        <f t="shared" si="2"/>
        <v>1.1822565163552162E-3</v>
      </c>
      <c r="J14" s="76">
        <f>分析係数表!G17</f>
        <v>0.2134453781512605</v>
      </c>
      <c r="K14" s="78">
        <f t="shared" si="3"/>
        <v>2.5234718920523101E-4</v>
      </c>
      <c r="L14" s="79"/>
      <c r="M14" s="80"/>
      <c r="N14" s="81">
        <f>分析係数表!H17</f>
        <v>2.9081655836779205E-3</v>
      </c>
      <c r="O14" s="82">
        <f t="shared" si="4"/>
        <v>6.2161553976343965E-2</v>
      </c>
      <c r="P14" s="76">
        <f>分析係数表!C17</f>
        <v>0.11736526946107784</v>
      </c>
      <c r="Q14" s="82">
        <f t="shared" si="5"/>
        <v>7.2956075325529435E-3</v>
      </c>
      <c r="R14" s="83">
        <v>1.2700330008999932E-2</v>
      </c>
      <c r="S14" s="84">
        <f t="shared" si="6"/>
        <v>1.3882586525355149E-2</v>
      </c>
      <c r="T14" s="85">
        <f>分析係数表!F17</f>
        <v>0.32436974789915968</v>
      </c>
      <c r="U14" s="86">
        <f t="shared" si="7"/>
        <v>4.5030910914177205E-3</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投入係数表!S15</f>
        <v>0</v>
      </c>
      <c r="E15" s="77">
        <f t="shared" si="0"/>
        <v>0</v>
      </c>
      <c r="F15" s="76">
        <f>分析係数表!C18</f>
        <v>0.3260188087774295</v>
      </c>
      <c r="G15" s="77">
        <f t="shared" si="1"/>
        <v>0</v>
      </c>
      <c r="H15" s="77">
        <v>2.0201795563366392E-4</v>
      </c>
      <c r="I15" s="77">
        <f t="shared" si="2"/>
        <v>2.0201795563366392E-4</v>
      </c>
      <c r="J15" s="76">
        <f>分析係数表!G18</f>
        <v>0.2148626817447496</v>
      </c>
      <c r="K15" s="78">
        <f t="shared" si="3"/>
        <v>4.3406119708040875E-5</v>
      </c>
      <c r="L15" s="79"/>
      <c r="M15" s="80"/>
      <c r="N15" s="81">
        <f>分析係数表!H18</f>
        <v>4.544008724496751E-4</v>
      </c>
      <c r="O15" s="82">
        <f t="shared" si="4"/>
        <v>9.7127428088037461E-3</v>
      </c>
      <c r="P15" s="76">
        <f>分析係数表!C18</f>
        <v>0.3260188087774295</v>
      </c>
      <c r="Q15" s="82">
        <f t="shared" si="5"/>
        <v>3.1665368404877421E-3</v>
      </c>
      <c r="R15" s="83">
        <v>7.2205650303320606E-3</v>
      </c>
      <c r="S15" s="84">
        <f t="shared" si="6"/>
        <v>7.4225829859657245E-3</v>
      </c>
      <c r="T15" s="85">
        <f>分析係数表!F18</f>
        <v>0.44749596122778673</v>
      </c>
      <c r="U15" s="86">
        <f t="shared" si="7"/>
        <v>3.3215759080977474E-3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投入係数表!S16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-2.9138228426411235E-3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投入係数表!S17</f>
        <v>0</v>
      </c>
      <c r="E17" s="77">
        <f t="shared" si="0"/>
        <v>0</v>
      </c>
      <c r="F17" s="76">
        <f>分析係数表!C20</f>
        <v>0.14381270903010035</v>
      </c>
      <c r="G17" s="77">
        <f t="shared" si="1"/>
        <v>0</v>
      </c>
      <c r="H17" s="77">
        <v>3.671784492260233E-5</v>
      </c>
      <c r="I17" s="77">
        <f t="shared" si="2"/>
        <v>3.671784492260233E-5</v>
      </c>
      <c r="J17" s="76">
        <f>分析係数表!G20</f>
        <v>0.10504201680672269</v>
      </c>
      <c r="K17" s="78">
        <f t="shared" si="3"/>
        <v>3.8569164834666313E-6</v>
      </c>
      <c r="L17" s="79"/>
      <c r="M17" s="80"/>
      <c r="N17" s="81">
        <f>分析係数表!H20</f>
        <v>5.9072113418457762E-4</v>
      </c>
      <c r="O17" s="82">
        <f t="shared" si="4"/>
        <v>1.262656565144487E-2</v>
      </c>
      <c r="P17" s="76">
        <f>分析係数表!C20</f>
        <v>0.14381270903010035</v>
      </c>
      <c r="Q17" s="82">
        <f t="shared" si="5"/>
        <v>1.8158606120807004E-3</v>
      </c>
      <c r="R17" s="83">
        <v>3.7819071444502379E-3</v>
      </c>
      <c r="S17" s="84">
        <f t="shared" si="6"/>
        <v>3.8186249893728402E-3</v>
      </c>
      <c r="T17" s="85">
        <f>分析係数表!F20</f>
        <v>0.23109243697478993</v>
      </c>
      <c r="U17" s="86">
        <f t="shared" si="7"/>
        <v>8.8245535468700089E-4</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投入係数表!S18</f>
        <v>0</v>
      </c>
      <c r="E18" s="77">
        <f t="shared" si="0"/>
        <v>0</v>
      </c>
      <c r="F18" s="76">
        <f>分析係数表!C21</f>
        <v>1.9047619047619091E-2</v>
      </c>
      <c r="G18" s="77">
        <f t="shared" si="1"/>
        <v>0</v>
      </c>
      <c r="H18" s="77">
        <v>1.153579570004236E-4</v>
      </c>
      <c r="I18" s="77">
        <f t="shared" si="2"/>
        <v>1.153579570004236E-4</v>
      </c>
      <c r="J18" s="76">
        <f>分析係数表!G21</f>
        <v>0.29914529914529914</v>
      </c>
      <c r="K18" s="78">
        <f t="shared" si="3"/>
        <v>3.4508790555682274E-5</v>
      </c>
      <c r="L18" s="79"/>
      <c r="M18" s="80"/>
      <c r="N18" s="81">
        <f>分析係数表!H21</f>
        <v>9.5424183214431774E-4</v>
      </c>
      <c r="O18" s="82">
        <f t="shared" si="4"/>
        <v>2.0396759898487864E-2</v>
      </c>
      <c r="P18" s="76">
        <f>分析係数表!C21</f>
        <v>1.9047619047619091E-2</v>
      </c>
      <c r="Q18" s="82">
        <f t="shared" si="5"/>
        <v>3.8850971235215067E-4</v>
      </c>
      <c r="R18" s="83">
        <v>8.0744953457980459E-4</v>
      </c>
      <c r="S18" s="84">
        <f t="shared" si="6"/>
        <v>9.2280749158022823E-4</v>
      </c>
      <c r="T18" s="85">
        <f>分析係数表!F21</f>
        <v>0.44444444444444442</v>
      </c>
      <c r="U18" s="86">
        <f t="shared" si="7"/>
        <v>4.1013666292454584E-4</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投入係数表!S19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9.7127428088037446E-4</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投入係数表!S20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9.7127428088037446E-4</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75">
        <f>最終需要_まとめ!C22</f>
        <v>100</v>
      </c>
      <c r="D21" s="76">
        <f>投入係数表!S21</f>
        <v>0.1111111111111111</v>
      </c>
      <c r="E21" s="77">
        <f t="shared" si="0"/>
        <v>11.111111111111111</v>
      </c>
      <c r="F21" s="76">
        <f>分析係数表!C24</f>
        <v>1.5105740181268867E-2</v>
      </c>
      <c r="G21" s="77">
        <f t="shared" si="1"/>
        <v>0.16784155756965408</v>
      </c>
      <c r="H21" s="77">
        <v>0.1681578996429621</v>
      </c>
      <c r="I21" s="77">
        <f t="shared" si="2"/>
        <v>100.16815789964296</v>
      </c>
      <c r="J21" s="76">
        <f>分析係数表!G24</f>
        <v>0.33333333333333331</v>
      </c>
      <c r="K21" s="78">
        <f t="shared" si="3"/>
        <v>33.38938596654765</v>
      </c>
      <c r="L21" s="79"/>
      <c r="M21" s="80"/>
      <c r="N21" s="81">
        <f>分析係数表!H24</f>
        <v>4.0896078520470761E-4</v>
      </c>
      <c r="O21" s="82">
        <f t="shared" si="4"/>
        <v>8.7414685279233705E-3</v>
      </c>
      <c r="P21" s="76">
        <f>分析係数表!C24</f>
        <v>1.5105740181268867E-2</v>
      </c>
      <c r="Q21" s="82">
        <f t="shared" si="5"/>
        <v>1.3204635238554926E-4</v>
      </c>
      <c r="R21" s="83">
        <v>3.3976101999634307E-4</v>
      </c>
      <c r="S21" s="84">
        <f t="shared" si="6"/>
        <v>100.16849766066296</v>
      </c>
      <c r="T21" s="85">
        <f>分析係数表!F24</f>
        <v>0.55555555555555558</v>
      </c>
      <c r="U21" s="86">
        <f t="shared" si="7"/>
        <v>55.649165367034982</v>
      </c>
      <c r="V21" s="87">
        <f>分析係数表!D24</f>
        <v>0</v>
      </c>
      <c r="W21" s="88">
        <f t="shared" si="8"/>
        <v>0</v>
      </c>
      <c r="X21" s="76">
        <f>分析係数表!E24</f>
        <v>0</v>
      </c>
      <c r="Y21" s="89">
        <f t="shared" si="9"/>
        <v>0</v>
      </c>
    </row>
    <row r="22" spans="1:25" x14ac:dyDescent="0.2">
      <c r="A22" s="6" t="s">
        <v>10</v>
      </c>
      <c r="B22" s="5" t="s">
        <v>271</v>
      </c>
      <c r="C22" s="90"/>
      <c r="D22" s="76">
        <f>投入係数表!S22</f>
        <v>0.22222222222222221</v>
      </c>
      <c r="E22" s="77">
        <f t="shared" si="0"/>
        <v>22.222222222222221</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1.1655291370564494E-2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投入係数表!S23</f>
        <v>0</v>
      </c>
      <c r="E23" s="77">
        <f t="shared" si="0"/>
        <v>0</v>
      </c>
      <c r="F23" s="76">
        <f>分析係数表!C26</f>
        <v>0.3413940256045519</v>
      </c>
      <c r="G23" s="77">
        <f t="shared" si="1"/>
        <v>0</v>
      </c>
      <c r="H23" s="77">
        <v>1.3237969516197964E-4</v>
      </c>
      <c r="I23" s="77">
        <f t="shared" si="2"/>
        <v>1.3237969516197964E-4</v>
      </c>
      <c r="J23" s="76">
        <f>分析係数表!G26</f>
        <v>0.19709090909090909</v>
      </c>
      <c r="K23" s="78">
        <f t="shared" si="3"/>
        <v>2.6090834464651989E-5</v>
      </c>
      <c r="L23" s="79"/>
      <c r="M23" s="80"/>
      <c r="N23" s="81">
        <f>分析係数表!H26</f>
        <v>1.1996183032671423E-2</v>
      </c>
      <c r="O23" s="82">
        <f t="shared" si="4"/>
        <v>0.25641641015241889</v>
      </c>
      <c r="P23" s="76">
        <f>分析係数表!C26</f>
        <v>0.3413940256045519</v>
      </c>
      <c r="Q23" s="82">
        <f t="shared" si="5"/>
        <v>8.7539030493002171E-2</v>
      </c>
      <c r="R23" s="83">
        <v>9.2781819411283009E-2</v>
      </c>
      <c r="S23" s="84">
        <f t="shared" si="6"/>
        <v>9.2914199106444995E-2</v>
      </c>
      <c r="T23" s="85">
        <f>分析係数表!F26</f>
        <v>0.33090909090909093</v>
      </c>
      <c r="U23" s="86">
        <f t="shared" si="7"/>
        <v>3.0746153158859982E-2</v>
      </c>
      <c r="V23" s="87">
        <f>分析係数表!D26</f>
        <v>1.6E-2</v>
      </c>
      <c r="W23" s="88">
        <f t="shared" si="8"/>
        <v>0</v>
      </c>
      <c r="X23" s="76">
        <f>分析係数表!E26</f>
        <v>1.6E-2</v>
      </c>
      <c r="Y23" s="89">
        <f t="shared" si="9"/>
        <v>0</v>
      </c>
    </row>
    <row r="24" spans="1:25" x14ac:dyDescent="0.2">
      <c r="A24" s="6" t="s">
        <v>12</v>
      </c>
      <c r="B24" s="5" t="s">
        <v>365</v>
      </c>
      <c r="C24" s="90"/>
      <c r="D24" s="76">
        <f>投入係数表!S24</f>
        <v>0</v>
      </c>
      <c r="E24" s="77">
        <f t="shared" si="0"/>
        <v>0</v>
      </c>
      <c r="F24" s="76">
        <f>分析係数表!C27</f>
        <v>1.9120458891013214E-3</v>
      </c>
      <c r="G24" s="77">
        <f t="shared" si="1"/>
        <v>0</v>
      </c>
      <c r="H24" s="77">
        <v>8.4420249141322154E-8</v>
      </c>
      <c r="I24" s="77">
        <f t="shared" si="2"/>
        <v>8.4420249141322154E-8</v>
      </c>
      <c r="J24" s="76">
        <f>分析係数表!G27</f>
        <v>0.2857142857142857</v>
      </c>
      <c r="K24" s="78">
        <f t="shared" si="3"/>
        <v>2.4120071183234898E-8</v>
      </c>
      <c r="L24" s="79"/>
      <c r="M24" s="80"/>
      <c r="N24" s="81">
        <f>分析係数表!H27</f>
        <v>1.131458172399691E-2</v>
      </c>
      <c r="O24" s="82">
        <f t="shared" si="4"/>
        <v>0.24184729593921325</v>
      </c>
      <c r="P24" s="76">
        <f>分析係数表!C27</f>
        <v>1.9120458891013214E-3</v>
      </c>
      <c r="Q24" s="82">
        <f t="shared" si="5"/>
        <v>4.624231279908434E-4</v>
      </c>
      <c r="R24" s="83">
        <v>4.6358008359985296E-4</v>
      </c>
      <c r="S24" s="84">
        <f t="shared" si="6"/>
        <v>4.6366450384899429E-4</v>
      </c>
      <c r="T24" s="85">
        <f>分析係数表!F27</f>
        <v>0.5714285714285714</v>
      </c>
      <c r="U24" s="86">
        <f t="shared" si="7"/>
        <v>2.6495114505656813E-4</v>
      </c>
      <c r="V24" s="87">
        <f>分析係数表!D27</f>
        <v>0</v>
      </c>
      <c r="W24" s="88">
        <f t="shared" si="8"/>
        <v>0</v>
      </c>
      <c r="X24" s="76">
        <f>分析係数表!E27</f>
        <v>0</v>
      </c>
      <c r="Y24" s="89">
        <f t="shared" si="9"/>
        <v>0</v>
      </c>
    </row>
    <row r="25" spans="1:25" x14ac:dyDescent="0.2">
      <c r="A25" s="6" t="s">
        <v>13</v>
      </c>
      <c r="B25" s="5" t="s">
        <v>191</v>
      </c>
      <c r="C25" s="90"/>
      <c r="D25" s="76">
        <f>投入係数表!S25</f>
        <v>0</v>
      </c>
      <c r="E25" s="77">
        <f t="shared" si="0"/>
        <v>0</v>
      </c>
      <c r="F25" s="76">
        <f>分析係数表!C28</f>
        <v>4.5924225028702859E-3</v>
      </c>
      <c r="G25" s="77">
        <f t="shared" si="1"/>
        <v>0</v>
      </c>
      <c r="H25" s="77">
        <v>6.0018767512714208E-6</v>
      </c>
      <c r="I25" s="77">
        <f t="shared" si="2"/>
        <v>6.0018767512714208E-6</v>
      </c>
      <c r="J25" s="76">
        <f>分析係数表!G28</f>
        <v>0.125</v>
      </c>
      <c r="K25" s="78">
        <f t="shared" si="3"/>
        <v>7.502345939089276E-7</v>
      </c>
      <c r="L25" s="79"/>
      <c r="M25" s="80"/>
      <c r="N25" s="81">
        <f>分析係数表!H28</f>
        <v>2.2174762575544144E-2</v>
      </c>
      <c r="O25" s="82">
        <f t="shared" si="4"/>
        <v>0.47398184906962276</v>
      </c>
      <c r="P25" s="76">
        <f>分析係数表!C28</f>
        <v>4.5924225028702859E-3</v>
      </c>
      <c r="Q25" s="82">
        <f t="shared" si="5"/>
        <v>2.1767249096194029E-3</v>
      </c>
      <c r="R25" s="83">
        <v>2.2341574523207569E-3</v>
      </c>
      <c r="S25" s="84">
        <f t="shared" si="6"/>
        <v>2.2401593290720281E-3</v>
      </c>
      <c r="T25" s="85">
        <f>分析係数表!F28</f>
        <v>0.20833333333333334</v>
      </c>
      <c r="U25" s="86">
        <f t="shared" si="7"/>
        <v>4.6669986022333923E-4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投入係数表!S26</f>
        <v>0</v>
      </c>
      <c r="E26" s="77">
        <f t="shared" si="0"/>
        <v>0</v>
      </c>
      <c r="F26" s="76">
        <f>分析係数表!C29</f>
        <v>0.39276807980049877</v>
      </c>
      <c r="G26" s="77">
        <f t="shared" si="1"/>
        <v>0</v>
      </c>
      <c r="H26" s="77">
        <v>4.2468569451412806E-3</v>
      </c>
      <c r="I26" s="77">
        <f t="shared" si="2"/>
        <v>4.2468569451412806E-3</v>
      </c>
      <c r="J26" s="76">
        <f>分析係数表!G29</f>
        <v>0.26146220570012391</v>
      </c>
      <c r="K26" s="78">
        <f t="shared" si="3"/>
        <v>1.1103925841695293E-3</v>
      </c>
      <c r="L26" s="79"/>
      <c r="M26" s="80"/>
      <c r="N26" s="81">
        <f>分析係数表!H29</f>
        <v>1.0178579542872723E-2</v>
      </c>
      <c r="O26" s="82">
        <f t="shared" si="4"/>
        <v>0.2175654389172039</v>
      </c>
      <c r="P26" s="76">
        <f>分析係数表!C29</f>
        <v>0.39276807980049877</v>
      </c>
      <c r="Q26" s="82">
        <f t="shared" si="5"/>
        <v>8.5452759674462878E-2</v>
      </c>
      <c r="R26" s="83">
        <v>0.10369013273907951</v>
      </c>
      <c r="S26" s="84">
        <f t="shared" si="6"/>
        <v>0.10793698968422079</v>
      </c>
      <c r="T26" s="85">
        <f>分析係数表!F29</f>
        <v>0.36926889714993805</v>
      </c>
      <c r="U26" s="86">
        <f t="shared" si="7"/>
        <v>3.985777314237645E-2</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投入係数表!S27</f>
        <v>0</v>
      </c>
      <c r="E27" s="77">
        <f t="shared" si="0"/>
        <v>0</v>
      </c>
      <c r="F27" s="76">
        <f>分析係数表!C30</f>
        <v>1</v>
      </c>
      <c r="G27" s="77">
        <f t="shared" si="1"/>
        <v>0</v>
      </c>
      <c r="H27" s="77">
        <v>6.2215495999564463E-3</v>
      </c>
      <c r="I27" s="77">
        <f t="shared" si="2"/>
        <v>6.2215495999564463E-3</v>
      </c>
      <c r="J27" s="76">
        <f>分析係数表!G30</f>
        <v>0.34503154574132494</v>
      </c>
      <c r="K27" s="78">
        <f t="shared" si="3"/>
        <v>2.1466308753792943E-3</v>
      </c>
      <c r="L27" s="79"/>
      <c r="M27" s="80"/>
      <c r="N27" s="81">
        <f>分析係数表!H30</f>
        <v>0</v>
      </c>
      <c r="O27" s="82">
        <f t="shared" si="4"/>
        <v>0</v>
      </c>
      <c r="P27" s="76">
        <f>分析係数表!C30</f>
        <v>1</v>
      </c>
      <c r="Q27" s="82">
        <f t="shared" si="5"/>
        <v>0</v>
      </c>
      <c r="R27" s="83">
        <v>4.6385714145339797E-2</v>
      </c>
      <c r="S27" s="84">
        <f t="shared" si="6"/>
        <v>5.2607263745296243E-2</v>
      </c>
      <c r="T27" s="85">
        <f>分析係数表!F30</f>
        <v>0.4357255520504732</v>
      </c>
      <c r="U27" s="86">
        <f t="shared" si="7"/>
        <v>2.2922329037284049E-2</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投入係数表!S28</f>
        <v>0</v>
      </c>
      <c r="E28" s="77">
        <f t="shared" si="0"/>
        <v>0</v>
      </c>
      <c r="F28" s="76">
        <f>分析係数表!C31</f>
        <v>0.9610142630744849</v>
      </c>
      <c r="G28" s="77">
        <f t="shared" si="1"/>
        <v>0</v>
      </c>
      <c r="H28" s="77">
        <v>4.1605259562709537E-2</v>
      </c>
      <c r="I28" s="77">
        <f t="shared" si="2"/>
        <v>4.1605259562709537E-2</v>
      </c>
      <c r="J28" s="76">
        <f>分析係数表!G31</f>
        <v>7.0898896726351968E-2</v>
      </c>
      <c r="K28" s="78">
        <f t="shared" si="3"/>
        <v>2.9497670010096111E-3</v>
      </c>
      <c r="L28" s="79"/>
      <c r="M28" s="80"/>
      <c r="N28" s="81">
        <f>分析係数表!H31</f>
        <v>2.4401326850547553E-2</v>
      </c>
      <c r="O28" s="82">
        <f t="shared" si="4"/>
        <v>0.52157428883276113</v>
      </c>
      <c r="P28" s="76">
        <f>分析係数表!C31</f>
        <v>0.9610142630744849</v>
      </c>
      <c r="Q28" s="82">
        <f t="shared" si="5"/>
        <v>0.50124033082121444</v>
      </c>
      <c r="R28" s="83">
        <v>0.66223565817341268</v>
      </c>
      <c r="S28" s="84">
        <f t="shared" si="6"/>
        <v>0.70384091773612223</v>
      </c>
      <c r="T28" s="85">
        <f>分析係数表!F31</f>
        <v>0.34418520528124436</v>
      </c>
      <c r="U28" s="86">
        <f t="shared" si="7"/>
        <v>0.24225163075634665</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投入係数表!S29</f>
        <v>0</v>
      </c>
      <c r="E29" s="77">
        <f t="shared" si="0"/>
        <v>0</v>
      </c>
      <c r="F29" s="76">
        <f>分析係数表!C32</f>
        <v>1</v>
      </c>
      <c r="G29" s="77">
        <f t="shared" si="1"/>
        <v>0</v>
      </c>
      <c r="H29" s="77">
        <v>3.4982865368739509E-3</v>
      </c>
      <c r="I29" s="77">
        <f t="shared" si="2"/>
        <v>3.4982865368739509E-3</v>
      </c>
      <c r="J29" s="76">
        <f>分析係数表!G32</f>
        <v>0.14117647058823529</v>
      </c>
      <c r="K29" s="78">
        <f t="shared" si="3"/>
        <v>4.938757463822048E-4</v>
      </c>
      <c r="L29" s="79"/>
      <c r="M29" s="80"/>
      <c r="N29" s="81">
        <f>分析係数表!H32</f>
        <v>7.0886536102149319E-3</v>
      </c>
      <c r="O29" s="82">
        <f t="shared" si="4"/>
        <v>0.15151878781733844</v>
      </c>
      <c r="P29" s="76">
        <f>分析係数表!C32</f>
        <v>1</v>
      </c>
      <c r="Q29" s="82">
        <f t="shared" si="5"/>
        <v>0.15151878781733844</v>
      </c>
      <c r="R29" s="83">
        <v>0.19045338048862145</v>
      </c>
      <c r="S29" s="84">
        <f t="shared" si="6"/>
        <v>0.19395166702549541</v>
      </c>
      <c r="T29" s="85">
        <f>分析係数表!F32</f>
        <v>0.4823529411764706</v>
      </c>
      <c r="U29" s="86">
        <f t="shared" si="7"/>
        <v>9.35531570358272E-2</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投入係数表!S30</f>
        <v>0</v>
      </c>
      <c r="E30" s="77">
        <f t="shared" si="0"/>
        <v>0</v>
      </c>
      <c r="F30" s="76">
        <f>分析係数表!C33</f>
        <v>0.51830443159922934</v>
      </c>
      <c r="G30" s="77">
        <f t="shared" si="1"/>
        <v>0</v>
      </c>
      <c r="H30" s="77">
        <v>1.4186258395416543E-3</v>
      </c>
      <c r="I30" s="77">
        <f t="shared" si="2"/>
        <v>1.4186258395416543E-3</v>
      </c>
      <c r="J30" s="76">
        <f>分析係数表!G33</f>
        <v>0.50370370370370365</v>
      </c>
      <c r="K30" s="78">
        <f t="shared" si="3"/>
        <v>7.1456708954690726E-4</v>
      </c>
      <c r="L30" s="79"/>
      <c r="M30" s="80"/>
      <c r="N30" s="81">
        <f>分析係数表!H33</f>
        <v>1.0451220066342527E-3</v>
      </c>
      <c r="O30" s="82">
        <f t="shared" si="4"/>
        <v>2.2339308460248616E-2</v>
      </c>
      <c r="P30" s="76">
        <f>分析係数表!C33</f>
        <v>0.51830443159922934</v>
      </c>
      <c r="Q30" s="82">
        <f t="shared" si="5"/>
        <v>1.1578562573809015E-2</v>
      </c>
      <c r="R30" s="83">
        <v>3.7238674645137144E-2</v>
      </c>
      <c r="S30" s="84">
        <f t="shared" si="6"/>
        <v>3.8657300484678796E-2</v>
      </c>
      <c r="T30" s="85">
        <f>分析係数表!F33</f>
        <v>0.61481481481481481</v>
      </c>
      <c r="U30" s="86">
        <f t="shared" si="7"/>
        <v>2.3767081038728446E-2</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投入係数表!S31</f>
        <v>0.1111111111111111</v>
      </c>
      <c r="E31" s="77">
        <f t="shared" si="0"/>
        <v>11.111111111111111</v>
      </c>
      <c r="F31" s="76">
        <f>分析係数表!C34</f>
        <v>0.14253664373317376</v>
      </c>
      <c r="G31" s="77">
        <f t="shared" si="1"/>
        <v>1.5837404859241528</v>
      </c>
      <c r="H31" s="77">
        <v>1.5896624345598673</v>
      </c>
      <c r="I31" s="77">
        <f t="shared" si="2"/>
        <v>1.5896624345598673</v>
      </c>
      <c r="J31" s="76">
        <f>分析係数表!G34</f>
        <v>0.42611464968152868</v>
      </c>
      <c r="K31" s="78">
        <f t="shared" si="3"/>
        <v>0.67737845141436392</v>
      </c>
      <c r="L31" s="79"/>
      <c r="M31" s="80"/>
      <c r="N31" s="81">
        <f>分析係数表!H34</f>
        <v>0.17362657336302087</v>
      </c>
      <c r="O31" s="82">
        <f t="shared" si="4"/>
        <v>3.7112390272439115</v>
      </c>
      <c r="P31" s="76">
        <f>分析係数表!C34</f>
        <v>0.14253664373317376</v>
      </c>
      <c r="Q31" s="82">
        <f t="shared" si="5"/>
        <v>0.52898755503491579</v>
      </c>
      <c r="R31" s="83">
        <v>0.55900159482627498</v>
      </c>
      <c r="S31" s="84">
        <f t="shared" si="6"/>
        <v>2.1486640293861425</v>
      </c>
      <c r="T31" s="85">
        <f>分析係数表!F34</f>
        <v>0.68789808917197448</v>
      </c>
      <c r="U31" s="86">
        <f t="shared" si="7"/>
        <v>1.4780618800872827</v>
      </c>
      <c r="V31" s="87">
        <f>分析係数表!D34</f>
        <v>0.42038216560509556</v>
      </c>
      <c r="W31" s="88">
        <f t="shared" si="8"/>
        <v>1</v>
      </c>
      <c r="X31" s="76">
        <f>分析係数表!E34</f>
        <v>0.27643312101910827</v>
      </c>
      <c r="Y31" s="89">
        <f t="shared" si="9"/>
        <v>1</v>
      </c>
    </row>
    <row r="32" spans="1:25" x14ac:dyDescent="0.2">
      <c r="A32" s="6" t="s">
        <v>20</v>
      </c>
      <c r="B32" s="5" t="s">
        <v>37</v>
      </c>
      <c r="C32" s="90"/>
      <c r="D32" s="76">
        <f>投入係数表!S32</f>
        <v>0</v>
      </c>
      <c r="E32" s="77">
        <f t="shared" si="0"/>
        <v>0</v>
      </c>
      <c r="F32" s="76">
        <f>分析係数表!C35</f>
        <v>0.11069496462754891</v>
      </c>
      <c r="G32" s="77">
        <f t="shared" si="1"/>
        <v>0</v>
      </c>
      <c r="H32" s="77">
        <v>3.5984152172521635E-3</v>
      </c>
      <c r="I32" s="77">
        <f t="shared" si="2"/>
        <v>3.5984152172521635E-3</v>
      </c>
      <c r="J32" s="76">
        <f>分析係数表!G35</f>
        <v>0.32042253521126762</v>
      </c>
      <c r="K32" s="78">
        <f t="shared" si="3"/>
        <v>1.1530133266547426E-3</v>
      </c>
      <c r="L32" s="79"/>
      <c r="M32" s="80"/>
      <c r="N32" s="81">
        <f>分析係数表!H35</f>
        <v>6.6251647203162636E-2</v>
      </c>
      <c r="O32" s="82">
        <f t="shared" si="4"/>
        <v>1.4161179015235863</v>
      </c>
      <c r="P32" s="76">
        <f>分析係数表!C35</f>
        <v>0.11069496462754891</v>
      </c>
      <c r="Q32" s="82">
        <f t="shared" si="5"/>
        <v>0.15675712101759218</v>
      </c>
      <c r="R32" s="83">
        <v>0.18099009013584016</v>
      </c>
      <c r="S32" s="84">
        <f t="shared" si="6"/>
        <v>0.18458850535309232</v>
      </c>
      <c r="T32" s="85">
        <f>分析係数表!F35</f>
        <v>0.63380281690140849</v>
      </c>
      <c r="U32" s="86">
        <f t="shared" si="7"/>
        <v>0.11699271466041063</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投入係数表!S33</f>
        <v>0</v>
      </c>
      <c r="E33" s="77">
        <f t="shared" si="0"/>
        <v>0</v>
      </c>
      <c r="F33" s="76">
        <f>分析係数表!C36</f>
        <v>0.6760350559081294</v>
      </c>
      <c r="G33" s="77">
        <f t="shared" si="1"/>
        <v>0</v>
      </c>
      <c r="H33" s="77">
        <v>3.0086361753502312E-2</v>
      </c>
      <c r="I33" s="77">
        <f t="shared" si="2"/>
        <v>3.0086361753502312E-2</v>
      </c>
      <c r="J33" s="76">
        <f>分析係数表!G36</f>
        <v>4.0214477211796247E-3</v>
      </c>
      <c r="K33" s="78">
        <f t="shared" si="3"/>
        <v>1.2099073091220769E-4</v>
      </c>
      <c r="L33" s="79"/>
      <c r="M33" s="80"/>
      <c r="N33" s="81">
        <f>分析係数表!H36</f>
        <v>0.13227609397010043</v>
      </c>
      <c r="O33" s="82">
        <f t="shared" si="4"/>
        <v>2.8273794316427705</v>
      </c>
      <c r="P33" s="76">
        <f>分析係数表!C36</f>
        <v>0.6760350559081294</v>
      </c>
      <c r="Q33" s="82">
        <f t="shared" si="5"/>
        <v>1.9114076121441155</v>
      </c>
      <c r="R33" s="83">
        <v>1.9627660835783018</v>
      </c>
      <c r="S33" s="84">
        <f t="shared" si="6"/>
        <v>1.9928524453318042</v>
      </c>
      <c r="T33" s="85">
        <f>分析係数表!F36</f>
        <v>0.90035746201966038</v>
      </c>
      <c r="U33" s="86">
        <f t="shared" si="7"/>
        <v>1.7942795698586171</v>
      </c>
      <c r="V33" s="87">
        <f>分析係数表!D36</f>
        <v>8.0428954423592495E-3</v>
      </c>
      <c r="W33" s="88">
        <f t="shared" si="8"/>
        <v>0</v>
      </c>
      <c r="X33" s="76">
        <f>分析係数表!E36</f>
        <v>0</v>
      </c>
      <c r="Y33" s="89">
        <f t="shared" si="9"/>
        <v>0</v>
      </c>
    </row>
    <row r="34" spans="1:25" x14ac:dyDescent="0.2">
      <c r="A34" s="6" t="s">
        <v>22</v>
      </c>
      <c r="B34" s="5" t="s">
        <v>377</v>
      </c>
      <c r="C34" s="90"/>
      <c r="D34" s="76">
        <f>投入係数表!S34</f>
        <v>0</v>
      </c>
      <c r="E34" s="77">
        <f t="shared" si="0"/>
        <v>0</v>
      </c>
      <c r="F34" s="76">
        <f>分析係数表!C37</f>
        <v>0.1837517433751743</v>
      </c>
      <c r="G34" s="77">
        <f t="shared" si="1"/>
        <v>0</v>
      </c>
      <c r="H34" s="77">
        <v>6.7282704138522517E-3</v>
      </c>
      <c r="I34" s="77">
        <f t="shared" si="2"/>
        <v>6.7282704138522517E-3</v>
      </c>
      <c r="J34" s="76">
        <f>分析係数表!G37</f>
        <v>0.39318023660403617</v>
      </c>
      <c r="K34" s="78">
        <f t="shared" si="3"/>
        <v>2.6454229532543645E-3</v>
      </c>
      <c r="L34" s="79"/>
      <c r="M34" s="80"/>
      <c r="N34" s="81">
        <f>分析係数表!H37</f>
        <v>5.0938337801608578E-2</v>
      </c>
      <c r="O34" s="82">
        <f t="shared" si="4"/>
        <v>1.0887984688668999</v>
      </c>
      <c r="P34" s="76">
        <f>分析係数表!C37</f>
        <v>0.1837517433751743</v>
      </c>
      <c r="Q34" s="82">
        <f t="shared" si="5"/>
        <v>0.20006861683851329</v>
      </c>
      <c r="R34" s="83">
        <v>0.22972580393569969</v>
      </c>
      <c r="S34" s="84">
        <f t="shared" si="6"/>
        <v>0.23645407434955193</v>
      </c>
      <c r="T34" s="85">
        <f>分析係数表!F37</f>
        <v>0.67780097425191366</v>
      </c>
      <c r="U34" s="86">
        <f t="shared" si="7"/>
        <v>0.16026880195996074</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投入係数表!S35</f>
        <v>0</v>
      </c>
      <c r="E35" s="77">
        <f t="shared" si="0"/>
        <v>0</v>
      </c>
      <c r="F35" s="76">
        <f>分析係数表!C38</f>
        <v>7.8895463510848529E-3</v>
      </c>
      <c r="G35" s="77">
        <f t="shared" si="1"/>
        <v>0</v>
      </c>
      <c r="H35" s="77">
        <v>5.0203917615199807E-4</v>
      </c>
      <c r="I35" s="77">
        <f t="shared" si="2"/>
        <v>5.0203917615199807E-4</v>
      </c>
      <c r="J35" s="76">
        <f>分析係数表!G38</f>
        <v>0.41666666666666669</v>
      </c>
      <c r="K35" s="78">
        <f t="shared" si="3"/>
        <v>2.0918299006333254E-4</v>
      </c>
      <c r="L35" s="79"/>
      <c r="M35" s="80"/>
      <c r="N35" s="81">
        <f>分析係数表!H38</f>
        <v>4.4667605761803064E-2</v>
      </c>
      <c r="O35" s="82">
        <f t="shared" si="4"/>
        <v>0.95476261810540819</v>
      </c>
      <c r="P35" s="76">
        <f>分析係数表!C38</f>
        <v>7.8895463510848529E-3</v>
      </c>
      <c r="Q35" s="82">
        <f t="shared" si="5"/>
        <v>7.5326439298257445E-3</v>
      </c>
      <c r="R35" s="83">
        <v>8.4369456151334853E-3</v>
      </c>
      <c r="S35" s="84">
        <f t="shared" si="6"/>
        <v>8.9389847912854838E-3</v>
      </c>
      <c r="T35" s="85">
        <f>分析係数表!F38</f>
        <v>0.70833333333333337</v>
      </c>
      <c r="U35" s="86">
        <f t="shared" si="7"/>
        <v>6.3317808938272184E-3</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投入係数表!S36</f>
        <v>0</v>
      </c>
      <c r="E36" s="77">
        <f t="shared" si="0"/>
        <v>0</v>
      </c>
      <c r="F36" s="76">
        <f>分析係数表!C39</f>
        <v>1</v>
      </c>
      <c r="G36" s="77">
        <f t="shared" si="1"/>
        <v>0</v>
      </c>
      <c r="H36" s="77">
        <v>1.388090249516303E-3</v>
      </c>
      <c r="I36" s="77">
        <f t="shared" si="2"/>
        <v>1.388090249516303E-3</v>
      </c>
      <c r="J36" s="76">
        <f>分析係数表!G39</f>
        <v>0.33114754098360655</v>
      </c>
      <c r="K36" s="78">
        <f t="shared" si="3"/>
        <v>4.596626727906446E-4</v>
      </c>
      <c r="L36" s="79"/>
      <c r="M36" s="80"/>
      <c r="N36" s="81">
        <f>分析係数表!H39</f>
        <v>4.0896078520470756E-3</v>
      </c>
      <c r="O36" s="82">
        <f t="shared" si="4"/>
        <v>8.7414685279233698E-2</v>
      </c>
      <c r="P36" s="76">
        <f>分析係数表!C39</f>
        <v>1</v>
      </c>
      <c r="Q36" s="82">
        <f t="shared" si="5"/>
        <v>8.7414685279233698E-2</v>
      </c>
      <c r="R36" s="83">
        <v>0.135156830936282</v>
      </c>
      <c r="S36" s="84">
        <f t="shared" si="6"/>
        <v>0.13654492118579831</v>
      </c>
      <c r="T36" s="85">
        <f>分析係数表!F39</f>
        <v>0.68196721311475406</v>
      </c>
      <c r="U36" s="86">
        <f t="shared" si="7"/>
        <v>9.3119159366052612E-2</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投入係数表!S37</f>
        <v>0</v>
      </c>
      <c r="E37" s="77">
        <f t="shared" si="0"/>
        <v>0</v>
      </c>
      <c r="F37" s="76">
        <f>分析係数表!C40</f>
        <v>0.77068092290377044</v>
      </c>
      <c r="G37" s="77">
        <f t="shared" si="1"/>
        <v>0</v>
      </c>
      <c r="H37" s="77">
        <v>2.0078020020624974E-6</v>
      </c>
      <c r="I37" s="77">
        <f t="shared" si="2"/>
        <v>2.0078020020624974E-6</v>
      </c>
      <c r="J37" s="76">
        <f>分析係数表!G40</f>
        <v>0.52989130434782605</v>
      </c>
      <c r="K37" s="78">
        <f t="shared" si="3"/>
        <v>1.0639168217450733E-6</v>
      </c>
      <c r="L37" s="79"/>
      <c r="M37" s="80"/>
      <c r="N37" s="81">
        <f>分析係数表!H40</f>
        <v>3.0172217930658426E-2</v>
      </c>
      <c r="O37" s="82">
        <f t="shared" si="4"/>
        <v>0.64492612250456871</v>
      </c>
      <c r="P37" s="76">
        <f>分析係数表!C40</f>
        <v>0.77068092290377044</v>
      </c>
      <c r="Q37" s="82">
        <f t="shared" si="5"/>
        <v>0.49703225929657113</v>
      </c>
      <c r="R37" s="83">
        <v>0.49712509435915592</v>
      </c>
      <c r="S37" s="84">
        <f t="shared" si="6"/>
        <v>0.49712710216115796</v>
      </c>
      <c r="T37" s="85">
        <f>分析係数表!F40</f>
        <v>0.69599184782608692</v>
      </c>
      <c r="U37" s="86">
        <f t="shared" si="7"/>
        <v>0.34599641043757223</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投入係数表!S38</f>
        <v>0</v>
      </c>
      <c r="E38" s="77">
        <f t="shared" si="0"/>
        <v>0</v>
      </c>
      <c r="F38" s="76">
        <f>分析係数表!C41</f>
        <v>0.61174300645557944</v>
      </c>
      <c r="G38" s="77">
        <f t="shared" si="1"/>
        <v>0</v>
      </c>
      <c r="H38" s="77">
        <v>2.4318042323564988E-5</v>
      </c>
      <c r="I38" s="77">
        <f t="shared" si="2"/>
        <v>2.4318042323564988E-5</v>
      </c>
      <c r="J38" s="76">
        <f>分析係数表!G41</f>
        <v>0.45221971407072986</v>
      </c>
      <c r="K38" s="78">
        <f t="shared" si="3"/>
        <v>1.0997098146322466E-5</v>
      </c>
      <c r="L38" s="79"/>
      <c r="M38" s="80"/>
      <c r="N38" s="81">
        <f>分析係数表!H41</f>
        <v>5.2210660244467667E-2</v>
      </c>
      <c r="O38" s="82">
        <f t="shared" si="4"/>
        <v>1.1159941487315503</v>
      </c>
      <c r="P38" s="76">
        <f>分析係数表!C41</f>
        <v>0.61174300645557944</v>
      </c>
      <c r="Q38" s="82">
        <f t="shared" si="5"/>
        <v>0.68270161573187371</v>
      </c>
      <c r="R38" s="83">
        <v>0.69199053506009967</v>
      </c>
      <c r="S38" s="84">
        <f t="shared" si="6"/>
        <v>0.69201485310242328</v>
      </c>
      <c r="T38" s="85">
        <f>分析係数表!F41</f>
        <v>0.5410082768999247</v>
      </c>
      <c r="U38" s="86">
        <f t="shared" si="7"/>
        <v>0.37438576326609652</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投入係数表!S39</f>
        <v>0</v>
      </c>
      <c r="E39" s="77">
        <f>$C$21*D39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0.32246306125228436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投入係数表!S40</f>
        <v>0</v>
      </c>
      <c r="E40" s="77">
        <f>$C$21*D40</f>
        <v>0</v>
      </c>
      <c r="F40" s="76">
        <f>分析係数表!C43</f>
        <v>0.17601918465227817</v>
      </c>
      <c r="G40" s="77">
        <f>E40*F40</f>
        <v>0</v>
      </c>
      <c r="H40" s="77">
        <v>2.5919704668923883E-2</v>
      </c>
      <c r="I40" s="77">
        <f>C40+H40</f>
        <v>2.5919704668923883E-2</v>
      </c>
      <c r="J40" s="76">
        <f>分析係数表!G43</f>
        <v>0.3244228432563791</v>
      </c>
      <c r="K40" s="78">
        <f>I40*J40</f>
        <v>8.4089442850579302E-3</v>
      </c>
      <c r="L40" s="79"/>
      <c r="M40" s="80"/>
      <c r="N40" s="81">
        <f>分析係数表!H43</f>
        <v>4.0396237560776115E-2</v>
      </c>
      <c r="O40" s="82">
        <f t="shared" si="4"/>
        <v>0.86346283570265292</v>
      </c>
      <c r="P40" s="76">
        <f>分析係数表!C43</f>
        <v>0.17601918465227817</v>
      </c>
      <c r="Q40" s="82">
        <f>O40*P40</f>
        <v>0.15198602431792499</v>
      </c>
      <c r="R40" s="83">
        <v>0.20983494190040308</v>
      </c>
      <c r="S40" s="84">
        <f>I40+R40</f>
        <v>0.23575464656932696</v>
      </c>
      <c r="T40" s="85">
        <f>分析係数表!F43</f>
        <v>0.59416767922235725</v>
      </c>
      <c r="U40" s="86">
        <f>S40*T40</f>
        <v>0.14007779121798405</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投入係数表!S41</f>
        <v>0</v>
      </c>
      <c r="E41" s="77">
        <f>$C$21*D41</f>
        <v>0</v>
      </c>
      <c r="F41" s="76">
        <f>分析係数表!C44</f>
        <v>0.35545171339563864</v>
      </c>
      <c r="G41" s="77">
        <f>E41*F41</f>
        <v>0</v>
      </c>
      <c r="H41" s="77">
        <v>3.7048136755057464E-4</v>
      </c>
      <c r="I41" s="77">
        <f>C41+H41</f>
        <v>3.7048136755057464E-4</v>
      </c>
      <c r="J41" s="76">
        <f>分析係数表!G44</f>
        <v>0.26461880088823092</v>
      </c>
      <c r="K41" s="78">
        <f>I41*J41</f>
        <v>9.8036335232665013E-5</v>
      </c>
      <c r="L41" s="79"/>
      <c r="M41" s="80"/>
      <c r="N41" s="81">
        <f>分析係数表!H44</f>
        <v>0.11582678238742218</v>
      </c>
      <c r="O41" s="82">
        <f t="shared" si="4"/>
        <v>2.4757781419640748</v>
      </c>
      <c r="P41" s="76">
        <f>分析係数表!C44</f>
        <v>0.35545171339563864</v>
      </c>
      <c r="Q41" s="82">
        <f>O41*P41</f>
        <v>0.88001958254860102</v>
      </c>
      <c r="R41" s="83">
        <v>0.89106879074325762</v>
      </c>
      <c r="S41" s="84">
        <f>I41+R41</f>
        <v>0.8914392721108082</v>
      </c>
      <c r="T41" s="85">
        <f>分析係数表!F44</f>
        <v>0.46669133974833454</v>
      </c>
      <c r="U41" s="86">
        <f>S41*T41</f>
        <v>0.41602698820567324</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投入係数表!S42</f>
        <v>0</v>
      </c>
      <c r="E42" s="77">
        <f>$C$21*D42</f>
        <v>0</v>
      </c>
      <c r="F42" s="76">
        <f>分析係数表!C45</f>
        <v>1</v>
      </c>
      <c r="G42" s="77">
        <f>E42*F42</f>
        <v>0</v>
      </c>
      <c r="H42" s="77">
        <v>2.7037023025328278E-2</v>
      </c>
      <c r="I42" s="77">
        <f>C42+H42</f>
        <v>2.7037023025328278E-2</v>
      </c>
      <c r="J42" s="76">
        <f>分析係数表!G45</f>
        <v>0</v>
      </c>
      <c r="K42" s="78">
        <f>I42*J42</f>
        <v>0</v>
      </c>
      <c r="L42" s="79"/>
      <c r="M42" s="80"/>
      <c r="N42" s="81">
        <f>分析係数表!H45</f>
        <v>0</v>
      </c>
      <c r="O42" s="82">
        <f t="shared" si="4"/>
        <v>0</v>
      </c>
      <c r="P42" s="76">
        <f>分析係数表!C45</f>
        <v>1</v>
      </c>
      <c r="Q42" s="82">
        <f>O42*P42</f>
        <v>0</v>
      </c>
      <c r="R42" s="83">
        <v>6.907630108651383E-2</v>
      </c>
      <c r="S42" s="84">
        <f>I42+R42</f>
        <v>9.6113324111842105E-2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0</v>
      </c>
      <c r="E43" s="77">
        <f>$C$21*D43</f>
        <v>0</v>
      </c>
      <c r="F43" s="76">
        <f>分析係数表!C46</f>
        <v>0.4567198177676538</v>
      </c>
      <c r="G43" s="77">
        <f>E43*F43</f>
        <v>0</v>
      </c>
      <c r="H43" s="77">
        <v>7.2469127312409605E-3</v>
      </c>
      <c r="I43" s="77">
        <f>C43+H43</f>
        <v>7.2469127312409605E-3</v>
      </c>
      <c r="J43" s="76">
        <f>分析係数表!G46</f>
        <v>7.462686567164179E-3</v>
      </c>
      <c r="K43" s="78">
        <f>I43*J43</f>
        <v>5.4081438292842991E-5</v>
      </c>
      <c r="L43" s="79"/>
      <c r="M43" s="80"/>
      <c r="N43" s="81">
        <f>分析係数表!H46</f>
        <v>2.3901485890852909E-2</v>
      </c>
      <c r="O43" s="82">
        <f t="shared" si="4"/>
        <v>0.510890271743077</v>
      </c>
      <c r="P43" s="76">
        <f>分析係数表!C46</f>
        <v>0.4567198177676538</v>
      </c>
      <c r="Q43" s="82">
        <f>O43*P43</f>
        <v>0.23333371180976525</v>
      </c>
      <c r="R43" s="83">
        <v>0.24925120200173254</v>
      </c>
      <c r="S43" s="84">
        <f>I43+R43</f>
        <v>0.25649811473297351</v>
      </c>
      <c r="T43" s="85">
        <f>分析係数表!F46</f>
        <v>0.31592039800995025</v>
      </c>
      <c r="U43" s="86">
        <f>S43*T43</f>
        <v>8.1032986495242876E-2</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投入係数表!S44</f>
        <v>0.44444444444444442</v>
      </c>
      <c r="E44" s="91">
        <f>SUM(E5:E43)</f>
        <v>44.444444444444443</v>
      </c>
      <c r="F44" s="92">
        <f>分析係数表!C47</f>
        <v>0.36342247216802481</v>
      </c>
      <c r="G44" s="91">
        <f>SUM(G5:G43)</f>
        <v>1.751582043493807</v>
      </c>
      <c r="H44" s="91">
        <f>SUM(H5:H43)</f>
        <v>1.9366968453353888</v>
      </c>
      <c r="I44" s="91">
        <f>SUM(I5:I43)</f>
        <v>101.93669684533542</v>
      </c>
      <c r="J44" s="92">
        <f>分析係数表!G47</f>
        <v>0.19905001489523683</v>
      </c>
      <c r="K44" s="93">
        <f>SUM(K5:K43)</f>
        <v>34.090642901649765</v>
      </c>
      <c r="L44" s="94">
        <f>最終需要_まとめ!$L$33</f>
        <v>0.627</v>
      </c>
      <c r="M44" s="91">
        <f>K44*L44</f>
        <v>21.374833099334403</v>
      </c>
      <c r="N44" s="95">
        <f>分析係数表!H47</f>
        <v>1</v>
      </c>
      <c r="O44" s="96">
        <f>SUM(O5:O43)</f>
        <v>21.374833099334399</v>
      </c>
      <c r="P44" s="92">
        <f>分析係数表!C47</f>
        <v>0.36342247216802481</v>
      </c>
      <c r="Q44" s="96">
        <f>SUM(Q5:Q43)</f>
        <v>6.4332781411464577</v>
      </c>
      <c r="R44" s="91">
        <f>SUM(R5:R43)</f>
        <v>7.1874500809126474</v>
      </c>
      <c r="S44" s="97">
        <f>SUM(S5:S43)</f>
        <v>109.12414692624806</v>
      </c>
      <c r="T44" s="98">
        <f>分析係数表!F47</f>
        <v>0.46090827844162724</v>
      </c>
      <c r="U44" s="99">
        <f>SUM(U5:U43)</f>
        <v>61.272315831598192</v>
      </c>
      <c r="V44" s="100">
        <f>分析係数表!D47</f>
        <v>7.2937009698454208E-2</v>
      </c>
      <c r="W44" s="101">
        <f>SUM(W5:W43)</f>
        <v>1</v>
      </c>
      <c r="X44" s="92">
        <f>分析係数表!E47</f>
        <v>5.555923339181093E-2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0.28540305010893241</v>
      </c>
      <c r="G5" s="77">
        <f t="shared" ref="G5:G38" si="1">E5*F5</f>
        <v>0</v>
      </c>
      <c r="H5" s="77">
        <f t="array" ref="H5:H43">MMULT(逆行列係数!C5:AO43,'18'!G5:G43)</f>
        <v>5.0177461024467325E-5</v>
      </c>
      <c r="I5" s="77">
        <f t="shared" ref="I5:I38" si="2">C5+H5</f>
        <v>5.0177461024467325E-5</v>
      </c>
      <c r="J5" s="76">
        <f>分析係数表!G8</f>
        <v>0.12073170731707317</v>
      </c>
      <c r="K5" s="78">
        <f t="shared" ref="K5:K38" si="3">I5*J5</f>
        <v>6.0580105383198356E-6</v>
      </c>
      <c r="L5" s="79" t="s">
        <v>183</v>
      </c>
      <c r="M5" s="80" t="s">
        <v>183</v>
      </c>
      <c r="N5" s="81">
        <f>分析係数表!H8</f>
        <v>1.3177625301040578E-2</v>
      </c>
      <c r="O5" s="82">
        <f t="shared" ref="O5:O43" si="4">$M$44*N5</f>
        <v>0.24568360781879486</v>
      </c>
      <c r="P5" s="76">
        <f>分析係数表!C8</f>
        <v>0.28540305010893241</v>
      </c>
      <c r="Q5" s="82">
        <f t="shared" ref="Q5:Q38" si="5">O5*P5</f>
        <v>7.0118851033250815E-2</v>
      </c>
      <c r="R5" s="83">
        <f t="array" ref="R5:R43">MMULT(逆行列係数!C5:AO43,'18'!Q5:Q43)</f>
        <v>8.1109138208700027E-2</v>
      </c>
      <c r="S5" s="84">
        <f t="shared" ref="S5:S38" si="6">I5+R5</f>
        <v>8.1159315669724494E-2</v>
      </c>
      <c r="T5" s="85">
        <f>分析係数表!F8</f>
        <v>0.44634146341463415</v>
      </c>
      <c r="U5" s="86">
        <f t="shared" ref="U5:U38" si="7">S5*T5</f>
        <v>3.6224767725755079E-2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投入係数表!T6</f>
        <v>0</v>
      </c>
      <c r="E6" s="77">
        <f t="shared" si="0"/>
        <v>0</v>
      </c>
      <c r="F6" s="76">
        <f>分析係数表!C9</f>
        <v>1</v>
      </c>
      <c r="G6" s="77">
        <f t="shared" si="1"/>
        <v>0</v>
      </c>
      <c r="H6" s="77">
        <v>3.1594654194806732E-4</v>
      </c>
      <c r="I6" s="77">
        <f t="shared" si="2"/>
        <v>3.1594654194806732E-4</v>
      </c>
      <c r="J6" s="76">
        <f>分析係数表!G9</f>
        <v>0.24766355140186916</v>
      </c>
      <c r="K6" s="78">
        <f t="shared" si="3"/>
        <v>7.8248442631997976E-5</v>
      </c>
      <c r="L6" s="79"/>
      <c r="M6" s="80"/>
      <c r="N6" s="81">
        <f>分析係数表!H9</f>
        <v>6.816013086745127E-4</v>
      </c>
      <c r="O6" s="82">
        <f t="shared" si="4"/>
        <v>1.2707772818213527E-2</v>
      </c>
      <c r="P6" s="76">
        <f>分析係数表!C9</f>
        <v>1</v>
      </c>
      <c r="Q6" s="82">
        <f t="shared" si="5"/>
        <v>1.2707772818213527E-2</v>
      </c>
      <c r="R6" s="83">
        <v>1.6029204811722996E-2</v>
      </c>
      <c r="S6" s="84">
        <f t="shared" si="6"/>
        <v>1.6345151353671063E-2</v>
      </c>
      <c r="T6" s="85">
        <f>分析係数表!F9</f>
        <v>0.64018691588785048</v>
      </c>
      <c r="U6" s="86">
        <f t="shared" si="7"/>
        <v>1.0463952034826803E-2</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2.5415545636427055E-2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投入係数表!T8</f>
        <v>0</v>
      </c>
      <c r="E8" s="77">
        <f t="shared" si="0"/>
        <v>0</v>
      </c>
      <c r="F8" s="76">
        <f>分析係数表!C11</f>
        <v>8.7822458270106263E-2</v>
      </c>
      <c r="G8" s="77">
        <f t="shared" si="1"/>
        <v>0</v>
      </c>
      <c r="H8" s="77">
        <v>3.5117068857622752E-2</v>
      </c>
      <c r="I8" s="77">
        <f t="shared" si="2"/>
        <v>3.5117068857622752E-2</v>
      </c>
      <c r="J8" s="76">
        <f>分析係数表!G11</f>
        <v>0.34070796460176989</v>
      </c>
      <c r="K8" s="78">
        <f t="shared" si="3"/>
        <v>1.1964665053260848E-2</v>
      </c>
      <c r="L8" s="79"/>
      <c r="M8" s="80"/>
      <c r="N8" s="81">
        <f>分析係数表!H11</f>
        <v>0</v>
      </c>
      <c r="O8" s="82">
        <f t="shared" si="4"/>
        <v>0</v>
      </c>
      <c r="P8" s="76">
        <f>分析係数表!C11</f>
        <v>8.7822458270106263E-2</v>
      </c>
      <c r="Q8" s="82">
        <f t="shared" si="5"/>
        <v>0</v>
      </c>
      <c r="R8" s="83">
        <v>1.6994459263246622E-2</v>
      </c>
      <c r="S8" s="84">
        <f t="shared" si="6"/>
        <v>5.2111528120869374E-2</v>
      </c>
      <c r="T8" s="85">
        <f>分析係数表!F11</f>
        <v>0.55309734513274333</v>
      </c>
      <c r="U8" s="86">
        <f t="shared" si="7"/>
        <v>2.8822747854463149E-2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投入係数表!T9</f>
        <v>0</v>
      </c>
      <c r="E9" s="77">
        <f t="shared" si="0"/>
        <v>0</v>
      </c>
      <c r="F9" s="76">
        <f>分析係数表!C12</f>
        <v>5.1649194579391433E-2</v>
      </c>
      <c r="G9" s="77">
        <f t="shared" si="1"/>
        <v>0</v>
      </c>
      <c r="H9" s="77">
        <v>1.2015910160517394E-5</v>
      </c>
      <c r="I9" s="77">
        <f t="shared" si="2"/>
        <v>1.2015910160517394E-5</v>
      </c>
      <c r="J9" s="76">
        <f>分析係数表!G12</f>
        <v>0.11451828724353257</v>
      </c>
      <c r="K9" s="78">
        <f t="shared" si="3"/>
        <v>1.3760414512546123E-6</v>
      </c>
      <c r="L9" s="79"/>
      <c r="M9" s="80"/>
      <c r="N9" s="81">
        <f>分析係数表!H12</f>
        <v>9.8559549234334534E-2</v>
      </c>
      <c r="O9" s="82">
        <f t="shared" si="4"/>
        <v>1.8375439495136761</v>
      </c>
      <c r="P9" s="76">
        <f>分析係数表!C12</f>
        <v>5.1649194579391433E-2</v>
      </c>
      <c r="Q9" s="82">
        <f t="shared" si="5"/>
        <v>9.4907664996615279E-2</v>
      </c>
      <c r="R9" s="83">
        <v>0.10212597687089604</v>
      </c>
      <c r="S9" s="84">
        <f t="shared" si="6"/>
        <v>0.10213799278105656</v>
      </c>
      <c r="T9" s="85">
        <f>分析係数表!F12</f>
        <v>0.48360838537020517</v>
      </c>
      <c r="U9" s="86">
        <f t="shared" si="7"/>
        <v>4.9394789773800435E-2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投入係数表!T10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0.27364070801886464</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投入係数表!T11</f>
        <v>0</v>
      </c>
      <c r="E11" s="77">
        <f t="shared" si="0"/>
        <v>0</v>
      </c>
      <c r="F11" s="76">
        <f>分析係数表!C14</f>
        <v>0.34108258154059679</v>
      </c>
      <c r="G11" s="77">
        <f t="shared" si="1"/>
        <v>0</v>
      </c>
      <c r="H11" s="77">
        <v>4.5312377133794046E-2</v>
      </c>
      <c r="I11" s="77">
        <f t="shared" si="2"/>
        <v>4.5312377133794046E-2</v>
      </c>
      <c r="J11" s="76">
        <f>分析係数表!G14</f>
        <v>0.16056603773584904</v>
      </c>
      <c r="K11" s="78">
        <f t="shared" si="3"/>
        <v>7.2756288567657982E-3</v>
      </c>
      <c r="L11" s="79"/>
      <c r="M11" s="80"/>
      <c r="N11" s="81">
        <f>分析係数表!H14</f>
        <v>1.2723224428590903E-3</v>
      </c>
      <c r="O11" s="82">
        <f t="shared" si="4"/>
        <v>2.3721175927331917E-2</v>
      </c>
      <c r="P11" s="76">
        <f>分析係数表!C14</f>
        <v>0.34108258154059679</v>
      </c>
      <c r="Q11" s="82">
        <f t="shared" si="5"/>
        <v>8.0908799224730307E-3</v>
      </c>
      <c r="R11" s="83">
        <v>5.1735948092233475E-2</v>
      </c>
      <c r="S11" s="84">
        <f t="shared" si="6"/>
        <v>9.7048325226027521E-2</v>
      </c>
      <c r="T11" s="85">
        <f>分析係数表!F14</f>
        <v>0.29226415094339625</v>
      </c>
      <c r="U11" s="86">
        <f t="shared" si="7"/>
        <v>2.8363746372663517E-2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投入係数表!T12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0.17028415576406125</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投入係数表!T13</f>
        <v>0</v>
      </c>
      <c r="E13" s="77">
        <f t="shared" si="0"/>
        <v>0</v>
      </c>
      <c r="F13" s="76">
        <f>分析係数表!C16</f>
        <v>7.999999999999996E-2</v>
      </c>
      <c r="G13" s="77">
        <f t="shared" si="1"/>
        <v>0</v>
      </c>
      <c r="H13" s="77">
        <v>6.1086816711595042E-3</v>
      </c>
      <c r="I13" s="77">
        <f t="shared" si="2"/>
        <v>6.1086816711595042E-3</v>
      </c>
      <c r="J13" s="76">
        <f>分析係数表!G16</f>
        <v>3.4364261168384883E-2</v>
      </c>
      <c r="K13" s="78">
        <f t="shared" si="3"/>
        <v>2.0992033234225102E-4</v>
      </c>
      <c r="L13" s="79"/>
      <c r="M13" s="80"/>
      <c r="N13" s="81">
        <f>分析係数表!H16</f>
        <v>1.767619393829236E-2</v>
      </c>
      <c r="O13" s="82">
        <f t="shared" si="4"/>
        <v>0.32955490841900409</v>
      </c>
      <c r="P13" s="76">
        <f>分析係数表!C16</f>
        <v>7.999999999999996E-2</v>
      </c>
      <c r="Q13" s="82">
        <f t="shared" si="5"/>
        <v>2.6364392673520313E-2</v>
      </c>
      <c r="R13" s="83">
        <v>3.0915788704868143E-2</v>
      </c>
      <c r="S13" s="84">
        <f t="shared" si="6"/>
        <v>3.7024470376027643E-2</v>
      </c>
      <c r="T13" s="85">
        <f>分析係数表!F16</f>
        <v>0.28865979381443296</v>
      </c>
      <c r="U13" s="86">
        <f t="shared" si="7"/>
        <v>1.0687475984832721E-2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投入係数表!T14</f>
        <v>0</v>
      </c>
      <c r="E14" s="77">
        <f t="shared" si="0"/>
        <v>0</v>
      </c>
      <c r="F14" s="76">
        <f>分析係数表!C17</f>
        <v>0.11736526946107784</v>
      </c>
      <c r="G14" s="77">
        <f t="shared" si="1"/>
        <v>0</v>
      </c>
      <c r="H14" s="77">
        <v>4.2185028970407835E-3</v>
      </c>
      <c r="I14" s="77">
        <f t="shared" si="2"/>
        <v>4.2185028970407835E-3</v>
      </c>
      <c r="J14" s="76">
        <f>分析係数表!G17</f>
        <v>0.2134453781512605</v>
      </c>
      <c r="K14" s="78">
        <f t="shared" si="3"/>
        <v>9.0041994609105799E-4</v>
      </c>
      <c r="L14" s="79"/>
      <c r="M14" s="80"/>
      <c r="N14" s="81">
        <f>分析係数表!H17</f>
        <v>2.9081655836779205E-3</v>
      </c>
      <c r="O14" s="82">
        <f t="shared" si="4"/>
        <v>5.4219830691044378E-2</v>
      </c>
      <c r="P14" s="76">
        <f>分析係数表!C17</f>
        <v>0.11736526946107784</v>
      </c>
      <c r="Q14" s="82">
        <f t="shared" si="5"/>
        <v>6.3635250391884416E-3</v>
      </c>
      <c r="R14" s="83">
        <v>1.1077743376081332E-2</v>
      </c>
      <c r="S14" s="84">
        <f t="shared" si="6"/>
        <v>1.5296246273122115E-2</v>
      </c>
      <c r="T14" s="85">
        <f>分析係数表!F17</f>
        <v>0.32436974789915968</v>
      </c>
      <c r="U14" s="86">
        <f t="shared" si="7"/>
        <v>4.9616395474160807E-3</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投入係数表!T15</f>
        <v>7.1428571428571425E-2</v>
      </c>
      <c r="E15" s="77">
        <f t="shared" si="0"/>
        <v>7.1428571428571423</v>
      </c>
      <c r="F15" s="76">
        <f>分析係数表!C18</f>
        <v>0.3260188087774295</v>
      </c>
      <c r="G15" s="77">
        <f t="shared" si="1"/>
        <v>2.3287057769816393</v>
      </c>
      <c r="H15" s="77">
        <v>2.3994507123371811</v>
      </c>
      <c r="I15" s="77">
        <f t="shared" si="2"/>
        <v>2.3994507123371811</v>
      </c>
      <c r="J15" s="76">
        <f>分析係数表!G18</f>
        <v>0.2148626817447496</v>
      </c>
      <c r="K15" s="78">
        <f t="shared" si="3"/>
        <v>0.51555241476711644</v>
      </c>
      <c r="L15" s="79"/>
      <c r="M15" s="80"/>
      <c r="N15" s="81">
        <f>分析係数表!H18</f>
        <v>4.544008724496751E-4</v>
      </c>
      <c r="O15" s="82">
        <f t="shared" si="4"/>
        <v>8.4718485454756843E-3</v>
      </c>
      <c r="P15" s="76">
        <f>分析係数表!C18</f>
        <v>0.3260188087774295</v>
      </c>
      <c r="Q15" s="82">
        <f t="shared" si="5"/>
        <v>2.7619819709387814E-3</v>
      </c>
      <c r="R15" s="83">
        <v>6.2980699225644752E-3</v>
      </c>
      <c r="S15" s="84">
        <f t="shared" si="6"/>
        <v>2.4057487822597454</v>
      </c>
      <c r="T15" s="85">
        <f>分析係数表!F18</f>
        <v>0.44749596122778673</v>
      </c>
      <c r="U15" s="86">
        <f t="shared" si="7"/>
        <v>1.0765628637899023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投入係数表!T16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-2.5415545636427051E-3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投入係数表!T17</f>
        <v>7.1428571428571425E-2</v>
      </c>
      <c r="E17" s="77">
        <f t="shared" si="0"/>
        <v>7.1428571428571423</v>
      </c>
      <c r="F17" s="76">
        <f>分析係数表!C20</f>
        <v>0.14381270903010035</v>
      </c>
      <c r="G17" s="77">
        <f t="shared" si="1"/>
        <v>1.0272336359292882</v>
      </c>
      <c r="H17" s="77">
        <v>1.0990603866752195</v>
      </c>
      <c r="I17" s="77">
        <f t="shared" si="2"/>
        <v>1.0990603866752195</v>
      </c>
      <c r="J17" s="76">
        <f>分析係数表!G20</f>
        <v>0.10504201680672269</v>
      </c>
      <c r="K17" s="78">
        <f t="shared" si="3"/>
        <v>0.11544751960874156</v>
      </c>
      <c r="L17" s="79"/>
      <c r="M17" s="80"/>
      <c r="N17" s="81">
        <f>分析係数表!H20</f>
        <v>5.9072113418457762E-4</v>
      </c>
      <c r="O17" s="82">
        <f t="shared" si="4"/>
        <v>1.1013403109118389E-2</v>
      </c>
      <c r="P17" s="76">
        <f>分析係数表!C20</f>
        <v>0.14381270903010035</v>
      </c>
      <c r="Q17" s="82">
        <f t="shared" si="5"/>
        <v>1.5838673367628456E-3</v>
      </c>
      <c r="R17" s="83">
        <v>3.2987329296719002E-3</v>
      </c>
      <c r="S17" s="84">
        <f t="shared" si="6"/>
        <v>1.1023591196048914</v>
      </c>
      <c r="T17" s="85">
        <f>分析係数表!F20</f>
        <v>0.23109243697478993</v>
      </c>
      <c r="U17" s="86">
        <f t="shared" si="7"/>
        <v>0.25474685537087827</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投入係数表!T18</f>
        <v>0</v>
      </c>
      <c r="E18" s="77">
        <f t="shared" si="0"/>
        <v>0</v>
      </c>
      <c r="F18" s="76">
        <f>分析係数表!C21</f>
        <v>1.9047619047619091E-2</v>
      </c>
      <c r="G18" s="77">
        <f t="shared" si="1"/>
        <v>0</v>
      </c>
      <c r="H18" s="77">
        <v>6.7683926978649625E-4</v>
      </c>
      <c r="I18" s="77">
        <f t="shared" si="2"/>
        <v>6.7683926978649625E-4</v>
      </c>
      <c r="J18" s="76">
        <f>分析係数表!G21</f>
        <v>0.29914529914529914</v>
      </c>
      <c r="K18" s="78">
        <f t="shared" si="3"/>
        <v>2.0247328583356723E-4</v>
      </c>
      <c r="L18" s="79"/>
      <c r="M18" s="80"/>
      <c r="N18" s="81">
        <f>分析係数表!H21</f>
        <v>9.5424183214431774E-4</v>
      </c>
      <c r="O18" s="82">
        <f t="shared" si="4"/>
        <v>1.7790881945498938E-2</v>
      </c>
      <c r="P18" s="76">
        <f>分析係数表!C21</f>
        <v>1.9047619047619091E-2</v>
      </c>
      <c r="Q18" s="82">
        <f t="shared" si="5"/>
        <v>3.3887394181902815E-4</v>
      </c>
      <c r="R18" s="83">
        <v>7.0429026071549476E-4</v>
      </c>
      <c r="S18" s="84">
        <f t="shared" si="6"/>
        <v>1.3811295305019909E-3</v>
      </c>
      <c r="T18" s="85">
        <f>分析係数表!F21</f>
        <v>0.44444444444444442</v>
      </c>
      <c r="U18" s="86">
        <f t="shared" si="7"/>
        <v>6.1383534688977371E-4</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投入係数表!T19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8.4718485454756841E-4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投入係数表!T20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8.4718485454756841E-4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投入係数表!T21</f>
        <v>0</v>
      </c>
      <c r="E21" s="77">
        <f t="shared" si="0"/>
        <v>0</v>
      </c>
      <c r="F21" s="76">
        <f>分析係数表!C24</f>
        <v>1.5105740181268867E-2</v>
      </c>
      <c r="G21" s="77">
        <f t="shared" si="1"/>
        <v>0</v>
      </c>
      <c r="H21" s="77">
        <v>2.69189448442122E-5</v>
      </c>
      <c r="I21" s="77">
        <f t="shared" si="2"/>
        <v>2.69189448442122E-5</v>
      </c>
      <c r="J21" s="76">
        <f>分析係数表!G24</f>
        <v>0.33333333333333331</v>
      </c>
      <c r="K21" s="78">
        <f t="shared" si="3"/>
        <v>8.9729816147373988E-6</v>
      </c>
      <c r="L21" s="79"/>
      <c r="M21" s="80"/>
      <c r="N21" s="81">
        <f>分析係数表!H24</f>
        <v>4.0896078520470761E-4</v>
      </c>
      <c r="O21" s="82">
        <f t="shared" si="4"/>
        <v>7.6246636909281162E-3</v>
      </c>
      <c r="P21" s="76">
        <f>分析係数表!C24</f>
        <v>1.5105740181268867E-2</v>
      </c>
      <c r="Q21" s="82">
        <f t="shared" si="5"/>
        <v>1.1517618868471463E-4</v>
      </c>
      <c r="R21" s="83">
        <v>2.9635335349931577E-4</v>
      </c>
      <c r="S21" s="84">
        <f t="shared" si="6"/>
        <v>3.2327229834352799E-4</v>
      </c>
      <c r="T21" s="85">
        <f>分析係数表!F24</f>
        <v>0.55555555555555558</v>
      </c>
      <c r="U21" s="86">
        <f t="shared" si="7"/>
        <v>1.7959572130196001E-4</v>
      </c>
      <c r="V21" s="87">
        <f>分析係数表!D24</f>
        <v>0</v>
      </c>
      <c r="W21" s="167">
        <f t="shared" si="8"/>
        <v>0</v>
      </c>
      <c r="X21" s="76">
        <f>分析係数表!E24</f>
        <v>0</v>
      </c>
      <c r="Y21" s="166">
        <f t="shared" si="9"/>
        <v>0</v>
      </c>
    </row>
    <row r="22" spans="1:25" x14ac:dyDescent="0.2">
      <c r="A22" s="6" t="s">
        <v>10</v>
      </c>
      <c r="B22" s="5" t="s">
        <v>271</v>
      </c>
      <c r="C22" s="75">
        <f>最終需要_まとめ!C23</f>
        <v>100</v>
      </c>
      <c r="D22" s="76">
        <f>投入係数表!T22</f>
        <v>0.2857142857142857</v>
      </c>
      <c r="E22" s="77">
        <f t="shared" si="0"/>
        <v>28.571428571428569</v>
      </c>
      <c r="F22" s="76">
        <f>分析係数表!C25</f>
        <v>0</v>
      </c>
      <c r="G22" s="77">
        <f t="shared" si="1"/>
        <v>0</v>
      </c>
      <c r="H22" s="77">
        <v>0</v>
      </c>
      <c r="I22" s="77">
        <f t="shared" si="2"/>
        <v>100</v>
      </c>
      <c r="J22" s="76">
        <f>分析係数表!G25</f>
        <v>0.2857142857142857</v>
      </c>
      <c r="K22" s="78">
        <f t="shared" si="3"/>
        <v>28.571428571428569</v>
      </c>
      <c r="L22" s="79"/>
      <c r="M22" s="80"/>
      <c r="N22" s="81">
        <f>分析係数表!H25</f>
        <v>5.4528104693961008E-4</v>
      </c>
      <c r="O22" s="82">
        <f t="shared" si="4"/>
        <v>1.016621825457082E-2</v>
      </c>
      <c r="P22" s="76">
        <f>分析係数表!C25</f>
        <v>0</v>
      </c>
      <c r="Q22" s="82">
        <f t="shared" si="5"/>
        <v>0</v>
      </c>
      <c r="R22" s="83">
        <v>0</v>
      </c>
      <c r="S22" s="84">
        <f t="shared" si="6"/>
        <v>100</v>
      </c>
      <c r="T22" s="85">
        <f>分析係数表!F25</f>
        <v>0.5</v>
      </c>
      <c r="U22" s="86">
        <f t="shared" si="7"/>
        <v>50</v>
      </c>
      <c r="V22" s="87">
        <f>分析係数表!D25</f>
        <v>0</v>
      </c>
      <c r="W22" s="167">
        <f t="shared" si="8"/>
        <v>0</v>
      </c>
      <c r="X22" s="76">
        <f>分析係数表!E25</f>
        <v>0</v>
      </c>
      <c r="Y22" s="166">
        <f t="shared" si="9"/>
        <v>0</v>
      </c>
    </row>
    <row r="23" spans="1:25" x14ac:dyDescent="0.2">
      <c r="A23" s="6" t="s">
        <v>11</v>
      </c>
      <c r="B23" s="5" t="s">
        <v>35</v>
      </c>
      <c r="C23" s="90"/>
      <c r="D23" s="76">
        <f>投入係数表!T23</f>
        <v>0</v>
      </c>
      <c r="E23" s="77">
        <f t="shared" si="0"/>
        <v>0</v>
      </c>
      <c r="F23" s="76">
        <f>分析係数表!C26</f>
        <v>0.3413940256045519</v>
      </c>
      <c r="G23" s="77">
        <f t="shared" si="1"/>
        <v>0</v>
      </c>
      <c r="H23" s="77">
        <v>3.1946607126105567E-4</v>
      </c>
      <c r="I23" s="77">
        <f t="shared" si="2"/>
        <v>3.1946607126105567E-4</v>
      </c>
      <c r="J23" s="76">
        <f>分析係数表!G26</f>
        <v>0.19709090909090909</v>
      </c>
      <c r="K23" s="78">
        <f t="shared" si="3"/>
        <v>6.2963858408542612E-5</v>
      </c>
      <c r="L23" s="79"/>
      <c r="M23" s="80"/>
      <c r="N23" s="81">
        <f>分析係数表!H26</f>
        <v>1.1996183032671423E-2</v>
      </c>
      <c r="O23" s="82">
        <f t="shared" si="4"/>
        <v>0.22365680160055809</v>
      </c>
      <c r="P23" s="76">
        <f>分析係数表!C26</f>
        <v>0.3413940256045519</v>
      </c>
      <c r="Q23" s="82">
        <f t="shared" si="5"/>
        <v>7.6355095852253113E-2</v>
      </c>
      <c r="R23" s="83">
        <v>8.092806916637342E-2</v>
      </c>
      <c r="S23" s="84">
        <f t="shared" si="6"/>
        <v>8.1247535237634477E-2</v>
      </c>
      <c r="T23" s="85">
        <f>分析係数表!F26</f>
        <v>0.33090909090909093</v>
      </c>
      <c r="U23" s="86">
        <f t="shared" si="7"/>
        <v>2.6885548024089954E-2</v>
      </c>
      <c r="V23" s="87">
        <f>分析係数表!D26</f>
        <v>1.6E-2</v>
      </c>
      <c r="W23" s="167">
        <f t="shared" si="8"/>
        <v>0</v>
      </c>
      <c r="X23" s="76">
        <f>分析係数表!E26</f>
        <v>1.6E-2</v>
      </c>
      <c r="Y23" s="166">
        <f t="shared" si="9"/>
        <v>0</v>
      </c>
    </row>
    <row r="24" spans="1:25" x14ac:dyDescent="0.2">
      <c r="A24" s="6" t="s">
        <v>12</v>
      </c>
      <c r="B24" s="5" t="s">
        <v>365</v>
      </c>
      <c r="C24" s="90"/>
      <c r="D24" s="76">
        <f>投入係数表!T24</f>
        <v>0</v>
      </c>
      <c r="E24" s="77">
        <f t="shared" si="0"/>
        <v>0</v>
      </c>
      <c r="F24" s="76">
        <f>分析係数表!C27</f>
        <v>1.9120458891013214E-3</v>
      </c>
      <c r="G24" s="77">
        <f t="shared" si="1"/>
        <v>0</v>
      </c>
      <c r="H24" s="77">
        <v>2.0420621866105897E-7</v>
      </c>
      <c r="I24" s="77">
        <f t="shared" si="2"/>
        <v>2.0420621866105897E-7</v>
      </c>
      <c r="J24" s="76">
        <f>分析係数表!G27</f>
        <v>0.2857142857142857</v>
      </c>
      <c r="K24" s="78">
        <f t="shared" si="3"/>
        <v>5.8344633903159702E-8</v>
      </c>
      <c r="L24" s="79"/>
      <c r="M24" s="80"/>
      <c r="N24" s="81">
        <f>分析係数表!H27</f>
        <v>1.131458172399691E-2</v>
      </c>
      <c r="O24" s="82">
        <f t="shared" si="4"/>
        <v>0.21094902878234456</v>
      </c>
      <c r="P24" s="76">
        <f>分析係数表!C27</f>
        <v>1.9120458891013214E-3</v>
      </c>
      <c r="Q24" s="82">
        <f t="shared" si="5"/>
        <v>4.0334422329319826E-4</v>
      </c>
      <c r="R24" s="83">
        <v>4.0435336693946919E-4</v>
      </c>
      <c r="S24" s="84">
        <f t="shared" si="6"/>
        <v>4.0455757315813027E-4</v>
      </c>
      <c r="T24" s="85">
        <f>分析係数表!F27</f>
        <v>0.5714285714285714</v>
      </c>
      <c r="U24" s="86">
        <f t="shared" si="7"/>
        <v>2.3117575609036016E-4</v>
      </c>
      <c r="V24" s="87">
        <f>分析係数表!D27</f>
        <v>0</v>
      </c>
      <c r="W24" s="167">
        <f t="shared" si="8"/>
        <v>0</v>
      </c>
      <c r="X24" s="76">
        <f>分析係数表!E27</f>
        <v>0</v>
      </c>
      <c r="Y24" s="166">
        <f t="shared" si="9"/>
        <v>0</v>
      </c>
    </row>
    <row r="25" spans="1:25" x14ac:dyDescent="0.2">
      <c r="A25" s="6" t="s">
        <v>13</v>
      </c>
      <c r="B25" s="5" t="s">
        <v>191</v>
      </c>
      <c r="C25" s="90"/>
      <c r="D25" s="76">
        <f>投入係数表!T25</f>
        <v>0</v>
      </c>
      <c r="E25" s="77">
        <f t="shared" si="0"/>
        <v>0</v>
      </c>
      <c r="F25" s="76">
        <f>分析係数表!C28</f>
        <v>4.5924225028702859E-3</v>
      </c>
      <c r="G25" s="77">
        <f t="shared" si="1"/>
        <v>0</v>
      </c>
      <c r="H25" s="77">
        <v>1.0752395939937449E-5</v>
      </c>
      <c r="I25" s="77">
        <f t="shared" si="2"/>
        <v>1.0752395939937449E-5</v>
      </c>
      <c r="J25" s="76">
        <f>分析係数表!G28</f>
        <v>0.125</v>
      </c>
      <c r="K25" s="78">
        <f t="shared" si="3"/>
        <v>1.3440494924921811E-6</v>
      </c>
      <c r="L25" s="79"/>
      <c r="M25" s="80"/>
      <c r="N25" s="81">
        <f>分析係数表!H28</f>
        <v>2.2174762575544144E-2</v>
      </c>
      <c r="O25" s="82">
        <f t="shared" si="4"/>
        <v>0.4134262090192134</v>
      </c>
      <c r="P25" s="76">
        <f>分析係数表!C28</f>
        <v>4.5924225028702859E-3</v>
      </c>
      <c r="Q25" s="82">
        <f t="shared" si="5"/>
        <v>1.89862782557619E-3</v>
      </c>
      <c r="R25" s="83">
        <v>1.9487228206692768E-3</v>
      </c>
      <c r="S25" s="84">
        <f t="shared" si="6"/>
        <v>1.9594752166092141E-3</v>
      </c>
      <c r="T25" s="85">
        <f>分析係数表!F28</f>
        <v>0.20833333333333334</v>
      </c>
      <c r="U25" s="86">
        <f t="shared" si="7"/>
        <v>4.0822400346025297E-4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投入係数表!T26</f>
        <v>0</v>
      </c>
      <c r="E26" s="77">
        <f t="shared" si="0"/>
        <v>0</v>
      </c>
      <c r="F26" s="76">
        <f>分析係数表!C29</f>
        <v>0.39276807980049877</v>
      </c>
      <c r="G26" s="77">
        <f t="shared" si="1"/>
        <v>0</v>
      </c>
      <c r="H26" s="77">
        <v>2.994836566752802E-2</v>
      </c>
      <c r="I26" s="77">
        <f t="shared" si="2"/>
        <v>2.994836566752802E-2</v>
      </c>
      <c r="J26" s="76">
        <f>分析係数表!G29</f>
        <v>0.26146220570012391</v>
      </c>
      <c r="K26" s="78">
        <f t="shared" si="3"/>
        <v>7.8303657445457399E-3</v>
      </c>
      <c r="L26" s="79"/>
      <c r="M26" s="80"/>
      <c r="N26" s="81">
        <f>分析係数表!H29</f>
        <v>1.0178579542872723E-2</v>
      </c>
      <c r="O26" s="82">
        <f t="shared" si="4"/>
        <v>0.18976940741865533</v>
      </c>
      <c r="P26" s="76">
        <f>分析係数表!C29</f>
        <v>0.39276807980049877</v>
      </c>
      <c r="Q26" s="82">
        <f t="shared" si="5"/>
        <v>7.4535365756703775E-2</v>
      </c>
      <c r="R26" s="83">
        <v>9.0442742850095473E-2</v>
      </c>
      <c r="S26" s="84">
        <f t="shared" si="6"/>
        <v>0.1203911085176235</v>
      </c>
      <c r="T26" s="85">
        <f>分析係数表!F29</f>
        <v>0.36926889714993805</v>
      </c>
      <c r="U26" s="86">
        <f t="shared" si="7"/>
        <v>4.445669186896134E-2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投入係数表!T27</f>
        <v>0</v>
      </c>
      <c r="E27" s="77">
        <f t="shared" si="0"/>
        <v>0</v>
      </c>
      <c r="F27" s="76">
        <f>分析係数表!C30</f>
        <v>1</v>
      </c>
      <c r="G27" s="77">
        <f t="shared" si="1"/>
        <v>0</v>
      </c>
      <c r="H27" s="77">
        <v>2.7622680977154136E-2</v>
      </c>
      <c r="I27" s="77">
        <f t="shared" si="2"/>
        <v>2.7622680977154136E-2</v>
      </c>
      <c r="J27" s="76">
        <f>分析係数表!G30</f>
        <v>0.34503154574132494</v>
      </c>
      <c r="K27" s="78">
        <f t="shared" si="3"/>
        <v>9.5306963150669829E-3</v>
      </c>
      <c r="L27" s="79"/>
      <c r="M27" s="80"/>
      <c r="N27" s="81">
        <f>分析係数表!H30</f>
        <v>0</v>
      </c>
      <c r="O27" s="82">
        <f t="shared" si="4"/>
        <v>0</v>
      </c>
      <c r="P27" s="76">
        <f>分析係数表!C30</f>
        <v>1</v>
      </c>
      <c r="Q27" s="82">
        <f t="shared" si="5"/>
        <v>0</v>
      </c>
      <c r="R27" s="83">
        <v>4.0459502804589119E-2</v>
      </c>
      <c r="S27" s="84">
        <f t="shared" si="6"/>
        <v>6.8082183781743258E-2</v>
      </c>
      <c r="T27" s="85">
        <f>分析係数表!F30</f>
        <v>0.4357255520504732</v>
      </c>
      <c r="U27" s="86">
        <f t="shared" si="7"/>
        <v>2.9665147113101854E-2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投入係数表!T28</f>
        <v>0</v>
      </c>
      <c r="E28" s="77">
        <f t="shared" si="0"/>
        <v>0</v>
      </c>
      <c r="F28" s="76">
        <f>分析係数表!C31</f>
        <v>0.9610142630744849</v>
      </c>
      <c r="G28" s="77">
        <f t="shared" si="1"/>
        <v>0</v>
      </c>
      <c r="H28" s="77">
        <v>0.22170020749222383</v>
      </c>
      <c r="I28" s="77">
        <f t="shared" si="2"/>
        <v>0.22170020749222383</v>
      </c>
      <c r="J28" s="76">
        <f>分析係数表!G31</f>
        <v>7.0898896726351968E-2</v>
      </c>
      <c r="K28" s="78">
        <f t="shared" si="3"/>
        <v>1.5718300115201981E-2</v>
      </c>
      <c r="L28" s="79"/>
      <c r="M28" s="80"/>
      <c r="N28" s="81">
        <f>分析係数表!H31</f>
        <v>2.4401326850547553E-2</v>
      </c>
      <c r="O28" s="82">
        <f t="shared" si="4"/>
        <v>0.45493826689204431</v>
      </c>
      <c r="P28" s="76">
        <f>分析係数表!C31</f>
        <v>0.9610142630744849</v>
      </c>
      <c r="Q28" s="82">
        <f t="shared" si="5"/>
        <v>0.4372021633016413</v>
      </c>
      <c r="R28" s="83">
        <v>0.57762882307284635</v>
      </c>
      <c r="S28" s="84">
        <f t="shared" si="6"/>
        <v>0.79932903056507021</v>
      </c>
      <c r="T28" s="85">
        <f>分析係数表!F31</f>
        <v>0.34418520528124436</v>
      </c>
      <c r="U28" s="86">
        <f t="shared" si="7"/>
        <v>0.27511722647229675</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投入係数表!T29</f>
        <v>0</v>
      </c>
      <c r="E29" s="77">
        <f t="shared" si="0"/>
        <v>0</v>
      </c>
      <c r="F29" s="76">
        <f>分析係数表!C32</f>
        <v>1</v>
      </c>
      <c r="G29" s="77">
        <f t="shared" si="1"/>
        <v>0</v>
      </c>
      <c r="H29" s="77">
        <v>7.1431220962128311E-3</v>
      </c>
      <c r="I29" s="77">
        <f t="shared" si="2"/>
        <v>7.1431220962128311E-3</v>
      </c>
      <c r="J29" s="76">
        <f>分析係数表!G32</f>
        <v>0.14117647058823529</v>
      </c>
      <c r="K29" s="78">
        <f t="shared" si="3"/>
        <v>1.0084407665241644E-3</v>
      </c>
      <c r="L29" s="79"/>
      <c r="M29" s="80"/>
      <c r="N29" s="81">
        <f>分析係数表!H32</f>
        <v>7.0886536102149319E-3</v>
      </c>
      <c r="O29" s="82">
        <f t="shared" si="4"/>
        <v>0.13216083730942069</v>
      </c>
      <c r="P29" s="76">
        <f>分析係数表!C32</f>
        <v>1</v>
      </c>
      <c r="Q29" s="82">
        <f t="shared" si="5"/>
        <v>0.13216083730942069</v>
      </c>
      <c r="R29" s="83">
        <v>0.16612116950229208</v>
      </c>
      <c r="S29" s="84">
        <f t="shared" si="6"/>
        <v>0.17326429159850493</v>
      </c>
      <c r="T29" s="85">
        <f>分析係数表!F32</f>
        <v>0.4823529411764706</v>
      </c>
      <c r="U29" s="86">
        <f t="shared" si="7"/>
        <v>8.3574540653396492E-2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投入係数表!T30</f>
        <v>0</v>
      </c>
      <c r="E30" s="77">
        <f t="shared" si="0"/>
        <v>0</v>
      </c>
      <c r="F30" s="76">
        <f>分析係数表!C33</f>
        <v>0.51830443159922934</v>
      </c>
      <c r="G30" s="77">
        <f t="shared" si="1"/>
        <v>0</v>
      </c>
      <c r="H30" s="77">
        <v>4.4760149145682731E-3</v>
      </c>
      <c r="I30" s="77">
        <f t="shared" si="2"/>
        <v>4.4760149145682731E-3</v>
      </c>
      <c r="J30" s="76">
        <f>分析係数表!G33</f>
        <v>0.50370370370370365</v>
      </c>
      <c r="K30" s="78">
        <f t="shared" si="3"/>
        <v>2.2545852903010557E-3</v>
      </c>
      <c r="L30" s="79"/>
      <c r="M30" s="80"/>
      <c r="N30" s="81">
        <f>分析係数表!H33</f>
        <v>1.0451220066342527E-3</v>
      </c>
      <c r="O30" s="82">
        <f t="shared" si="4"/>
        <v>1.9485251654594075E-2</v>
      </c>
      <c r="P30" s="76">
        <f>分析係数表!C33</f>
        <v>0.51830443159922934</v>
      </c>
      <c r="Q30" s="82">
        <f t="shared" si="5"/>
        <v>1.0099292283402325E-2</v>
      </c>
      <c r="R30" s="83">
        <v>3.2481083648368846E-2</v>
      </c>
      <c r="S30" s="84">
        <f t="shared" si="6"/>
        <v>3.6957098562937121E-2</v>
      </c>
      <c r="T30" s="85">
        <f>分析係数表!F33</f>
        <v>0.61481481481481481</v>
      </c>
      <c r="U30" s="86">
        <f t="shared" si="7"/>
        <v>2.2721771709065045E-2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投入係数表!T31</f>
        <v>7.1428571428571425E-2</v>
      </c>
      <c r="E31" s="77">
        <f t="shared" si="0"/>
        <v>7.1428571428571423</v>
      </c>
      <c r="F31" s="76">
        <f>分析係数表!C34</f>
        <v>0.14253664373317376</v>
      </c>
      <c r="G31" s="77">
        <f t="shared" si="1"/>
        <v>1.0181188838083839</v>
      </c>
      <c r="H31" s="77">
        <v>1.0413820590373133</v>
      </c>
      <c r="I31" s="77">
        <f t="shared" si="2"/>
        <v>1.0413820590373133</v>
      </c>
      <c r="J31" s="76">
        <f>分析係数表!G34</f>
        <v>0.42611464968152868</v>
      </c>
      <c r="K31" s="78">
        <f t="shared" si="3"/>
        <v>0.44374815127131378</v>
      </c>
      <c r="L31" s="79"/>
      <c r="M31" s="80"/>
      <c r="N31" s="81">
        <f>分析係数表!H34</f>
        <v>0.17362657336302087</v>
      </c>
      <c r="O31" s="82">
        <f t="shared" si="4"/>
        <v>3.2370933292262594</v>
      </c>
      <c r="P31" s="76">
        <f>分析係数表!C34</f>
        <v>0.14253664373317376</v>
      </c>
      <c r="Q31" s="82">
        <f t="shared" si="5"/>
        <v>0.4614044185989567</v>
      </c>
      <c r="R31" s="83">
        <v>0.48758388245954587</v>
      </c>
      <c r="S31" s="84">
        <f t="shared" si="6"/>
        <v>1.528965941496859</v>
      </c>
      <c r="T31" s="85">
        <f>分析係数表!F34</f>
        <v>0.68789808917197448</v>
      </c>
      <c r="U31" s="86">
        <f t="shared" si="7"/>
        <v>1.0517727495647182</v>
      </c>
      <c r="V31" s="87">
        <f>分析係数表!D34</f>
        <v>0.42038216560509556</v>
      </c>
      <c r="W31" s="167">
        <f t="shared" si="8"/>
        <v>1</v>
      </c>
      <c r="X31" s="76">
        <f>分析係数表!E34</f>
        <v>0.27643312101910827</v>
      </c>
      <c r="Y31" s="166">
        <f t="shared" si="9"/>
        <v>0</v>
      </c>
    </row>
    <row r="32" spans="1:25" x14ac:dyDescent="0.2">
      <c r="A32" s="6" t="s">
        <v>20</v>
      </c>
      <c r="B32" s="5" t="s">
        <v>37</v>
      </c>
      <c r="C32" s="90"/>
      <c r="D32" s="76">
        <f>投入係数表!T32</f>
        <v>0</v>
      </c>
      <c r="E32" s="77">
        <f t="shared" si="0"/>
        <v>0</v>
      </c>
      <c r="F32" s="76">
        <f>分析係数表!C35</f>
        <v>0.11069496462754891</v>
      </c>
      <c r="G32" s="77">
        <f t="shared" si="1"/>
        <v>0</v>
      </c>
      <c r="H32" s="77">
        <v>7.290288033995557E-3</v>
      </c>
      <c r="I32" s="77">
        <f t="shared" si="2"/>
        <v>7.290288033995557E-3</v>
      </c>
      <c r="J32" s="76">
        <f>分析係数表!G35</f>
        <v>0.32042253521126762</v>
      </c>
      <c r="K32" s="78">
        <f t="shared" si="3"/>
        <v>2.3359725742732244E-3</v>
      </c>
      <c r="L32" s="79"/>
      <c r="M32" s="80"/>
      <c r="N32" s="81">
        <f>分析係数表!H35</f>
        <v>6.6251647203162636E-2</v>
      </c>
      <c r="O32" s="82">
        <f t="shared" si="4"/>
        <v>1.2351955179303549</v>
      </c>
      <c r="P32" s="76">
        <f>分析係数表!C35</f>
        <v>0.11069496462754891</v>
      </c>
      <c r="Q32" s="82">
        <f t="shared" si="5"/>
        <v>0.13672992416540758</v>
      </c>
      <c r="R32" s="83">
        <v>0.15786690351493815</v>
      </c>
      <c r="S32" s="84">
        <f t="shared" si="6"/>
        <v>0.16515719154893371</v>
      </c>
      <c r="T32" s="85">
        <f>分析係数表!F35</f>
        <v>0.63380281690140849</v>
      </c>
      <c r="U32" s="86">
        <f t="shared" si="7"/>
        <v>0.10467709323523969</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投入係数表!T33</f>
        <v>0</v>
      </c>
      <c r="E33" s="77">
        <f t="shared" si="0"/>
        <v>0</v>
      </c>
      <c r="F33" s="76">
        <f>分析係数表!C36</f>
        <v>0.6760350559081294</v>
      </c>
      <c r="G33" s="77">
        <f t="shared" si="1"/>
        <v>0</v>
      </c>
      <c r="H33" s="77">
        <v>2.3702450443659481E-2</v>
      </c>
      <c r="I33" s="77">
        <f t="shared" si="2"/>
        <v>2.3702450443659481E-2</v>
      </c>
      <c r="J33" s="76">
        <f>分析係数表!G36</f>
        <v>4.0214477211796247E-3</v>
      </c>
      <c r="K33" s="78">
        <f t="shared" si="3"/>
        <v>9.5318165323027401E-5</v>
      </c>
      <c r="L33" s="79"/>
      <c r="M33" s="80"/>
      <c r="N33" s="81">
        <f>分析係数表!H36</f>
        <v>0.13227609397010043</v>
      </c>
      <c r="O33" s="82">
        <f t="shared" si="4"/>
        <v>2.4661551115879718</v>
      </c>
      <c r="P33" s="76">
        <f>分析係数表!C36</f>
        <v>0.6760350559081294</v>
      </c>
      <c r="Q33" s="82">
        <f t="shared" si="5"/>
        <v>1.6672073087404937</v>
      </c>
      <c r="R33" s="83">
        <v>1.7120042523106651</v>
      </c>
      <c r="S33" s="84">
        <f t="shared" si="6"/>
        <v>1.7357067027543245</v>
      </c>
      <c r="T33" s="85">
        <f>分析係数表!F36</f>
        <v>0.90035746201966038</v>
      </c>
      <c r="U33" s="86">
        <f t="shared" si="7"/>
        <v>1.5627564817023967</v>
      </c>
      <c r="V33" s="87">
        <f>分析係数表!D36</f>
        <v>8.0428954423592495E-3</v>
      </c>
      <c r="W33" s="167">
        <f t="shared" si="8"/>
        <v>0</v>
      </c>
      <c r="X33" s="76">
        <f>分析係数表!E36</f>
        <v>0</v>
      </c>
      <c r="Y33" s="166">
        <f t="shared" si="9"/>
        <v>0</v>
      </c>
    </row>
    <row r="34" spans="1:25" x14ac:dyDescent="0.2">
      <c r="A34" s="6" t="s">
        <v>22</v>
      </c>
      <c r="B34" s="5" t="s">
        <v>377</v>
      </c>
      <c r="C34" s="90"/>
      <c r="D34" s="76">
        <f>投入係数表!T34</f>
        <v>0</v>
      </c>
      <c r="E34" s="77">
        <f t="shared" si="0"/>
        <v>0</v>
      </c>
      <c r="F34" s="76">
        <f>分析係数表!C37</f>
        <v>0.1837517433751743</v>
      </c>
      <c r="G34" s="77">
        <f t="shared" si="1"/>
        <v>0</v>
      </c>
      <c r="H34" s="77">
        <v>3.3125568948860713E-2</v>
      </c>
      <c r="I34" s="77">
        <f t="shared" si="2"/>
        <v>3.3125568948860713E-2</v>
      </c>
      <c r="J34" s="76">
        <f>分析係数表!G37</f>
        <v>0.39318023660403617</v>
      </c>
      <c r="K34" s="78">
        <f t="shared" si="3"/>
        <v>1.302431903695637E-2</v>
      </c>
      <c r="L34" s="79"/>
      <c r="M34" s="80"/>
      <c r="N34" s="81">
        <f>分析係数表!H37</f>
        <v>5.0938337801608578E-2</v>
      </c>
      <c r="O34" s="82">
        <f t="shared" si="4"/>
        <v>0.94969422194782427</v>
      </c>
      <c r="P34" s="76">
        <f>分析係数表!C37</f>
        <v>0.1837517433751743</v>
      </c>
      <c r="Q34" s="82">
        <f t="shared" si="5"/>
        <v>0.17450796895624243</v>
      </c>
      <c r="R34" s="83">
        <v>0.20037617141131639</v>
      </c>
      <c r="S34" s="84">
        <f t="shared" si="6"/>
        <v>0.2335017403601771</v>
      </c>
      <c r="T34" s="85">
        <f>分析係数表!F37</f>
        <v>0.67780097425191366</v>
      </c>
      <c r="U34" s="86">
        <f t="shared" si="7"/>
        <v>0.15826770710564542</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投入係数表!T35</f>
        <v>0</v>
      </c>
      <c r="E35" s="77">
        <f t="shared" si="0"/>
        <v>0</v>
      </c>
      <c r="F35" s="76">
        <f>分析係数表!C38</f>
        <v>7.8895463510848529E-3</v>
      </c>
      <c r="G35" s="77">
        <f t="shared" si="1"/>
        <v>0</v>
      </c>
      <c r="H35" s="77">
        <v>4.5486992909807256E-4</v>
      </c>
      <c r="I35" s="77">
        <f t="shared" si="2"/>
        <v>4.5486992909807256E-4</v>
      </c>
      <c r="J35" s="76">
        <f>分析係数表!G38</f>
        <v>0.41666666666666669</v>
      </c>
      <c r="K35" s="78">
        <f t="shared" si="3"/>
        <v>1.8952913712419692E-4</v>
      </c>
      <c r="L35" s="79"/>
      <c r="M35" s="80"/>
      <c r="N35" s="81">
        <f>分析係数表!H38</f>
        <v>4.4667605761803064E-2</v>
      </c>
      <c r="O35" s="82">
        <f t="shared" si="4"/>
        <v>0.83278271202025989</v>
      </c>
      <c r="P35" s="76">
        <f>分析係数表!C38</f>
        <v>7.8895463510848529E-3</v>
      </c>
      <c r="Q35" s="82">
        <f t="shared" si="5"/>
        <v>6.5702778068659892E-3</v>
      </c>
      <c r="R35" s="83">
        <v>7.3590464449484741E-3</v>
      </c>
      <c r="S35" s="84">
        <f t="shared" si="6"/>
        <v>7.8139163740465461E-3</v>
      </c>
      <c r="T35" s="85">
        <f>分析係数表!F38</f>
        <v>0.70833333333333337</v>
      </c>
      <c r="U35" s="86">
        <f t="shared" si="7"/>
        <v>5.5348574316163041E-3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投入係数表!T36</f>
        <v>0</v>
      </c>
      <c r="E36" s="77">
        <f t="shared" si="0"/>
        <v>0</v>
      </c>
      <c r="F36" s="76">
        <f>分析係数表!C39</f>
        <v>1</v>
      </c>
      <c r="G36" s="77">
        <f t="shared" si="1"/>
        <v>0</v>
      </c>
      <c r="H36" s="77">
        <v>3.5713810631633168E-3</v>
      </c>
      <c r="I36" s="77">
        <f t="shared" si="2"/>
        <v>3.5713810631633168E-3</v>
      </c>
      <c r="J36" s="76">
        <f>分析係数表!G39</f>
        <v>0.33114754098360655</v>
      </c>
      <c r="K36" s="78">
        <f t="shared" si="3"/>
        <v>1.1826540569819508E-3</v>
      </c>
      <c r="L36" s="79"/>
      <c r="M36" s="80"/>
      <c r="N36" s="81">
        <f>分析係数表!H39</f>
        <v>4.0896078520470756E-3</v>
      </c>
      <c r="O36" s="82">
        <f t="shared" si="4"/>
        <v>7.6246636909281157E-2</v>
      </c>
      <c r="P36" s="76">
        <f>分析係数表!C39</f>
        <v>1</v>
      </c>
      <c r="Q36" s="82">
        <f t="shared" si="5"/>
        <v>7.6246636909281157E-2</v>
      </c>
      <c r="R36" s="83">
        <v>0.1178892743397649</v>
      </c>
      <c r="S36" s="84">
        <f t="shared" si="6"/>
        <v>0.12146065540292822</v>
      </c>
      <c r="T36" s="85">
        <f>分析係数表!F39</f>
        <v>0.68196721311475406</v>
      </c>
      <c r="U36" s="86">
        <f t="shared" si="7"/>
        <v>8.283218466822645E-2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投入係数表!T37</f>
        <v>0</v>
      </c>
      <c r="E37" s="77">
        <f t="shared" si="0"/>
        <v>0</v>
      </c>
      <c r="F37" s="76">
        <f>分析係数表!C40</f>
        <v>0.77068092290377044</v>
      </c>
      <c r="G37" s="77">
        <f t="shared" si="1"/>
        <v>0</v>
      </c>
      <c r="H37" s="77">
        <v>1.0480937084774665E-5</v>
      </c>
      <c r="I37" s="77">
        <f t="shared" si="2"/>
        <v>1.0480937084774665E-5</v>
      </c>
      <c r="J37" s="76">
        <f>分析係数表!G40</f>
        <v>0.52989130434782605</v>
      </c>
      <c r="K37" s="78">
        <f t="shared" si="3"/>
        <v>5.5537574226387492E-6</v>
      </c>
      <c r="L37" s="79"/>
      <c r="M37" s="80"/>
      <c r="N37" s="81">
        <f>分析係数表!H40</f>
        <v>3.0172217930658426E-2</v>
      </c>
      <c r="O37" s="82">
        <f t="shared" si="4"/>
        <v>0.56253074341958542</v>
      </c>
      <c r="P37" s="76">
        <f>分析係数表!C40</f>
        <v>0.77068092290377044</v>
      </c>
      <c r="Q37" s="82">
        <f t="shared" si="5"/>
        <v>0.43353171250035016</v>
      </c>
      <c r="R37" s="83">
        <v>0.4336126870103737</v>
      </c>
      <c r="S37" s="84">
        <f t="shared" si="6"/>
        <v>0.43362316794745848</v>
      </c>
      <c r="T37" s="85">
        <f>分析係数表!F40</f>
        <v>0.69599184782608692</v>
      </c>
      <c r="U37" s="86">
        <f t="shared" si="7"/>
        <v>0.30179818991995327</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投入係数表!T38</f>
        <v>0</v>
      </c>
      <c r="E38" s="77">
        <f t="shared" si="0"/>
        <v>0</v>
      </c>
      <c r="F38" s="76">
        <f>分析係数表!C41</f>
        <v>0.61174300645557944</v>
      </c>
      <c r="G38" s="77">
        <f t="shared" si="1"/>
        <v>0</v>
      </c>
      <c r="H38" s="77">
        <v>9.4112643770498792E-5</v>
      </c>
      <c r="I38" s="77">
        <f t="shared" si="2"/>
        <v>9.4112643770498792E-5</v>
      </c>
      <c r="J38" s="76">
        <f>分析係数表!G41</f>
        <v>0.45221971407072986</v>
      </c>
      <c r="K38" s="78">
        <f t="shared" si="3"/>
        <v>4.2559592856335419E-5</v>
      </c>
      <c r="L38" s="79"/>
      <c r="M38" s="80"/>
      <c r="N38" s="81">
        <f>分析係数表!H41</f>
        <v>5.2210660244467667E-2</v>
      </c>
      <c r="O38" s="82">
        <f t="shared" si="4"/>
        <v>0.97341539787515619</v>
      </c>
      <c r="P38" s="76">
        <f>分析係数表!C41</f>
        <v>0.61174300645557944</v>
      </c>
      <c r="Q38" s="82">
        <f t="shared" si="5"/>
        <v>0.5954800620263021</v>
      </c>
      <c r="R38" s="83">
        <v>0.60358223452782689</v>
      </c>
      <c r="S38" s="84">
        <f t="shared" si="6"/>
        <v>0.60367634717159735</v>
      </c>
      <c r="T38" s="85">
        <f>分析係数表!F41</f>
        <v>0.5410082768999247</v>
      </c>
      <c r="U38" s="86">
        <f t="shared" si="7"/>
        <v>0.32659390038854663</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投入係数表!T39</f>
        <v>0</v>
      </c>
      <c r="E39" s="77">
        <f>$C$22*D39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0.28126537170979271</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投入係数表!T40</f>
        <v>0</v>
      </c>
      <c r="E40" s="77">
        <f>$C$22*D40</f>
        <v>0</v>
      </c>
      <c r="F40" s="76">
        <f>分析係数表!C43</f>
        <v>0.17601918465227817</v>
      </c>
      <c r="G40" s="77">
        <f>E40*F40</f>
        <v>0</v>
      </c>
      <c r="H40" s="77">
        <v>4.6016029556510615E-2</v>
      </c>
      <c r="I40" s="77">
        <f>C40+H40</f>
        <v>4.6016029556510615E-2</v>
      </c>
      <c r="J40" s="76">
        <f>分析係数表!G43</f>
        <v>0.3244228432563791</v>
      </c>
      <c r="K40" s="78">
        <f>I40*J40</f>
        <v>1.4928651144092751E-2</v>
      </c>
      <c r="L40" s="79"/>
      <c r="M40" s="80"/>
      <c r="N40" s="81">
        <f>分析係数表!H43</f>
        <v>4.0396237560776115E-2</v>
      </c>
      <c r="O40" s="82">
        <f t="shared" si="4"/>
        <v>0.75314733569278836</v>
      </c>
      <c r="P40" s="76">
        <f>分析係数表!C43</f>
        <v>0.17601918465227817</v>
      </c>
      <c r="Q40" s="82">
        <f>O40*P40</f>
        <v>0.13256837995168025</v>
      </c>
      <c r="R40" s="83">
        <v>0.1830265541179146</v>
      </c>
      <c r="S40" s="84">
        <f>I40+R40</f>
        <v>0.2290425836744252</v>
      </c>
      <c r="T40" s="85">
        <f>分析係数表!F43</f>
        <v>0.59416767922235725</v>
      </c>
      <c r="U40" s="86">
        <f>S40*T40</f>
        <v>0.13608970038492579</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投入係数表!T41</f>
        <v>0</v>
      </c>
      <c r="E41" s="77">
        <f>$C$22*D41</f>
        <v>0</v>
      </c>
      <c r="F41" s="76">
        <f>分析係数表!C44</f>
        <v>0.35545171339563864</v>
      </c>
      <c r="G41" s="77">
        <f>E41*F41</f>
        <v>0</v>
      </c>
      <c r="H41" s="77">
        <v>2.5583033187649598E-4</v>
      </c>
      <c r="I41" s="77">
        <f>C41+H41</f>
        <v>2.5583033187649598E-4</v>
      </c>
      <c r="J41" s="76">
        <f>分析係数表!G44</f>
        <v>0.26461880088823092</v>
      </c>
      <c r="K41" s="78">
        <f>I41*J41</f>
        <v>6.7697515651996524E-5</v>
      </c>
      <c r="L41" s="79"/>
      <c r="M41" s="80"/>
      <c r="N41" s="81">
        <f>分析係数表!H44</f>
        <v>0.11582678238742218</v>
      </c>
      <c r="O41" s="82">
        <f t="shared" si="4"/>
        <v>2.1594741942417519</v>
      </c>
      <c r="P41" s="76">
        <f>分析係数表!C44</f>
        <v>0.35545171339563864</v>
      </c>
      <c r="Q41" s="82">
        <f>O41*P41</f>
        <v>0.76758880237689686</v>
      </c>
      <c r="R41" s="83">
        <v>0.77722637028281449</v>
      </c>
      <c r="S41" s="84">
        <f>I41+R41</f>
        <v>0.77748220061469098</v>
      </c>
      <c r="T41" s="85">
        <f>分析係数表!F44</f>
        <v>0.46669133974833454</v>
      </c>
      <c r="U41" s="86">
        <f>S41*T41</f>
        <v>0.36284420983535354</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投入係数表!T42</f>
        <v>0</v>
      </c>
      <c r="E42" s="77">
        <f>$C$22*D42</f>
        <v>0</v>
      </c>
      <c r="F42" s="76">
        <f>分析係数表!C45</f>
        <v>1</v>
      </c>
      <c r="G42" s="77">
        <f>E42*F42</f>
        <v>0</v>
      </c>
      <c r="H42" s="77">
        <v>5.0744232749214996E-2</v>
      </c>
      <c r="I42" s="77">
        <f>C42+H42</f>
        <v>5.0744232749214996E-2</v>
      </c>
      <c r="J42" s="76">
        <f>分析係数表!G45</f>
        <v>0</v>
      </c>
      <c r="K42" s="78">
        <f>I42*J42</f>
        <v>0</v>
      </c>
      <c r="L42" s="79"/>
      <c r="M42" s="80"/>
      <c r="N42" s="81">
        <f>分析係数表!H45</f>
        <v>0</v>
      </c>
      <c r="O42" s="82">
        <f t="shared" si="4"/>
        <v>0</v>
      </c>
      <c r="P42" s="76">
        <f>分析係数表!C45</f>
        <v>1</v>
      </c>
      <c r="Q42" s="82">
        <f>O42*P42</f>
        <v>0</v>
      </c>
      <c r="R42" s="83">
        <v>6.0251153809631065E-2</v>
      </c>
      <c r="S42" s="84">
        <f>I42+R42</f>
        <v>0.11099538655884605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0</v>
      </c>
      <c r="E43" s="77">
        <f>$C$22*D43</f>
        <v>0</v>
      </c>
      <c r="F43" s="76">
        <f>分析係数表!C46</f>
        <v>0.4567198177676538</v>
      </c>
      <c r="G43" s="77">
        <f>E43*F43</f>
        <v>0</v>
      </c>
      <c r="H43" s="77">
        <v>1.8645392044047446E-2</v>
      </c>
      <c r="I43" s="77">
        <f>C43+H43</f>
        <v>1.8645392044047446E-2</v>
      </c>
      <c r="J43" s="76">
        <f>分析係数表!G46</f>
        <v>7.462686567164179E-3</v>
      </c>
      <c r="K43" s="78">
        <f>I43*J43</f>
        <v>1.3914471674662273E-4</v>
      </c>
      <c r="L43" s="79"/>
      <c r="M43" s="80"/>
      <c r="N43" s="81">
        <f>分析係数表!H46</f>
        <v>2.3901485890852909E-2</v>
      </c>
      <c r="O43" s="82">
        <f t="shared" si="4"/>
        <v>0.44561923349202098</v>
      </c>
      <c r="P43" s="76">
        <f>分析係数表!C46</f>
        <v>0.4567198177676538</v>
      </c>
      <c r="Q43" s="82">
        <f>O43*P43</f>
        <v>0.20352313511423739</v>
      </c>
      <c r="R43" s="83">
        <v>0.21740701619551253</v>
      </c>
      <c r="S43" s="84">
        <f>I43+R43</f>
        <v>0.23605240823955997</v>
      </c>
      <c r="T43" s="85">
        <f>分析係数表!F46</f>
        <v>0.31592039800995025</v>
      </c>
      <c r="U43" s="86">
        <f>S43*T43</f>
        <v>7.4573770762249053E-2</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投入係数表!T44</f>
        <v>0.5</v>
      </c>
      <c r="E44" s="91">
        <f>SUM(E5:E43)</f>
        <v>50</v>
      </c>
      <c r="F44" s="92">
        <f>分析係数表!C47</f>
        <v>0.36342247216802481</v>
      </c>
      <c r="G44" s="91">
        <f>SUM(G5:G43)</f>
        <v>4.3740582967193111</v>
      </c>
      <c r="H44" s="91">
        <f>SUM(H5:H43)</f>
        <v>5.1068631372394826</v>
      </c>
      <c r="I44" s="91">
        <f>SUM(I5:I43)</f>
        <v>105.10686313723949</v>
      </c>
      <c r="J44" s="92">
        <f>分析係数表!G47</f>
        <v>0.19905001489523683</v>
      </c>
      <c r="K44" s="93">
        <f>SUM(K5:K43)</f>
        <v>29.735242574207877</v>
      </c>
      <c r="L44" s="94">
        <f>最終需要_まとめ!$L$33</f>
        <v>0.627</v>
      </c>
      <c r="M44" s="91">
        <f>K44*L44</f>
        <v>18.643997094028339</v>
      </c>
      <c r="N44" s="95">
        <f>分析係数表!H47</f>
        <v>1</v>
      </c>
      <c r="O44" s="96">
        <f>SUM(O5:O43)</f>
        <v>18.643997094028343</v>
      </c>
      <c r="P44" s="92">
        <f>分析係数表!C47</f>
        <v>0.36342247216802481</v>
      </c>
      <c r="Q44" s="96">
        <f>SUM(Q5:Q43)</f>
        <v>5.6113663396204716</v>
      </c>
      <c r="R44" s="91">
        <f>SUM(R5:R43)</f>
        <v>6.2691857194516265</v>
      </c>
      <c r="S44" s="97">
        <f>SUM(S5:S43)</f>
        <v>111.37604885669111</v>
      </c>
      <c r="T44" s="98">
        <f>分析係数表!F47</f>
        <v>0.46090827844162724</v>
      </c>
      <c r="U44" s="99">
        <f>SUM(U5:U43)</f>
        <v>56.151823440122051</v>
      </c>
      <c r="V44" s="100">
        <f>分析係数表!D47</f>
        <v>7.2937009698454208E-2</v>
      </c>
      <c r="W44" s="164">
        <f>SUM(W5:W43)</f>
        <v>1</v>
      </c>
      <c r="X44" s="92">
        <f>分析係数表!E47</f>
        <v>5.555923339181093E-2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0.28540305010893241</v>
      </c>
      <c r="G5" s="77">
        <f t="shared" ref="G5:G38" si="1">E5*F5</f>
        <v>0</v>
      </c>
      <c r="H5" s="77">
        <f t="array" ref="H5:H43">MMULT(逆行列係数!C5:AO43,'19'!G5:G43)</f>
        <v>3.8317197667232707E-4</v>
      </c>
      <c r="I5" s="77">
        <f t="shared" ref="I5:I38" si="2">C5+H5</f>
        <v>3.8317197667232707E-4</v>
      </c>
      <c r="J5" s="76">
        <f>分析係数表!G8</f>
        <v>0.12073170731707317</v>
      </c>
      <c r="K5" s="78">
        <f t="shared" ref="K5:K38" si="3">I5*J5</f>
        <v>4.6261006939707777E-5</v>
      </c>
      <c r="L5" s="79" t="s">
        <v>183</v>
      </c>
      <c r="M5" s="80" t="s">
        <v>183</v>
      </c>
      <c r="N5" s="81">
        <f>分析係数表!H8</f>
        <v>1.3177625301040578E-2</v>
      </c>
      <c r="O5" s="82">
        <f t="shared" ref="O5:O43" si="4">$M$44*N5</f>
        <v>0.1818098277827023</v>
      </c>
      <c r="P5" s="76">
        <f>分析係数表!C8</f>
        <v>0.28540305010893241</v>
      </c>
      <c r="Q5" s="82">
        <f t="shared" ref="Q5:Q38" si="5">O5*P5</f>
        <v>5.1889079388962957E-2</v>
      </c>
      <c r="R5" s="83">
        <f t="array" ref="R5:R43">MMULT(逆行列係数!C5:AO43,'19'!Q5:Q43)</f>
        <v>6.0022068953836952E-2</v>
      </c>
      <c r="S5" s="84">
        <f t="shared" ref="S5:S38" si="6">I5+R5</f>
        <v>6.040524093050928E-2</v>
      </c>
      <c r="T5" s="85">
        <f>分析係数表!F8</f>
        <v>0.44634146341463415</v>
      </c>
      <c r="U5" s="86">
        <f t="shared" ref="U5:U38" si="7">S5*T5</f>
        <v>2.696136363483707E-2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投入係数表!U6</f>
        <v>0</v>
      </c>
      <c r="E6" s="77">
        <f t="shared" si="0"/>
        <v>0</v>
      </c>
      <c r="F6" s="76">
        <f>分析係数表!C9</f>
        <v>1</v>
      </c>
      <c r="G6" s="77">
        <f t="shared" si="1"/>
        <v>0</v>
      </c>
      <c r="H6" s="77">
        <v>3.8773922883291855E-3</v>
      </c>
      <c r="I6" s="77">
        <f t="shared" si="2"/>
        <v>3.8773922883291855E-3</v>
      </c>
      <c r="J6" s="76">
        <f>分析係数表!G9</f>
        <v>0.24766355140186916</v>
      </c>
      <c r="K6" s="78">
        <f t="shared" si="3"/>
        <v>9.6028874430582629E-4</v>
      </c>
      <c r="L6" s="79"/>
      <c r="M6" s="80"/>
      <c r="N6" s="81">
        <f>分析係数表!H9</f>
        <v>6.816013086745127E-4</v>
      </c>
      <c r="O6" s="82">
        <f t="shared" si="4"/>
        <v>9.4039566094501204E-3</v>
      </c>
      <c r="P6" s="76">
        <f>分析係数表!C9</f>
        <v>1</v>
      </c>
      <c r="Q6" s="82">
        <f t="shared" si="5"/>
        <v>9.4039566094501204E-3</v>
      </c>
      <c r="R6" s="83">
        <v>1.1861869793374466E-2</v>
      </c>
      <c r="S6" s="84">
        <f t="shared" si="6"/>
        <v>1.5739262081703651E-2</v>
      </c>
      <c r="T6" s="85">
        <f>分析係数表!F9</f>
        <v>0.64018691588785048</v>
      </c>
      <c r="U6" s="86">
        <f t="shared" si="7"/>
        <v>1.0076069650436449E-2</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1.8807913218900241E-2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投入係数表!U8</f>
        <v>0</v>
      </c>
      <c r="E8" s="77">
        <f t="shared" si="0"/>
        <v>0</v>
      </c>
      <c r="F8" s="76">
        <f>分析係数表!C11</f>
        <v>8.7822458270106263E-2</v>
      </c>
      <c r="G8" s="77">
        <f t="shared" si="1"/>
        <v>0</v>
      </c>
      <c r="H8" s="77">
        <v>4.9436674575464891E-2</v>
      </c>
      <c r="I8" s="77">
        <f t="shared" si="2"/>
        <v>4.9436674575464891E-2</v>
      </c>
      <c r="J8" s="76">
        <f>分析係数表!G11</f>
        <v>0.34070796460176989</v>
      </c>
      <c r="K8" s="78">
        <f t="shared" si="3"/>
        <v>1.6843468771286708E-2</v>
      </c>
      <c r="L8" s="79"/>
      <c r="M8" s="80"/>
      <c r="N8" s="81">
        <f>分析係数表!H11</f>
        <v>0</v>
      </c>
      <c r="O8" s="82">
        <f t="shared" si="4"/>
        <v>0</v>
      </c>
      <c r="P8" s="76">
        <f>分析係数表!C11</f>
        <v>8.7822458270106263E-2</v>
      </c>
      <c r="Q8" s="82">
        <f t="shared" si="5"/>
        <v>0</v>
      </c>
      <c r="R8" s="83">
        <v>1.2576173637884243E-2</v>
      </c>
      <c r="S8" s="84">
        <f t="shared" si="6"/>
        <v>6.2012848213349132E-2</v>
      </c>
      <c r="T8" s="85">
        <f>分析係数表!F11</f>
        <v>0.55309734513274333</v>
      </c>
      <c r="U8" s="86">
        <f t="shared" si="7"/>
        <v>3.4299141710923194E-2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投入係数表!U9</f>
        <v>0</v>
      </c>
      <c r="E9" s="77">
        <f t="shared" si="0"/>
        <v>0</v>
      </c>
      <c r="F9" s="76">
        <f>分析係数表!C12</f>
        <v>5.1649194579391433E-2</v>
      </c>
      <c r="G9" s="77">
        <f t="shared" si="1"/>
        <v>0</v>
      </c>
      <c r="H9" s="77">
        <v>1.2434028310053365E-4</v>
      </c>
      <c r="I9" s="77">
        <f t="shared" si="2"/>
        <v>1.2434028310053365E-4</v>
      </c>
      <c r="J9" s="76">
        <f>分析係数表!G12</f>
        <v>0.11451828724353257</v>
      </c>
      <c r="K9" s="78">
        <f t="shared" si="3"/>
        <v>1.4239236256049071E-5</v>
      </c>
      <c r="L9" s="79"/>
      <c r="M9" s="80"/>
      <c r="N9" s="81">
        <f>分析係数表!H12</f>
        <v>9.8559549234334534E-2</v>
      </c>
      <c r="O9" s="82">
        <f t="shared" si="4"/>
        <v>1.3598121257264872</v>
      </c>
      <c r="P9" s="76">
        <f>分析係数表!C12</f>
        <v>5.1649194579391433E-2</v>
      </c>
      <c r="Q9" s="82">
        <f t="shared" si="5"/>
        <v>7.0233201073063231E-2</v>
      </c>
      <c r="R9" s="83">
        <v>7.5574868148030452E-2</v>
      </c>
      <c r="S9" s="84">
        <f t="shared" si="6"/>
        <v>7.5699208431130982E-2</v>
      </c>
      <c r="T9" s="85">
        <f>分析係数表!F12</f>
        <v>0.48360838537020517</v>
      </c>
      <c r="U9" s="86">
        <f t="shared" si="7"/>
        <v>3.660877196318188E-2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投入係数表!U10</f>
        <v>2.1818181818181819E-3</v>
      </c>
      <c r="E10" s="77">
        <f t="shared" si="0"/>
        <v>0.2181818181818182</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0.20249853232349257</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投入係数表!U11</f>
        <v>7.2727272727272727E-3</v>
      </c>
      <c r="E11" s="77">
        <f t="shared" si="0"/>
        <v>0.72727272727272729</v>
      </c>
      <c r="F11" s="76">
        <f>分析係数表!C14</f>
        <v>0.34108258154059679</v>
      </c>
      <c r="G11" s="77">
        <f t="shared" si="1"/>
        <v>0.24806005930225222</v>
      </c>
      <c r="H11" s="77">
        <v>0.55659911414891838</v>
      </c>
      <c r="I11" s="77">
        <f t="shared" si="2"/>
        <v>0.55659911414891838</v>
      </c>
      <c r="J11" s="76">
        <f>分析係数表!G14</f>
        <v>0.16056603773584904</v>
      </c>
      <c r="K11" s="78">
        <f t="shared" si="3"/>
        <v>8.9370914366175377E-2</v>
      </c>
      <c r="L11" s="79"/>
      <c r="M11" s="80"/>
      <c r="N11" s="81">
        <f>分析係数表!H14</f>
        <v>1.2723224428590903E-3</v>
      </c>
      <c r="O11" s="82">
        <f t="shared" si="4"/>
        <v>1.7554052337640222E-2</v>
      </c>
      <c r="P11" s="76">
        <f>分析係数表!C14</f>
        <v>0.34108258154059679</v>
      </c>
      <c r="Q11" s="82">
        <f t="shared" si="5"/>
        <v>5.9873814878210743E-3</v>
      </c>
      <c r="R11" s="83">
        <v>3.8285435061509311E-2</v>
      </c>
      <c r="S11" s="84">
        <f t="shared" si="6"/>
        <v>0.59488454921042766</v>
      </c>
      <c r="T11" s="85">
        <f>分析係数表!F14</f>
        <v>0.29226415094339625</v>
      </c>
      <c r="U11" s="86">
        <f t="shared" si="7"/>
        <v>0.17386342768433066</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投入係数表!U12</f>
        <v>1.3090909090909091E-2</v>
      </c>
      <c r="E12" s="77">
        <f t="shared" si="0"/>
        <v>1.3090909090909091</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0.12601301856663161</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投入係数表!U13</f>
        <v>7.2727272727272723E-4</v>
      </c>
      <c r="E13" s="77">
        <f t="shared" si="0"/>
        <v>7.2727272727272724E-2</v>
      </c>
      <c r="F13" s="76">
        <f>分析係数表!C16</f>
        <v>7.999999999999996E-2</v>
      </c>
      <c r="G13" s="77">
        <f t="shared" si="1"/>
        <v>5.8181818181818152E-3</v>
      </c>
      <c r="H13" s="77">
        <v>1.4734798751503627E-2</v>
      </c>
      <c r="I13" s="77">
        <f t="shared" si="2"/>
        <v>1.4734798751503627E-2</v>
      </c>
      <c r="J13" s="76">
        <f>分析係数表!G16</f>
        <v>3.4364261168384883E-2</v>
      </c>
      <c r="K13" s="78">
        <f t="shared" si="3"/>
        <v>5.0635047256026211E-4</v>
      </c>
      <c r="L13" s="79"/>
      <c r="M13" s="80"/>
      <c r="N13" s="81">
        <f>分析係数表!H16</f>
        <v>1.767619393829236E-2</v>
      </c>
      <c r="O13" s="82">
        <f t="shared" si="4"/>
        <v>0.24387594140507307</v>
      </c>
      <c r="P13" s="76">
        <f>分析係数表!C16</f>
        <v>7.999999999999996E-2</v>
      </c>
      <c r="Q13" s="82">
        <f t="shared" si="5"/>
        <v>1.9510075312405836E-2</v>
      </c>
      <c r="R13" s="83">
        <v>2.2878181699220786E-2</v>
      </c>
      <c r="S13" s="84">
        <f t="shared" si="6"/>
        <v>3.7612980450724413E-2</v>
      </c>
      <c r="T13" s="85">
        <f>分析係数表!F16</f>
        <v>0.28865979381443296</v>
      </c>
      <c r="U13" s="86">
        <f t="shared" si="7"/>
        <v>1.0857355181652407E-2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投入係数表!U14</f>
        <v>4.1454545454545452E-2</v>
      </c>
      <c r="E14" s="77">
        <f t="shared" si="0"/>
        <v>4.1454545454545455</v>
      </c>
      <c r="F14" s="76">
        <f>分析係数表!C17</f>
        <v>0.11736526946107784</v>
      </c>
      <c r="G14" s="77">
        <f t="shared" si="1"/>
        <v>0.48653238976592267</v>
      </c>
      <c r="H14" s="77">
        <v>0.53129142578617139</v>
      </c>
      <c r="I14" s="77">
        <f t="shared" si="2"/>
        <v>0.53129142578617139</v>
      </c>
      <c r="J14" s="76">
        <f>分析係数表!G17</f>
        <v>0.2134453781512605</v>
      </c>
      <c r="K14" s="78">
        <f t="shared" si="3"/>
        <v>0.1134016992854517</v>
      </c>
      <c r="L14" s="79"/>
      <c r="M14" s="80"/>
      <c r="N14" s="81">
        <f>分析係数表!H17</f>
        <v>2.9081655836779205E-3</v>
      </c>
      <c r="O14" s="82">
        <f t="shared" si="4"/>
        <v>4.0123548200320505E-2</v>
      </c>
      <c r="P14" s="76">
        <f>分析係数表!C17</f>
        <v>0.11736526946107784</v>
      </c>
      <c r="Q14" s="82">
        <f t="shared" si="5"/>
        <v>4.7091110462651612E-3</v>
      </c>
      <c r="R14" s="83">
        <v>8.1977085622732537E-3</v>
      </c>
      <c r="S14" s="84">
        <f t="shared" si="6"/>
        <v>0.5394891343484447</v>
      </c>
      <c r="T14" s="85">
        <f>分析係数表!F17</f>
        <v>0.32436974789915968</v>
      </c>
      <c r="U14" s="86">
        <f t="shared" si="7"/>
        <v>0.17499395450294089</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投入係数表!U15</f>
        <v>9.4545454545454551E-3</v>
      </c>
      <c r="E15" s="77">
        <f t="shared" si="0"/>
        <v>0.94545454545454555</v>
      </c>
      <c r="F15" s="76">
        <f>分析係数表!C18</f>
        <v>0.3260188087774295</v>
      </c>
      <c r="G15" s="77">
        <f t="shared" si="1"/>
        <v>0.30823596466229702</v>
      </c>
      <c r="H15" s="77">
        <v>0.34035987621236169</v>
      </c>
      <c r="I15" s="77">
        <f t="shared" si="2"/>
        <v>0.34035987621236169</v>
      </c>
      <c r="J15" s="76">
        <f>分析係数表!G18</f>
        <v>0.2148626817447496</v>
      </c>
      <c r="K15" s="78">
        <f t="shared" si="3"/>
        <v>7.3130635761299037E-2</v>
      </c>
      <c r="L15" s="79"/>
      <c r="M15" s="80"/>
      <c r="N15" s="81">
        <f>分析係数表!H18</f>
        <v>4.544008724496751E-4</v>
      </c>
      <c r="O15" s="82">
        <f t="shared" si="4"/>
        <v>6.2693044063000794E-3</v>
      </c>
      <c r="P15" s="76">
        <f>分析係数表!C18</f>
        <v>0.3260188087774295</v>
      </c>
      <c r="Q15" s="82">
        <f t="shared" si="5"/>
        <v>2.043911154405042E-3</v>
      </c>
      <c r="R15" s="83">
        <v>4.660673205472473E-3</v>
      </c>
      <c r="S15" s="84">
        <f t="shared" si="6"/>
        <v>0.34502054941783417</v>
      </c>
      <c r="T15" s="85">
        <f>分析係数表!F18</f>
        <v>0.44749596122778673</v>
      </c>
      <c r="U15" s="86">
        <f t="shared" si="7"/>
        <v>0.15439530240507279</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投入係数表!U16</f>
        <v>4.581818181818182E-2</v>
      </c>
      <c r="E16" s="77">
        <f t="shared" si="0"/>
        <v>4.581818181818182</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-1.8807913218900237E-3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投入係数表!U17</f>
        <v>6.6909090909090904E-2</v>
      </c>
      <c r="E17" s="77">
        <f t="shared" si="0"/>
        <v>6.6909090909090905</v>
      </c>
      <c r="F17" s="76">
        <f>分析係数表!C20</f>
        <v>0.14381270903010035</v>
      </c>
      <c r="G17" s="77">
        <f t="shared" si="1"/>
        <v>0.96223776223776225</v>
      </c>
      <c r="H17" s="77">
        <v>1.0720417405344755</v>
      </c>
      <c r="I17" s="77">
        <f t="shared" si="2"/>
        <v>1.0720417405344755</v>
      </c>
      <c r="J17" s="76">
        <f>分析係数表!G20</f>
        <v>0.10504201680672269</v>
      </c>
      <c r="K17" s="78">
        <f t="shared" si="3"/>
        <v>0.11260942652673063</v>
      </c>
      <c r="L17" s="79"/>
      <c r="M17" s="80"/>
      <c r="N17" s="81">
        <f>分析係数表!H20</f>
        <v>5.9072113418457762E-4</v>
      </c>
      <c r="O17" s="82">
        <f t="shared" si="4"/>
        <v>8.1500957281901033E-3</v>
      </c>
      <c r="P17" s="76">
        <f>分析係数表!C20</f>
        <v>0.14381270903010035</v>
      </c>
      <c r="Q17" s="82">
        <f t="shared" si="5"/>
        <v>1.1720873455256671E-3</v>
      </c>
      <c r="R17" s="83">
        <v>2.4411155109994955E-3</v>
      </c>
      <c r="S17" s="84">
        <f t="shared" si="6"/>
        <v>1.0744828560454751</v>
      </c>
      <c r="T17" s="85">
        <f>分析係数表!F20</f>
        <v>0.23109243697478993</v>
      </c>
      <c r="U17" s="86">
        <f t="shared" si="7"/>
        <v>0.24830486169118124</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投入係数表!U18</f>
        <v>2.8363636363636365E-2</v>
      </c>
      <c r="E18" s="77">
        <f t="shared" si="0"/>
        <v>2.8363636363636364</v>
      </c>
      <c r="F18" s="76">
        <f>分析係数表!C21</f>
        <v>1.9047619047619091E-2</v>
      </c>
      <c r="G18" s="77">
        <f t="shared" si="1"/>
        <v>5.4025974025974151E-2</v>
      </c>
      <c r="H18" s="77">
        <v>5.715791784308364E-2</v>
      </c>
      <c r="I18" s="77">
        <f t="shared" si="2"/>
        <v>5.715791784308364E-2</v>
      </c>
      <c r="J18" s="76">
        <f>分析係数表!G21</f>
        <v>0.29914529914529914</v>
      </c>
      <c r="K18" s="78">
        <f t="shared" si="3"/>
        <v>1.7098522431691687E-2</v>
      </c>
      <c r="L18" s="79"/>
      <c r="M18" s="80"/>
      <c r="N18" s="81">
        <f>分析係数表!H21</f>
        <v>9.5424183214431774E-4</v>
      </c>
      <c r="O18" s="82">
        <f t="shared" si="4"/>
        <v>1.3165539253230166E-2</v>
      </c>
      <c r="P18" s="76">
        <f>分析係数表!C21</f>
        <v>1.9047619047619091E-2</v>
      </c>
      <c r="Q18" s="82">
        <f t="shared" si="5"/>
        <v>2.5077217625200373E-4</v>
      </c>
      <c r="R18" s="83">
        <v>5.2118613914266579E-4</v>
      </c>
      <c r="S18" s="84">
        <f t="shared" si="6"/>
        <v>5.7679103982226303E-2</v>
      </c>
      <c r="T18" s="85">
        <f>分析係数表!F21</f>
        <v>0.44444444444444442</v>
      </c>
      <c r="U18" s="86">
        <f t="shared" si="7"/>
        <v>2.5635157325433911E-2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投入係数表!U19</f>
        <v>1.3090909090909091E-2</v>
      </c>
      <c r="E19" s="77">
        <f t="shared" si="0"/>
        <v>1.3090909090909091</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6.2693044063000789E-4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投入係数表!U20</f>
        <v>2.1818181818181819E-3</v>
      </c>
      <c r="E20" s="77">
        <f t="shared" si="0"/>
        <v>0.2181818181818182</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6.2693044063000789E-4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投入係数表!U21</f>
        <v>7.2727272727272723E-4</v>
      </c>
      <c r="E21" s="77">
        <f t="shared" si="0"/>
        <v>7.2727272727272724E-2</v>
      </c>
      <c r="F21" s="76">
        <f>分析係数表!C24</f>
        <v>1.5105740181268867E-2</v>
      </c>
      <c r="G21" s="77">
        <f t="shared" si="1"/>
        <v>1.0985992859104631E-3</v>
      </c>
      <c r="H21" s="77">
        <v>1.2607751636786592E-3</v>
      </c>
      <c r="I21" s="77">
        <f t="shared" si="2"/>
        <v>1.2607751636786592E-3</v>
      </c>
      <c r="J21" s="76">
        <f>分析係数表!G24</f>
        <v>0.33333333333333331</v>
      </c>
      <c r="K21" s="78">
        <f t="shared" si="3"/>
        <v>4.2025838789288639E-4</v>
      </c>
      <c r="L21" s="79"/>
      <c r="M21" s="80"/>
      <c r="N21" s="81">
        <f>分析係数表!H24</f>
        <v>4.0896078520470761E-4</v>
      </c>
      <c r="O21" s="82">
        <f t="shared" si="4"/>
        <v>5.6423739656700717E-3</v>
      </c>
      <c r="P21" s="76">
        <f>分析係数表!C24</f>
        <v>1.5105740181268867E-2</v>
      </c>
      <c r="Q21" s="82">
        <f t="shared" si="5"/>
        <v>8.5232235130967769E-5</v>
      </c>
      <c r="R21" s="83">
        <v>2.1930625588287647E-4</v>
      </c>
      <c r="S21" s="84">
        <f t="shared" si="6"/>
        <v>1.4800814195615355E-3</v>
      </c>
      <c r="T21" s="85">
        <f>分析係数表!F24</f>
        <v>0.55555555555555558</v>
      </c>
      <c r="U21" s="86">
        <f t="shared" si="7"/>
        <v>8.2226745531196424E-4</v>
      </c>
      <c r="V21" s="87">
        <f>分析係数表!D24</f>
        <v>0</v>
      </c>
      <c r="W21" s="167">
        <f t="shared" si="8"/>
        <v>0</v>
      </c>
      <c r="X21" s="76">
        <f>分析係数表!E24</f>
        <v>0</v>
      </c>
      <c r="Y21" s="166">
        <f t="shared" si="9"/>
        <v>0</v>
      </c>
    </row>
    <row r="22" spans="1:25" x14ac:dyDescent="0.2">
      <c r="A22" s="6" t="s">
        <v>10</v>
      </c>
      <c r="B22" s="5" t="s">
        <v>271</v>
      </c>
      <c r="C22" s="90"/>
      <c r="D22" s="76">
        <f>投入係数表!U22</f>
        <v>0.15054545454545454</v>
      </c>
      <c r="E22" s="77">
        <f t="shared" si="0"/>
        <v>15.054545454545455</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7.5231652875600947E-3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75">
        <f>最終需要_まとめ!C24</f>
        <v>100</v>
      </c>
      <c r="D23" s="76">
        <f>投入係数表!U23</f>
        <v>0.12</v>
      </c>
      <c r="E23" s="77">
        <f t="shared" si="0"/>
        <v>12</v>
      </c>
      <c r="F23" s="76">
        <f>分析係数表!C26</f>
        <v>0.3413940256045519</v>
      </c>
      <c r="G23" s="77">
        <f t="shared" si="1"/>
        <v>4.0967283072546223</v>
      </c>
      <c r="H23" s="77">
        <v>4.2756379012151191</v>
      </c>
      <c r="I23" s="77">
        <f t="shared" si="2"/>
        <v>104.27563790121512</v>
      </c>
      <c r="J23" s="76">
        <f>分析係数表!G26</f>
        <v>0.19709090909090909</v>
      </c>
      <c r="K23" s="78">
        <f t="shared" si="3"/>
        <v>20.551780269984945</v>
      </c>
      <c r="L23" s="79"/>
      <c r="M23" s="80"/>
      <c r="N23" s="81">
        <f>分析係数表!H26</f>
        <v>1.1996183032671423E-2</v>
      </c>
      <c r="O23" s="82">
        <f t="shared" si="4"/>
        <v>0.1655096363263221</v>
      </c>
      <c r="P23" s="76">
        <f>分析係数表!C26</f>
        <v>0.3413940256045519</v>
      </c>
      <c r="Q23" s="82">
        <f t="shared" si="5"/>
        <v>5.6504001021788479E-2</v>
      </c>
      <c r="R23" s="83">
        <v>5.9888074945468078E-2</v>
      </c>
      <c r="S23" s="84">
        <f t="shared" si="6"/>
        <v>104.33552597616058</v>
      </c>
      <c r="T23" s="85">
        <f>分析係数表!F26</f>
        <v>0.33090909090909093</v>
      </c>
      <c r="U23" s="86">
        <f t="shared" si="7"/>
        <v>34.525574050293137</v>
      </c>
      <c r="V23" s="87">
        <f>分析係数表!D26</f>
        <v>1.6E-2</v>
      </c>
      <c r="W23" s="167">
        <f t="shared" si="8"/>
        <v>2</v>
      </c>
      <c r="X23" s="76">
        <f>分析係数表!E26</f>
        <v>1.6E-2</v>
      </c>
      <c r="Y23" s="166">
        <f t="shared" si="9"/>
        <v>2</v>
      </c>
    </row>
    <row r="24" spans="1:25" x14ac:dyDescent="0.2">
      <c r="A24" s="6" t="s">
        <v>12</v>
      </c>
      <c r="B24" s="5" t="s">
        <v>365</v>
      </c>
      <c r="C24" s="90"/>
      <c r="D24" s="76">
        <f>投入係数表!U24</f>
        <v>0</v>
      </c>
      <c r="E24" s="77">
        <f t="shared" si="0"/>
        <v>0</v>
      </c>
      <c r="F24" s="76">
        <f>分析係数表!C27</f>
        <v>1.9120458891013214E-3</v>
      </c>
      <c r="G24" s="77">
        <f t="shared" si="1"/>
        <v>0</v>
      </c>
      <c r="H24" s="77">
        <v>2.4402215446548392E-6</v>
      </c>
      <c r="I24" s="77">
        <f t="shared" si="2"/>
        <v>2.4402215446548392E-6</v>
      </c>
      <c r="J24" s="76">
        <f>分析係数表!G27</f>
        <v>0.2857142857142857</v>
      </c>
      <c r="K24" s="78">
        <f t="shared" si="3"/>
        <v>6.9720615561566829E-7</v>
      </c>
      <c r="L24" s="79"/>
      <c r="M24" s="80"/>
      <c r="N24" s="81">
        <f>分析係数表!H27</f>
        <v>1.131458172399691E-2</v>
      </c>
      <c r="O24" s="82">
        <f t="shared" si="4"/>
        <v>0.15610567971687198</v>
      </c>
      <c r="P24" s="76">
        <f>分析係数表!C27</f>
        <v>1.9120458891013214E-3</v>
      </c>
      <c r="Q24" s="82">
        <f t="shared" si="5"/>
        <v>2.9848122316801262E-4</v>
      </c>
      <c r="R24" s="83">
        <v>2.9922800572369633E-4</v>
      </c>
      <c r="S24" s="84">
        <f t="shared" si="6"/>
        <v>3.0166822726835116E-4</v>
      </c>
      <c r="T24" s="85">
        <f>分析係数表!F27</f>
        <v>0.5714285714285714</v>
      </c>
      <c r="U24" s="86">
        <f t="shared" si="7"/>
        <v>1.7238184415334351E-4</v>
      </c>
      <c r="V24" s="87">
        <f>分析係数表!D27</f>
        <v>0</v>
      </c>
      <c r="W24" s="167">
        <f t="shared" si="8"/>
        <v>0</v>
      </c>
      <c r="X24" s="76">
        <f>分析係数表!E27</f>
        <v>0</v>
      </c>
      <c r="Y24" s="166">
        <f t="shared" si="9"/>
        <v>0</v>
      </c>
    </row>
    <row r="25" spans="1:25" x14ac:dyDescent="0.2">
      <c r="A25" s="6" t="s">
        <v>13</v>
      </c>
      <c r="B25" s="5" t="s">
        <v>191</v>
      </c>
      <c r="C25" s="90"/>
      <c r="D25" s="76">
        <f>投入係数表!U25</f>
        <v>0</v>
      </c>
      <c r="E25" s="77">
        <f t="shared" si="0"/>
        <v>0</v>
      </c>
      <c r="F25" s="76">
        <f>分析係数表!C28</f>
        <v>4.5924225028702859E-3</v>
      </c>
      <c r="G25" s="77">
        <f t="shared" si="1"/>
        <v>0</v>
      </c>
      <c r="H25" s="77">
        <v>1.745463149359479E-4</v>
      </c>
      <c r="I25" s="77">
        <f t="shared" si="2"/>
        <v>1.745463149359479E-4</v>
      </c>
      <c r="J25" s="76">
        <f>分析係数表!G28</f>
        <v>0.125</v>
      </c>
      <c r="K25" s="78">
        <f t="shared" si="3"/>
        <v>2.1818289366993488E-5</v>
      </c>
      <c r="L25" s="79"/>
      <c r="M25" s="80"/>
      <c r="N25" s="81">
        <f>分析係数表!H28</f>
        <v>2.2174762575544144E-2</v>
      </c>
      <c r="O25" s="82">
        <f t="shared" si="4"/>
        <v>0.30594205502744387</v>
      </c>
      <c r="P25" s="76">
        <f>分析係数表!C28</f>
        <v>4.5924225028702859E-3</v>
      </c>
      <c r="Q25" s="82">
        <f t="shared" si="5"/>
        <v>1.4050151780824124E-3</v>
      </c>
      <c r="R25" s="83">
        <v>1.4420862814885737E-3</v>
      </c>
      <c r="S25" s="84">
        <f t="shared" si="6"/>
        <v>1.6166325964245215E-3</v>
      </c>
      <c r="T25" s="85">
        <f>分析係数表!F28</f>
        <v>0.20833333333333334</v>
      </c>
      <c r="U25" s="86">
        <f t="shared" si="7"/>
        <v>3.3679845758844199E-4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投入係数表!U26</f>
        <v>3.6363636363636364E-3</v>
      </c>
      <c r="E26" s="77">
        <f t="shared" si="0"/>
        <v>0.36363636363636365</v>
      </c>
      <c r="F26" s="76">
        <f>分析係数表!C29</f>
        <v>0.39276807980049877</v>
      </c>
      <c r="G26" s="77">
        <f t="shared" si="1"/>
        <v>0.14282475629109045</v>
      </c>
      <c r="H26" s="77">
        <v>0.18692691847224399</v>
      </c>
      <c r="I26" s="77">
        <f t="shared" si="2"/>
        <v>0.18692691847224399</v>
      </c>
      <c r="J26" s="76">
        <f>分析係数表!G29</f>
        <v>0.26146220570012391</v>
      </c>
      <c r="K26" s="78">
        <f t="shared" si="3"/>
        <v>4.8874324408480149E-2</v>
      </c>
      <c r="L26" s="79"/>
      <c r="M26" s="80"/>
      <c r="N26" s="81">
        <f>分析係数表!H29</f>
        <v>1.0178579542872723E-2</v>
      </c>
      <c r="O26" s="82">
        <f t="shared" si="4"/>
        <v>0.14043241870112178</v>
      </c>
      <c r="P26" s="76">
        <f>分析係数表!C29</f>
        <v>0.39276807980049877</v>
      </c>
      <c r="Q26" s="82">
        <f t="shared" si="5"/>
        <v>5.5157371434979251E-2</v>
      </c>
      <c r="R26" s="83">
        <v>6.6929086754127232E-2</v>
      </c>
      <c r="S26" s="84">
        <f t="shared" si="6"/>
        <v>0.2538560052263712</v>
      </c>
      <c r="T26" s="85">
        <f>分析係数表!F29</f>
        <v>0.36926889714993805</v>
      </c>
      <c r="U26" s="86">
        <f t="shared" si="7"/>
        <v>9.3741127084830997E-2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投入係数表!U27</f>
        <v>1.4545454545454545E-3</v>
      </c>
      <c r="E27" s="77">
        <f t="shared" si="0"/>
        <v>0.14545454545454545</v>
      </c>
      <c r="F27" s="76">
        <f>分析係数表!C30</f>
        <v>1</v>
      </c>
      <c r="G27" s="77">
        <f t="shared" si="1"/>
        <v>0.14545454545454545</v>
      </c>
      <c r="H27" s="77">
        <v>0.19046022021026709</v>
      </c>
      <c r="I27" s="77">
        <f t="shared" si="2"/>
        <v>0.19046022021026709</v>
      </c>
      <c r="J27" s="76">
        <f>分析係数表!G30</f>
        <v>0.34503154574132494</v>
      </c>
      <c r="K27" s="78">
        <f t="shared" si="3"/>
        <v>6.5714784181381589E-2</v>
      </c>
      <c r="L27" s="79"/>
      <c r="M27" s="80"/>
      <c r="N27" s="81">
        <f>分析係数表!H30</f>
        <v>0</v>
      </c>
      <c r="O27" s="82">
        <f t="shared" si="4"/>
        <v>0</v>
      </c>
      <c r="P27" s="76">
        <f>分析係数表!C30</f>
        <v>1</v>
      </c>
      <c r="Q27" s="82">
        <f t="shared" si="5"/>
        <v>0</v>
      </c>
      <c r="R27" s="83">
        <v>2.9940683883564231E-2</v>
      </c>
      <c r="S27" s="84">
        <f t="shared" si="6"/>
        <v>0.22040090409383134</v>
      </c>
      <c r="T27" s="85">
        <f>分析係数表!F30</f>
        <v>0.4357255520504732</v>
      </c>
      <c r="U27" s="86">
        <f t="shared" si="7"/>
        <v>9.6034305608708057E-2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投入係数表!U28</f>
        <v>9.4545454545454551E-3</v>
      </c>
      <c r="E28" s="77">
        <f t="shared" si="0"/>
        <v>0.94545454545454555</v>
      </c>
      <c r="F28" s="76">
        <f>分析係数表!C31</f>
        <v>0.9610142630744849</v>
      </c>
      <c r="G28" s="77">
        <f t="shared" si="1"/>
        <v>0.90859530327042215</v>
      </c>
      <c r="H28" s="77">
        <v>1.2097400178542848</v>
      </c>
      <c r="I28" s="77">
        <f t="shared" si="2"/>
        <v>1.2097400178542848</v>
      </c>
      <c r="J28" s="76">
        <f>分析係数表!G31</f>
        <v>7.0898896726351968E-2</v>
      </c>
      <c r="K28" s="78">
        <f t="shared" si="3"/>
        <v>8.5769232591586114E-2</v>
      </c>
      <c r="L28" s="79"/>
      <c r="M28" s="80"/>
      <c r="N28" s="81">
        <f>分析係数表!H31</f>
        <v>2.4401326850547553E-2</v>
      </c>
      <c r="O28" s="82">
        <f t="shared" si="4"/>
        <v>0.33666164661831427</v>
      </c>
      <c r="P28" s="76">
        <f>分析係数表!C31</f>
        <v>0.9610142630744849</v>
      </c>
      <c r="Q28" s="82">
        <f t="shared" si="5"/>
        <v>0.32353664423034195</v>
      </c>
      <c r="R28" s="83">
        <v>0.42745463475388301</v>
      </c>
      <c r="S28" s="84">
        <f t="shared" si="6"/>
        <v>1.6371946526081678</v>
      </c>
      <c r="T28" s="85">
        <f>分析係数表!F31</f>
        <v>0.34418520528124436</v>
      </c>
      <c r="U28" s="86">
        <f t="shared" si="7"/>
        <v>0.56349817759329779</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投入係数表!U29</f>
        <v>7.2727272727272723E-4</v>
      </c>
      <c r="E29" s="77">
        <f t="shared" si="0"/>
        <v>7.2727272727272724E-2</v>
      </c>
      <c r="F29" s="76">
        <f>分析係数表!C32</f>
        <v>1</v>
      </c>
      <c r="G29" s="77">
        <f t="shared" si="1"/>
        <v>7.2727272727272724E-2</v>
      </c>
      <c r="H29" s="77">
        <v>9.195617328536862E-2</v>
      </c>
      <c r="I29" s="77">
        <f t="shared" si="2"/>
        <v>9.195617328536862E-2</v>
      </c>
      <c r="J29" s="76">
        <f>分析係数表!G32</f>
        <v>0.14117647058823529</v>
      </c>
      <c r="K29" s="78">
        <f t="shared" si="3"/>
        <v>1.2982047993228512E-2</v>
      </c>
      <c r="L29" s="79"/>
      <c r="M29" s="80"/>
      <c r="N29" s="81">
        <f>分析係数表!H32</f>
        <v>7.0886536102149319E-3</v>
      </c>
      <c r="O29" s="82">
        <f t="shared" si="4"/>
        <v>9.7801148738281246E-2</v>
      </c>
      <c r="P29" s="76">
        <f>分析係数表!C32</f>
        <v>1</v>
      </c>
      <c r="Q29" s="82">
        <f t="shared" si="5"/>
        <v>9.7801148738281246E-2</v>
      </c>
      <c r="R29" s="83">
        <v>0.12293234166663976</v>
      </c>
      <c r="S29" s="84">
        <f t="shared" si="6"/>
        <v>0.21488851495200839</v>
      </c>
      <c r="T29" s="85">
        <f>分析係数表!F32</f>
        <v>0.4823529411764706</v>
      </c>
      <c r="U29" s="86">
        <f t="shared" si="7"/>
        <v>0.10365210721214523</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投入係数表!U30</f>
        <v>0</v>
      </c>
      <c r="E30" s="77">
        <f t="shared" si="0"/>
        <v>0</v>
      </c>
      <c r="F30" s="76">
        <f>分析係数表!C33</f>
        <v>0.51830443159922934</v>
      </c>
      <c r="G30" s="77">
        <f t="shared" si="1"/>
        <v>0</v>
      </c>
      <c r="H30" s="77">
        <v>1.1462378374169017E-2</v>
      </c>
      <c r="I30" s="77">
        <f t="shared" si="2"/>
        <v>1.1462378374169017E-2</v>
      </c>
      <c r="J30" s="76">
        <f>分析係数表!G33</f>
        <v>0.50370370370370365</v>
      </c>
      <c r="K30" s="78">
        <f t="shared" si="3"/>
        <v>5.7736424403221709E-3</v>
      </c>
      <c r="L30" s="79"/>
      <c r="M30" s="80"/>
      <c r="N30" s="81">
        <f>分析係数表!H33</f>
        <v>1.0451220066342527E-3</v>
      </c>
      <c r="O30" s="82">
        <f t="shared" si="4"/>
        <v>1.4419400134490182E-2</v>
      </c>
      <c r="P30" s="76">
        <f>分析係数表!C33</f>
        <v>0.51830443159922934</v>
      </c>
      <c r="Q30" s="82">
        <f t="shared" si="5"/>
        <v>7.4736389907087844E-3</v>
      </c>
      <c r="R30" s="83">
        <v>2.4036525174528645E-2</v>
      </c>
      <c r="S30" s="84">
        <f t="shared" si="6"/>
        <v>3.5498903548697662E-2</v>
      </c>
      <c r="T30" s="85">
        <f>分析係数表!F33</f>
        <v>0.61481481481481481</v>
      </c>
      <c r="U30" s="86">
        <f t="shared" si="7"/>
        <v>2.1825251811421524E-2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投入係数表!U31</f>
        <v>5.2363636363636362E-2</v>
      </c>
      <c r="E31" s="77">
        <f t="shared" si="0"/>
        <v>5.2363636363636363</v>
      </c>
      <c r="F31" s="76">
        <f>分析係数表!C34</f>
        <v>0.14253664373317376</v>
      </c>
      <c r="G31" s="77">
        <f t="shared" si="1"/>
        <v>0.7463736980937099</v>
      </c>
      <c r="H31" s="77">
        <v>0.81257116747203917</v>
      </c>
      <c r="I31" s="77">
        <f t="shared" si="2"/>
        <v>0.81257116747203917</v>
      </c>
      <c r="J31" s="76">
        <f>分析係数表!G34</f>
        <v>0.42611464968152868</v>
      </c>
      <c r="K31" s="78">
        <f t="shared" si="3"/>
        <v>0.34624847836865874</v>
      </c>
      <c r="L31" s="79"/>
      <c r="M31" s="80"/>
      <c r="N31" s="81">
        <f>分析係数表!H34</f>
        <v>0.17362657336302087</v>
      </c>
      <c r="O31" s="82">
        <f t="shared" si="4"/>
        <v>2.3955012136472607</v>
      </c>
      <c r="P31" s="76">
        <f>分析係数表!C34</f>
        <v>0.14253664373317376</v>
      </c>
      <c r="Q31" s="82">
        <f t="shared" si="5"/>
        <v>0.34144670305202496</v>
      </c>
      <c r="R31" s="83">
        <v>0.360819928063633</v>
      </c>
      <c r="S31" s="84">
        <f t="shared" si="6"/>
        <v>1.1733910955356721</v>
      </c>
      <c r="T31" s="85">
        <f>分析係数表!F34</f>
        <v>0.68789808917197448</v>
      </c>
      <c r="U31" s="86">
        <f t="shared" si="7"/>
        <v>0.8071734924703986</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投入係数表!U32</f>
        <v>5.8181818181818178E-3</v>
      </c>
      <c r="E32" s="77">
        <f t="shared" si="0"/>
        <v>0.58181818181818179</v>
      </c>
      <c r="F32" s="76">
        <f>分析係数表!C35</f>
        <v>0.11069496462754891</v>
      </c>
      <c r="G32" s="77">
        <f t="shared" si="1"/>
        <v>6.4404343056028449E-2</v>
      </c>
      <c r="H32" s="77">
        <v>7.7907126733861506E-2</v>
      </c>
      <c r="I32" s="77">
        <f t="shared" si="2"/>
        <v>7.7907126733861506E-2</v>
      </c>
      <c r="J32" s="76">
        <f>分析係数表!G35</f>
        <v>0.32042253521126762</v>
      </c>
      <c r="K32" s="78">
        <f t="shared" si="3"/>
        <v>2.4963199059089426E-2</v>
      </c>
      <c r="L32" s="79"/>
      <c r="M32" s="80"/>
      <c r="N32" s="81">
        <f>分析係数表!H35</f>
        <v>6.6251647203162636E-2</v>
      </c>
      <c r="O32" s="82">
        <f t="shared" si="4"/>
        <v>0.9140645824385516</v>
      </c>
      <c r="P32" s="76">
        <f>分析係数表!C35</f>
        <v>0.11069496462754891</v>
      </c>
      <c r="Q32" s="82">
        <f t="shared" si="5"/>
        <v>0.10118234662033074</v>
      </c>
      <c r="R32" s="83">
        <v>0.11682405185863483</v>
      </c>
      <c r="S32" s="84">
        <f t="shared" si="6"/>
        <v>0.19473117859249633</v>
      </c>
      <c r="T32" s="85">
        <f>分析係数表!F35</f>
        <v>0.63380281690140849</v>
      </c>
      <c r="U32" s="86">
        <f t="shared" si="7"/>
        <v>0.12342116953045543</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投入係数表!U33</f>
        <v>1.4545454545454545E-3</v>
      </c>
      <c r="E33" s="77">
        <f t="shared" si="0"/>
        <v>0.14545454545454545</v>
      </c>
      <c r="F33" s="76">
        <f>分析係数表!C36</f>
        <v>0.6760350559081294</v>
      </c>
      <c r="G33" s="77">
        <f t="shared" si="1"/>
        <v>9.8332371768455176E-2</v>
      </c>
      <c r="H33" s="77">
        <v>0.13380187873305874</v>
      </c>
      <c r="I33" s="77">
        <f t="shared" si="2"/>
        <v>0.13380187873305874</v>
      </c>
      <c r="J33" s="76">
        <f>分析係数表!G36</f>
        <v>4.0214477211796247E-3</v>
      </c>
      <c r="K33" s="78">
        <f t="shared" si="3"/>
        <v>5.3807726032061151E-4</v>
      </c>
      <c r="L33" s="79"/>
      <c r="M33" s="80"/>
      <c r="N33" s="81">
        <f>分析係数表!H36</f>
        <v>0.13227609397010043</v>
      </c>
      <c r="O33" s="82">
        <f t="shared" si="4"/>
        <v>1.8249945126739531</v>
      </c>
      <c r="P33" s="76">
        <f>分析係数表!C36</f>
        <v>0.6760350559081294</v>
      </c>
      <c r="Q33" s="82">
        <f t="shared" si="5"/>
        <v>1.2337602674075652</v>
      </c>
      <c r="R33" s="83">
        <v>1.2669107273344289</v>
      </c>
      <c r="S33" s="84">
        <f t="shared" si="6"/>
        <v>1.4007126060674877</v>
      </c>
      <c r="T33" s="85">
        <f>分析係数表!F36</f>
        <v>0.90035746201966038</v>
      </c>
      <c r="U33" s="86">
        <f t="shared" si="7"/>
        <v>1.2611420470178676</v>
      </c>
      <c r="V33" s="87">
        <f>分析係数表!D36</f>
        <v>8.0428954423592495E-3</v>
      </c>
      <c r="W33" s="167">
        <f t="shared" si="8"/>
        <v>0</v>
      </c>
      <c r="X33" s="76">
        <f>分析係数表!E36</f>
        <v>0</v>
      </c>
      <c r="Y33" s="166">
        <f t="shared" si="9"/>
        <v>0</v>
      </c>
    </row>
    <row r="34" spans="1:25" x14ac:dyDescent="0.2">
      <c r="A34" s="6" t="s">
        <v>22</v>
      </c>
      <c r="B34" s="5" t="s">
        <v>377</v>
      </c>
      <c r="C34" s="90"/>
      <c r="D34" s="76">
        <f>投入係数表!U34</f>
        <v>1.7454545454545455E-2</v>
      </c>
      <c r="E34" s="77">
        <f t="shared" si="0"/>
        <v>1.7454545454545456</v>
      </c>
      <c r="F34" s="76">
        <f>分析係数表!C37</f>
        <v>0.1837517433751743</v>
      </c>
      <c r="G34" s="77">
        <f t="shared" si="1"/>
        <v>0.3207303157093952</v>
      </c>
      <c r="H34" s="77">
        <v>0.37187475639515405</v>
      </c>
      <c r="I34" s="77">
        <f t="shared" si="2"/>
        <v>0.37187475639515405</v>
      </c>
      <c r="J34" s="76">
        <f>分析係数表!G37</f>
        <v>0.39318023660403617</v>
      </c>
      <c r="K34" s="78">
        <f t="shared" si="3"/>
        <v>0.14621380470651499</v>
      </c>
      <c r="L34" s="79"/>
      <c r="M34" s="80"/>
      <c r="N34" s="81">
        <f>分析係数表!H37</f>
        <v>5.0938337801608578E-2</v>
      </c>
      <c r="O34" s="82">
        <f t="shared" si="4"/>
        <v>0.70278902394623888</v>
      </c>
      <c r="P34" s="76">
        <f>分析係数表!C37</f>
        <v>0.1837517433751743</v>
      </c>
      <c r="Q34" s="82">
        <f t="shared" si="5"/>
        <v>0.1291387083750585</v>
      </c>
      <c r="R34" s="83">
        <v>0.14828159493212123</v>
      </c>
      <c r="S34" s="84">
        <f t="shared" si="6"/>
        <v>0.52015635132727533</v>
      </c>
      <c r="T34" s="85">
        <f>分析係数表!F37</f>
        <v>0.67780097425191366</v>
      </c>
      <c r="U34" s="86">
        <f t="shared" si="7"/>
        <v>0.3525624816929479</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投入係数表!U35</f>
        <v>1.2363636363636363E-2</v>
      </c>
      <c r="E35" s="77">
        <f t="shared" si="0"/>
        <v>1.2363636363636363</v>
      </c>
      <c r="F35" s="76">
        <f>分析係数表!C38</f>
        <v>7.8895463510848529E-3</v>
      </c>
      <c r="G35" s="77">
        <f t="shared" si="1"/>
        <v>9.7543482158867264E-3</v>
      </c>
      <c r="H35" s="77">
        <v>1.0860323771631496E-2</v>
      </c>
      <c r="I35" s="77">
        <f t="shared" si="2"/>
        <v>1.0860323771631496E-2</v>
      </c>
      <c r="J35" s="76">
        <f>分析係数表!G38</f>
        <v>0.41666666666666669</v>
      </c>
      <c r="K35" s="78">
        <f t="shared" si="3"/>
        <v>4.5251349048464574E-3</v>
      </c>
      <c r="L35" s="79"/>
      <c r="M35" s="80"/>
      <c r="N35" s="81">
        <f>分析係数表!H38</f>
        <v>4.4667605761803064E-2</v>
      </c>
      <c r="O35" s="82">
        <f t="shared" si="4"/>
        <v>0.61627262313929776</v>
      </c>
      <c r="P35" s="76">
        <f>分析係数表!C38</f>
        <v>7.8895463510848529E-3</v>
      </c>
      <c r="Q35" s="82">
        <f t="shared" si="5"/>
        <v>4.862111425162137E-3</v>
      </c>
      <c r="R35" s="83">
        <v>5.4458129245146814E-3</v>
      </c>
      <c r="S35" s="84">
        <f t="shared" si="6"/>
        <v>1.6306136696146178E-2</v>
      </c>
      <c r="T35" s="85">
        <f>分析係数表!F38</f>
        <v>0.70833333333333337</v>
      </c>
      <c r="U35" s="86">
        <f t="shared" si="7"/>
        <v>1.1550180159770209E-2</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投入係数表!U36</f>
        <v>0</v>
      </c>
      <c r="E36" s="77">
        <f t="shared" si="0"/>
        <v>0</v>
      </c>
      <c r="F36" s="76">
        <f>分析係数表!C39</f>
        <v>1</v>
      </c>
      <c r="G36" s="77">
        <f t="shared" si="1"/>
        <v>0</v>
      </c>
      <c r="H36" s="77">
        <v>2.9988251983358642E-2</v>
      </c>
      <c r="I36" s="77">
        <f t="shared" si="2"/>
        <v>2.9988251983358642E-2</v>
      </c>
      <c r="J36" s="76">
        <f>分析係数表!G39</f>
        <v>0.33114754098360655</v>
      </c>
      <c r="K36" s="78">
        <f t="shared" si="3"/>
        <v>9.9305359026859753E-3</v>
      </c>
      <c r="L36" s="79"/>
      <c r="M36" s="80"/>
      <c r="N36" s="81">
        <f>分析係数表!H39</f>
        <v>4.0896078520470756E-3</v>
      </c>
      <c r="O36" s="82">
        <f t="shared" si="4"/>
        <v>5.6423739656700708E-2</v>
      </c>
      <c r="P36" s="76">
        <f>分析係数表!C39</f>
        <v>1</v>
      </c>
      <c r="Q36" s="82">
        <f t="shared" si="5"/>
        <v>5.6423739656700708E-2</v>
      </c>
      <c r="R36" s="83">
        <v>8.7239962223888912E-2</v>
      </c>
      <c r="S36" s="84">
        <f t="shared" si="6"/>
        <v>0.11722821420724755</v>
      </c>
      <c r="T36" s="85">
        <f>分析係数表!F39</f>
        <v>0.68196721311475406</v>
      </c>
      <c r="U36" s="86">
        <f t="shared" si="7"/>
        <v>7.994579854133603E-2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投入係数表!U37</f>
        <v>7.2727272727272723E-4</v>
      </c>
      <c r="E37" s="77">
        <f t="shared" si="0"/>
        <v>7.2727272727272724E-2</v>
      </c>
      <c r="F37" s="76">
        <f>分析係数表!C40</f>
        <v>0.77068092290377044</v>
      </c>
      <c r="G37" s="77">
        <f t="shared" si="1"/>
        <v>5.6049521665728755E-2</v>
      </c>
      <c r="H37" s="77">
        <v>5.8502215030786328E-2</v>
      </c>
      <c r="I37" s="77">
        <f t="shared" si="2"/>
        <v>5.8502215030786328E-2</v>
      </c>
      <c r="J37" s="76">
        <f>分析係数表!G40</f>
        <v>0.52989130434782605</v>
      </c>
      <c r="K37" s="78">
        <f t="shared" si="3"/>
        <v>3.0999815029900363E-2</v>
      </c>
      <c r="L37" s="79"/>
      <c r="M37" s="80"/>
      <c r="N37" s="81">
        <f>分析係数表!H40</f>
        <v>3.0172217930658426E-2</v>
      </c>
      <c r="O37" s="82">
        <f t="shared" si="4"/>
        <v>0.41628181257832525</v>
      </c>
      <c r="P37" s="76">
        <f>分析係数表!C40</f>
        <v>0.77068092290377044</v>
      </c>
      <c r="Q37" s="82">
        <f t="shared" si="5"/>
        <v>0.32082045150591809</v>
      </c>
      <c r="R37" s="83">
        <v>0.32088037394784596</v>
      </c>
      <c r="S37" s="84">
        <f t="shared" si="6"/>
        <v>0.37938258897863231</v>
      </c>
      <c r="T37" s="85">
        <f>分析係数表!F40</f>
        <v>0.69599184782608692</v>
      </c>
      <c r="U37" s="86">
        <f t="shared" si="7"/>
        <v>0.26404718913628311</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投入係数表!U38</f>
        <v>0</v>
      </c>
      <c r="E38" s="77">
        <f t="shared" si="0"/>
        <v>0</v>
      </c>
      <c r="F38" s="76">
        <f>分析係数表!C41</f>
        <v>0.61174300645557944</v>
      </c>
      <c r="G38" s="77">
        <f t="shared" si="1"/>
        <v>0</v>
      </c>
      <c r="H38" s="77">
        <v>9.2748993900446856E-4</v>
      </c>
      <c r="I38" s="77">
        <f t="shared" si="2"/>
        <v>9.2748993900446856E-4</v>
      </c>
      <c r="J38" s="76">
        <f>分析係数表!G41</f>
        <v>0.45221971407072986</v>
      </c>
      <c r="K38" s="78">
        <f t="shared" si="3"/>
        <v>4.1942923502007943E-4</v>
      </c>
      <c r="L38" s="79"/>
      <c r="M38" s="80"/>
      <c r="N38" s="81">
        <f>分析係数表!H41</f>
        <v>5.2210660244467667E-2</v>
      </c>
      <c r="O38" s="82">
        <f t="shared" si="4"/>
        <v>0.72034307628387906</v>
      </c>
      <c r="P38" s="76">
        <f>分析係数表!C41</f>
        <v>0.61174300645557944</v>
      </c>
      <c r="Q38" s="82">
        <f t="shared" si="5"/>
        <v>0.44066483916536098</v>
      </c>
      <c r="R38" s="83">
        <v>0.44666057734360537</v>
      </c>
      <c r="S38" s="84">
        <f t="shared" si="6"/>
        <v>0.44758806728260986</v>
      </c>
      <c r="T38" s="85">
        <f>分析係数表!F41</f>
        <v>0.5410082768999247</v>
      </c>
      <c r="U38" s="86">
        <f t="shared" si="7"/>
        <v>0.24214884904153233</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投入係数表!U39</f>
        <v>7.2727272727272723E-4</v>
      </c>
      <c r="E39" s="77">
        <f>$C$23*D39</f>
        <v>7.2727272727272724E-2</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0.20814090628916262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投入係数表!U40</f>
        <v>3.7090909090909091E-2</v>
      </c>
      <c r="E40" s="77">
        <f>$C$23*D40</f>
        <v>3.709090909090909</v>
      </c>
      <c r="F40" s="76">
        <f>分析係数表!C43</f>
        <v>0.17601918465227817</v>
      </c>
      <c r="G40" s="77">
        <f>E40*F40</f>
        <v>0.65287115761935899</v>
      </c>
      <c r="H40" s="77">
        <v>0.75252987594736487</v>
      </c>
      <c r="I40" s="77">
        <f>C40+H40</f>
        <v>0.75252987594736487</v>
      </c>
      <c r="J40" s="76">
        <f>分析係数表!G43</f>
        <v>0.3244228432563791</v>
      </c>
      <c r="K40" s="78">
        <f>I40*J40</f>
        <v>0.24413788199021436</v>
      </c>
      <c r="L40" s="79"/>
      <c r="M40" s="80"/>
      <c r="N40" s="81">
        <f>分析係数表!H43</f>
        <v>4.0396237560776115E-2</v>
      </c>
      <c r="O40" s="82">
        <f t="shared" si="4"/>
        <v>0.55734116172007697</v>
      </c>
      <c r="P40" s="76">
        <f>分析係数表!C43</f>
        <v>0.17601918465227817</v>
      </c>
      <c r="Q40" s="82">
        <f>O40*P40</f>
        <v>9.8102736859121464E-2</v>
      </c>
      <c r="R40" s="83">
        <v>0.1354425986302773</v>
      </c>
      <c r="S40" s="84">
        <f>I40+R40</f>
        <v>0.88797247457764217</v>
      </c>
      <c r="T40" s="85">
        <f>分析係数表!F43</f>
        <v>0.59416767922235725</v>
      </c>
      <c r="U40" s="86">
        <f>S40*T40</f>
        <v>0.52760454443313132</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投入係数表!U41</f>
        <v>0</v>
      </c>
      <c r="E41" s="77">
        <f>$C$23*D41</f>
        <v>0</v>
      </c>
      <c r="F41" s="76">
        <f>分析係数表!C44</f>
        <v>0.35545171339563864</v>
      </c>
      <c r="G41" s="77">
        <f>E41*F41</f>
        <v>0</v>
      </c>
      <c r="H41" s="77">
        <v>3.5874916577080979E-4</v>
      </c>
      <c r="I41" s="77">
        <f>C41+H41</f>
        <v>3.5874916577080979E-4</v>
      </c>
      <c r="J41" s="76">
        <f>分析係数表!G44</f>
        <v>0.26461880088823092</v>
      </c>
      <c r="K41" s="78">
        <f>I41*J41</f>
        <v>9.4931774065924859E-5</v>
      </c>
      <c r="L41" s="79"/>
      <c r="M41" s="80"/>
      <c r="N41" s="81">
        <f>分析係数表!H44</f>
        <v>0.11582678238742218</v>
      </c>
      <c r="O41" s="82">
        <f t="shared" si="4"/>
        <v>1.5980456931658902</v>
      </c>
      <c r="P41" s="76">
        <f>分析係数表!C44</f>
        <v>0.35545171339563864</v>
      </c>
      <c r="Q41" s="82">
        <f>O41*P41</f>
        <v>0.56802807972033664</v>
      </c>
      <c r="R41" s="83">
        <v>0.57516003523326342</v>
      </c>
      <c r="S41" s="84">
        <f>I41+R41</f>
        <v>0.57551878439903426</v>
      </c>
      <c r="T41" s="85">
        <f>分析係数表!F44</f>
        <v>0.46669133974833454</v>
      </c>
      <c r="U41" s="86">
        <f>S41*T41</f>
        <v>0.26858963254151819</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投入係数表!U42</f>
        <v>5.8181818181818178E-3</v>
      </c>
      <c r="E42" s="77">
        <f>$C$23*D42</f>
        <v>0.58181818181818179</v>
      </c>
      <c r="F42" s="76">
        <f>分析係数表!C45</f>
        <v>1</v>
      </c>
      <c r="G42" s="77">
        <f>E42*F42</f>
        <v>0.58181818181818179</v>
      </c>
      <c r="H42" s="77">
        <v>0.64853009350432056</v>
      </c>
      <c r="I42" s="77">
        <f>C42+H42</f>
        <v>0.64853009350432056</v>
      </c>
      <c r="J42" s="76">
        <f>分析係数表!G45</f>
        <v>0</v>
      </c>
      <c r="K42" s="78">
        <f>I42*J42</f>
        <v>0</v>
      </c>
      <c r="L42" s="79"/>
      <c r="M42" s="80"/>
      <c r="N42" s="81">
        <f>分析係数表!H45</f>
        <v>0</v>
      </c>
      <c r="O42" s="82">
        <f t="shared" si="4"/>
        <v>0</v>
      </c>
      <c r="P42" s="76">
        <f>分析係数表!C45</f>
        <v>1</v>
      </c>
      <c r="Q42" s="82">
        <f>O42*P42</f>
        <v>0</v>
      </c>
      <c r="R42" s="83">
        <v>4.4586824473521636E-2</v>
      </c>
      <c r="S42" s="84">
        <f>I42+R42</f>
        <v>0.69311691797784225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2.9090909090909089E-3</v>
      </c>
      <c r="E43" s="77">
        <f>$C$23*D43</f>
        <v>0.29090909090909089</v>
      </c>
      <c r="F43" s="76">
        <f>分析係数表!C46</f>
        <v>0.4567198177676538</v>
      </c>
      <c r="G43" s="77">
        <f>E43*F43</f>
        <v>0.13286394698695383</v>
      </c>
      <c r="H43" s="77">
        <v>0.15656204282221006</v>
      </c>
      <c r="I43" s="77">
        <f>C43+H43</f>
        <v>0.15656204282221006</v>
      </c>
      <c r="J43" s="76">
        <f>分析係数表!G46</f>
        <v>7.462686567164179E-3</v>
      </c>
      <c r="K43" s="78">
        <f>I43*J43</f>
        <v>1.1683734538970899E-3</v>
      </c>
      <c r="L43" s="79"/>
      <c r="M43" s="80"/>
      <c r="N43" s="81">
        <f>分析係数表!H46</f>
        <v>2.3901485890852909E-2</v>
      </c>
      <c r="O43" s="82">
        <f t="shared" si="4"/>
        <v>0.32976541177138413</v>
      </c>
      <c r="P43" s="76">
        <f>分析係数表!C46</f>
        <v>0.4567198177676538</v>
      </c>
      <c r="Q43" s="82">
        <f>O43*P43</f>
        <v>0.15061039877030188</v>
      </c>
      <c r="R43" s="83">
        <v>0.16088469444168385</v>
      </c>
      <c r="S43" s="84">
        <f>I43+R43</f>
        <v>0.31744673726389394</v>
      </c>
      <c r="T43" s="85">
        <f>分析係数表!F46</f>
        <v>0.31592039800995025</v>
      </c>
      <c r="U43" s="86">
        <f>S43*T43</f>
        <v>0.10028789958336948</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投入係数表!U44</f>
        <v>0.65381818181818185</v>
      </c>
      <c r="E44" s="91">
        <f>SUM(E5:E43)</f>
        <v>65.381818181818176</v>
      </c>
      <c r="F44" s="92">
        <f>分析係数表!C47</f>
        <v>0.36342247216802481</v>
      </c>
      <c r="G44" s="91">
        <f>SUM(G5:G43)</f>
        <v>10.095537001029951</v>
      </c>
      <c r="H44" s="91">
        <f>SUM(H5:H43)</f>
        <v>11.648041795010254</v>
      </c>
      <c r="I44" s="91">
        <f>SUM(I5:I43)</f>
        <v>111.64804179501026</v>
      </c>
      <c r="J44" s="92">
        <f>分析係数表!G47</f>
        <v>0.19905001489523683</v>
      </c>
      <c r="K44" s="93">
        <f>SUM(K5:K43)</f>
        <v>22.004558543771267</v>
      </c>
      <c r="L44" s="94">
        <f>最終需要_まとめ!$L$33</f>
        <v>0.627</v>
      </c>
      <c r="M44" s="91">
        <f>K44*L44</f>
        <v>13.796858206944584</v>
      </c>
      <c r="N44" s="95">
        <f>分析係数表!H47</f>
        <v>1</v>
      </c>
      <c r="O44" s="96">
        <f>SUM(O5:O43)</f>
        <v>13.796858206944581</v>
      </c>
      <c r="P44" s="92">
        <f>分析係数表!C47</f>
        <v>0.36342247216802481</v>
      </c>
      <c r="Q44" s="96">
        <f>SUM(Q5:Q43)</f>
        <v>4.1525014912045135</v>
      </c>
      <c r="R44" s="91">
        <f>SUM(R5:R43)</f>
        <v>4.6392984298404691</v>
      </c>
      <c r="S44" s="97">
        <f>SUM(S5:S43)</f>
        <v>116.28734022485071</v>
      </c>
      <c r="T44" s="98">
        <f>分析係数表!F47</f>
        <v>0.46090827844162724</v>
      </c>
      <c r="U44" s="99">
        <f>SUM(U5:U43)</f>
        <v>40.340125157259209</v>
      </c>
      <c r="V44" s="100">
        <f>分析係数表!D47</f>
        <v>7.2937009698454208E-2</v>
      </c>
      <c r="W44" s="164">
        <f>SUM(W5:W43)</f>
        <v>2</v>
      </c>
      <c r="X44" s="92">
        <f>分析係数表!E47</f>
        <v>5.555923339181093E-2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0.28540305010893241</v>
      </c>
      <c r="G5" s="77">
        <f t="shared" ref="G5:G38" si="1">E5*F5</f>
        <v>0</v>
      </c>
      <c r="H5" s="77">
        <f t="array" ref="H5:H43">MMULT(逆行列係数!C5:AO43,'20'!G5:G43)</f>
        <v>0</v>
      </c>
      <c r="I5" s="77">
        <f t="shared" ref="I5:I38" si="2">C5+H5</f>
        <v>0</v>
      </c>
      <c r="J5" s="76">
        <f>分析係数表!G8</f>
        <v>0.12073170731707317</v>
      </c>
      <c r="K5" s="78">
        <f t="shared" ref="K5:K43" si="3">I5*J5</f>
        <v>0</v>
      </c>
      <c r="L5" s="79" t="s">
        <v>183</v>
      </c>
      <c r="M5" s="80" t="s">
        <v>183</v>
      </c>
      <c r="N5" s="81">
        <f>分析係数表!H8</f>
        <v>1.3177625301040578E-2</v>
      </c>
      <c r="O5" s="82">
        <f t="shared" ref="O5:O43" si="4">$M$44*N5</f>
        <v>0.23606774467864122</v>
      </c>
      <c r="P5" s="76">
        <f>分析係数表!C8</f>
        <v>0.28540305010893241</v>
      </c>
      <c r="Q5" s="82">
        <f t="shared" ref="Q5:Q38" si="5">O5*P5</f>
        <v>6.7374454363620898E-2</v>
      </c>
      <c r="R5" s="83">
        <f t="array" ref="R5:R43">MMULT(逆行列係数!C5:AO43,'20'!Q5:Q43)</f>
        <v>7.7934590344660534E-2</v>
      </c>
      <c r="S5" s="84">
        <f t="shared" ref="S5:S38" si="6">I5+R5</f>
        <v>7.7934590344660534E-2</v>
      </c>
      <c r="T5" s="85">
        <f>分析係数表!F8</f>
        <v>0.44634146341463415</v>
      </c>
      <c r="U5" s="86">
        <f t="shared" ref="U5:U38" si="7">S5*T5</f>
        <v>3.4785439105055799E-2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投入係数表!V6</f>
        <v>0</v>
      </c>
      <c r="E6" s="77">
        <f t="shared" si="0"/>
        <v>0</v>
      </c>
      <c r="F6" s="76">
        <f>分析係数表!C9</f>
        <v>1</v>
      </c>
      <c r="G6" s="77">
        <f t="shared" si="1"/>
        <v>0</v>
      </c>
      <c r="H6" s="77">
        <v>0</v>
      </c>
      <c r="I6" s="77">
        <f t="shared" si="2"/>
        <v>0</v>
      </c>
      <c r="J6" s="76">
        <f>分析係数表!G9</f>
        <v>0.24766355140186916</v>
      </c>
      <c r="K6" s="78">
        <f t="shared" si="3"/>
        <v>0</v>
      </c>
      <c r="L6" s="79"/>
      <c r="M6" s="80"/>
      <c r="N6" s="81">
        <f>分析係数表!H9</f>
        <v>6.816013086745127E-4</v>
      </c>
      <c r="O6" s="82">
        <f t="shared" si="4"/>
        <v>1.2210400586826271E-2</v>
      </c>
      <c r="P6" s="76">
        <f>分析係数表!C9</f>
        <v>1</v>
      </c>
      <c r="Q6" s="82">
        <f t="shared" si="5"/>
        <v>1.2210400586826271E-2</v>
      </c>
      <c r="R6" s="83">
        <v>1.540183434495297E-2</v>
      </c>
      <c r="S6" s="84">
        <f t="shared" si="6"/>
        <v>1.540183434495297E-2</v>
      </c>
      <c r="T6" s="85">
        <f>分析係数表!F9</f>
        <v>0.64018691588785048</v>
      </c>
      <c r="U6" s="86">
        <f t="shared" si="7"/>
        <v>9.8600528283110146E-3</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2.4420801173652543E-2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8.7822458270106263E-2</v>
      </c>
      <c r="G8" s="77">
        <f t="shared" si="1"/>
        <v>0</v>
      </c>
      <c r="H8" s="77">
        <v>0</v>
      </c>
      <c r="I8" s="77">
        <f t="shared" si="2"/>
        <v>0</v>
      </c>
      <c r="J8" s="76">
        <f>分析係数表!G11</f>
        <v>0.34070796460176989</v>
      </c>
      <c r="K8" s="78">
        <f t="shared" si="3"/>
        <v>0</v>
      </c>
      <c r="L8" s="79"/>
      <c r="M8" s="80"/>
      <c r="N8" s="81">
        <f>分析係数表!H11</f>
        <v>0</v>
      </c>
      <c r="O8" s="82">
        <f t="shared" si="4"/>
        <v>0</v>
      </c>
      <c r="P8" s="76">
        <f>分析係数表!C11</f>
        <v>8.7822458270106263E-2</v>
      </c>
      <c r="Q8" s="82">
        <f t="shared" si="5"/>
        <v>0</v>
      </c>
      <c r="R8" s="83">
        <v>1.632930949657263E-2</v>
      </c>
      <c r="S8" s="84">
        <f t="shared" si="6"/>
        <v>1.632930949657263E-2</v>
      </c>
      <c r="T8" s="85">
        <f>分析係数表!F11</f>
        <v>0.55309734513274333</v>
      </c>
      <c r="U8" s="86">
        <f t="shared" si="7"/>
        <v>9.0316977304052155E-3</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投入係数表!V9</f>
        <v>0</v>
      </c>
      <c r="E9" s="77">
        <f t="shared" si="0"/>
        <v>0</v>
      </c>
      <c r="F9" s="76">
        <f>分析係数表!C12</f>
        <v>5.1649194579391433E-2</v>
      </c>
      <c r="G9" s="77">
        <f t="shared" si="1"/>
        <v>0</v>
      </c>
      <c r="H9" s="77">
        <v>0</v>
      </c>
      <c r="I9" s="77">
        <f t="shared" si="2"/>
        <v>0</v>
      </c>
      <c r="J9" s="76">
        <f>分析係数表!G12</f>
        <v>0.11451828724353257</v>
      </c>
      <c r="K9" s="78">
        <f t="shared" si="3"/>
        <v>0</v>
      </c>
      <c r="L9" s="79"/>
      <c r="M9" s="80"/>
      <c r="N9" s="81">
        <f>分析係数表!H12</f>
        <v>9.8559549234334534E-2</v>
      </c>
      <c r="O9" s="82">
        <f t="shared" si="4"/>
        <v>1.7656239248550787</v>
      </c>
      <c r="P9" s="76">
        <f>分析係数表!C12</f>
        <v>5.1649194579391433E-2</v>
      </c>
      <c r="Q9" s="82">
        <f t="shared" si="5"/>
        <v>9.119305364886876E-2</v>
      </c>
      <c r="R9" s="83">
        <v>9.8128846474759335E-2</v>
      </c>
      <c r="S9" s="84">
        <f t="shared" si="6"/>
        <v>9.8128846474759335E-2</v>
      </c>
      <c r="T9" s="85">
        <f>分析係数表!F12</f>
        <v>0.48360838537020517</v>
      </c>
      <c r="U9" s="86">
        <f t="shared" si="7"/>
        <v>4.7455933001899112E-2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0.26293062596965905</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投入係数表!V11</f>
        <v>0</v>
      </c>
      <c r="E11" s="77">
        <f t="shared" si="0"/>
        <v>0</v>
      </c>
      <c r="F11" s="76">
        <f>分析係数表!C14</f>
        <v>0.34108258154059679</v>
      </c>
      <c r="G11" s="77">
        <f t="shared" si="1"/>
        <v>0</v>
      </c>
      <c r="H11" s="77">
        <v>0</v>
      </c>
      <c r="I11" s="77">
        <f t="shared" si="2"/>
        <v>0</v>
      </c>
      <c r="J11" s="76">
        <f>分析係数表!G14</f>
        <v>0.16056603773584904</v>
      </c>
      <c r="K11" s="78">
        <f t="shared" si="3"/>
        <v>0</v>
      </c>
      <c r="L11" s="79"/>
      <c r="M11" s="80"/>
      <c r="N11" s="81">
        <f>分析係数表!H14</f>
        <v>1.2723224428590903E-3</v>
      </c>
      <c r="O11" s="82">
        <f t="shared" si="4"/>
        <v>2.2792747762075703E-2</v>
      </c>
      <c r="P11" s="76">
        <f>分析係数表!C14</f>
        <v>0.34108258154059679</v>
      </c>
      <c r="Q11" s="82">
        <f t="shared" si="5"/>
        <v>7.7742092470924409E-3</v>
      </c>
      <c r="R11" s="83">
        <v>4.97110437825901E-2</v>
      </c>
      <c r="S11" s="84">
        <f t="shared" si="6"/>
        <v>4.97110437825901E-2</v>
      </c>
      <c r="T11" s="85">
        <f>分析係数表!F14</f>
        <v>0.29226415094339625</v>
      </c>
      <c r="U11" s="86">
        <f t="shared" si="7"/>
        <v>1.4528756003628693E-2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投入係数表!V12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0.163619367863472</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投入係数表!V13</f>
        <v>0</v>
      </c>
      <c r="E13" s="77">
        <f t="shared" si="0"/>
        <v>0</v>
      </c>
      <c r="F13" s="76">
        <f>分析係数表!C16</f>
        <v>7.999999999999996E-2</v>
      </c>
      <c r="G13" s="77">
        <f t="shared" si="1"/>
        <v>0</v>
      </c>
      <c r="H13" s="77">
        <v>0</v>
      </c>
      <c r="I13" s="77">
        <f t="shared" si="2"/>
        <v>0</v>
      </c>
      <c r="J13" s="76">
        <f>分析係数表!G16</f>
        <v>3.4364261168384883E-2</v>
      </c>
      <c r="K13" s="78">
        <f t="shared" si="3"/>
        <v>0</v>
      </c>
      <c r="L13" s="79"/>
      <c r="M13" s="80"/>
      <c r="N13" s="81">
        <f>分析係数表!H16</f>
        <v>1.767619393829236E-2</v>
      </c>
      <c r="O13" s="82">
        <f t="shared" si="4"/>
        <v>0.31665638855169459</v>
      </c>
      <c r="P13" s="76">
        <f>分析係数表!C16</f>
        <v>7.999999999999996E-2</v>
      </c>
      <c r="Q13" s="82">
        <f t="shared" si="5"/>
        <v>2.5332511084135555E-2</v>
      </c>
      <c r="R13" s="83">
        <v>2.9705769055225172E-2</v>
      </c>
      <c r="S13" s="84">
        <f t="shared" si="6"/>
        <v>2.9705769055225172E-2</v>
      </c>
      <c r="T13" s="85">
        <f>分析係数表!F16</f>
        <v>0.28865979381443296</v>
      </c>
      <c r="U13" s="86">
        <f t="shared" si="7"/>
        <v>8.5748611705804608E-3</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投入係数表!V14</f>
        <v>0</v>
      </c>
      <c r="E14" s="77">
        <f t="shared" si="0"/>
        <v>0</v>
      </c>
      <c r="F14" s="76">
        <f>分析係数表!C17</f>
        <v>0.11736526946107784</v>
      </c>
      <c r="G14" s="77">
        <f t="shared" si="1"/>
        <v>0</v>
      </c>
      <c r="H14" s="77">
        <v>0</v>
      </c>
      <c r="I14" s="77">
        <f t="shared" si="2"/>
        <v>0</v>
      </c>
      <c r="J14" s="76">
        <f>分析係数表!G17</f>
        <v>0.2134453781512605</v>
      </c>
      <c r="K14" s="78">
        <f t="shared" si="3"/>
        <v>0</v>
      </c>
      <c r="L14" s="79"/>
      <c r="M14" s="80"/>
      <c r="N14" s="81">
        <f>分析係数表!H17</f>
        <v>2.9081655836779205E-3</v>
      </c>
      <c r="O14" s="82">
        <f t="shared" si="4"/>
        <v>5.209770917045875E-2</v>
      </c>
      <c r="P14" s="76">
        <f>分析係数表!C17</f>
        <v>0.11736526946107784</v>
      </c>
      <c r="Q14" s="82">
        <f t="shared" si="5"/>
        <v>6.1144616750957569E-3</v>
      </c>
      <c r="R14" s="83">
        <v>1.0644169214777467E-2</v>
      </c>
      <c r="S14" s="84">
        <f t="shared" si="6"/>
        <v>1.0644169214777467E-2</v>
      </c>
      <c r="T14" s="85">
        <f>分析係数表!F17</f>
        <v>0.32436974789915968</v>
      </c>
      <c r="U14" s="86">
        <f t="shared" si="7"/>
        <v>3.4526464847933632E-3</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投入係数表!V15</f>
        <v>0</v>
      </c>
      <c r="E15" s="77">
        <f t="shared" si="0"/>
        <v>0</v>
      </c>
      <c r="F15" s="76">
        <f>分析係数表!C18</f>
        <v>0.3260188087774295</v>
      </c>
      <c r="G15" s="77">
        <f t="shared" si="1"/>
        <v>0</v>
      </c>
      <c r="H15" s="77">
        <v>0</v>
      </c>
      <c r="I15" s="77">
        <f t="shared" si="2"/>
        <v>0</v>
      </c>
      <c r="J15" s="76">
        <f>分析係数表!G18</f>
        <v>0.2148626817447496</v>
      </c>
      <c r="K15" s="78">
        <f t="shared" si="3"/>
        <v>0</v>
      </c>
      <c r="L15" s="79"/>
      <c r="M15" s="80"/>
      <c r="N15" s="81">
        <f>分析係数表!H18</f>
        <v>4.544008724496751E-4</v>
      </c>
      <c r="O15" s="82">
        <f t="shared" si="4"/>
        <v>8.1402670578841797E-3</v>
      </c>
      <c r="P15" s="76">
        <f>分析係数表!C18</f>
        <v>0.3260188087774295</v>
      </c>
      <c r="Q15" s="82">
        <f t="shared" si="5"/>
        <v>2.6538801693415512E-3</v>
      </c>
      <c r="R15" s="83">
        <v>6.0515684202454212E-3</v>
      </c>
      <c r="S15" s="84">
        <f t="shared" si="6"/>
        <v>6.0515684202454212E-3</v>
      </c>
      <c r="T15" s="85">
        <f>分析係数表!F18</f>
        <v>0.44749596122778673</v>
      </c>
      <c r="U15" s="86">
        <f t="shared" si="7"/>
        <v>2.7080524271534435E-3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投入係数表!V16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-2.4420801173652539E-3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投入係数表!V17</f>
        <v>0</v>
      </c>
      <c r="E17" s="77">
        <f t="shared" si="0"/>
        <v>0</v>
      </c>
      <c r="F17" s="76">
        <f>分析係数表!C20</f>
        <v>0.14381270903010035</v>
      </c>
      <c r="G17" s="77">
        <f t="shared" si="1"/>
        <v>0</v>
      </c>
      <c r="H17" s="77">
        <v>0</v>
      </c>
      <c r="I17" s="77">
        <f t="shared" si="2"/>
        <v>0</v>
      </c>
      <c r="J17" s="76">
        <f>分析係数表!G20</f>
        <v>0.10504201680672269</v>
      </c>
      <c r="K17" s="78">
        <f t="shared" si="3"/>
        <v>0</v>
      </c>
      <c r="L17" s="79"/>
      <c r="M17" s="80"/>
      <c r="N17" s="81">
        <f>分析係数表!H20</f>
        <v>5.9072113418457762E-4</v>
      </c>
      <c r="O17" s="82">
        <f t="shared" si="4"/>
        <v>1.0582347175249434E-2</v>
      </c>
      <c r="P17" s="76">
        <f>分析係数表!C20</f>
        <v>0.14381270903010035</v>
      </c>
      <c r="Q17" s="82">
        <f t="shared" si="5"/>
        <v>1.5218760151696513E-3</v>
      </c>
      <c r="R17" s="83">
        <v>3.1696231177912536E-3</v>
      </c>
      <c r="S17" s="84">
        <f t="shared" si="6"/>
        <v>3.1696231177912536E-3</v>
      </c>
      <c r="T17" s="85">
        <f>分析係数表!F20</f>
        <v>0.23109243697478993</v>
      </c>
      <c r="U17" s="86">
        <f t="shared" si="7"/>
        <v>7.3247593058201239E-4</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投入係数表!V18</f>
        <v>0</v>
      </c>
      <c r="E18" s="77">
        <f t="shared" si="0"/>
        <v>0</v>
      </c>
      <c r="F18" s="76">
        <f>分析係数表!C21</f>
        <v>1.9047619047619091E-2</v>
      </c>
      <c r="G18" s="77">
        <f t="shared" si="1"/>
        <v>0</v>
      </c>
      <c r="H18" s="77">
        <v>0</v>
      </c>
      <c r="I18" s="77">
        <f t="shared" si="2"/>
        <v>0</v>
      </c>
      <c r="J18" s="76">
        <f>分析係数表!G21</f>
        <v>0.29914529914529914</v>
      </c>
      <c r="K18" s="78">
        <f t="shared" si="3"/>
        <v>0</v>
      </c>
      <c r="L18" s="79"/>
      <c r="M18" s="80"/>
      <c r="N18" s="81">
        <f>分析係数表!H21</f>
        <v>9.5424183214431774E-4</v>
      </c>
      <c r="O18" s="82">
        <f t="shared" si="4"/>
        <v>1.7094560821556779E-2</v>
      </c>
      <c r="P18" s="76">
        <f>分析係数表!C21</f>
        <v>1.9047619047619091E-2</v>
      </c>
      <c r="Q18" s="82">
        <f t="shared" si="5"/>
        <v>3.2561068231536794E-4</v>
      </c>
      <c r="R18" s="83">
        <v>6.7672489394923329E-4</v>
      </c>
      <c r="S18" s="84">
        <f t="shared" si="6"/>
        <v>6.7672489394923329E-4</v>
      </c>
      <c r="T18" s="85">
        <f>分析係数表!F21</f>
        <v>0.44444444444444442</v>
      </c>
      <c r="U18" s="86">
        <f t="shared" si="7"/>
        <v>3.0076661953299256E-4</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投入係数表!V19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8.1402670578841797E-4</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8.1402670578841797E-4</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投入係数表!V21</f>
        <v>0</v>
      </c>
      <c r="E21" s="77">
        <f t="shared" si="0"/>
        <v>0</v>
      </c>
      <c r="F21" s="76">
        <f>分析係数表!C24</f>
        <v>1.5105740181268867E-2</v>
      </c>
      <c r="G21" s="77">
        <f t="shared" si="1"/>
        <v>0</v>
      </c>
      <c r="H21" s="77">
        <v>0</v>
      </c>
      <c r="I21" s="77">
        <f t="shared" si="2"/>
        <v>0</v>
      </c>
      <c r="J21" s="76">
        <f>分析係数表!G24</f>
        <v>0.33333333333333331</v>
      </c>
      <c r="K21" s="78">
        <f t="shared" si="3"/>
        <v>0</v>
      </c>
      <c r="L21" s="79"/>
      <c r="M21" s="80"/>
      <c r="N21" s="81">
        <f>分析係数表!H24</f>
        <v>4.0896078520470761E-4</v>
      </c>
      <c r="O21" s="82">
        <f t="shared" si="4"/>
        <v>7.3262403520957618E-3</v>
      </c>
      <c r="P21" s="76">
        <f>分析係数表!C24</f>
        <v>1.5105740181268867E-2</v>
      </c>
      <c r="Q21" s="82">
        <f t="shared" si="5"/>
        <v>1.1066828326428633E-4</v>
      </c>
      <c r="R21" s="83">
        <v>2.8475431637317269E-4</v>
      </c>
      <c r="S21" s="84">
        <f t="shared" si="6"/>
        <v>2.8475431637317269E-4</v>
      </c>
      <c r="T21" s="85">
        <f>分析係数表!F24</f>
        <v>0.55555555555555558</v>
      </c>
      <c r="U21" s="86">
        <f t="shared" si="7"/>
        <v>1.5819684242954039E-4</v>
      </c>
      <c r="V21" s="87">
        <f>分析係数表!D24</f>
        <v>0</v>
      </c>
      <c r="W21" s="88">
        <f t="shared" si="8"/>
        <v>0</v>
      </c>
      <c r="X21" s="76">
        <f>分析係数表!E24</f>
        <v>0</v>
      </c>
      <c r="Y21" s="89">
        <f t="shared" si="9"/>
        <v>0</v>
      </c>
    </row>
    <row r="22" spans="1:25" x14ac:dyDescent="0.2">
      <c r="A22" s="6" t="s">
        <v>10</v>
      </c>
      <c r="B22" s="5" t="s">
        <v>271</v>
      </c>
      <c r="C22" s="90"/>
      <c r="D22" s="76">
        <f>投入係数表!V22</f>
        <v>0.42857142857142855</v>
      </c>
      <c r="E22" s="77">
        <f t="shared" si="0"/>
        <v>42.857142857142854</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9.7683204694610157E-3</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投入係数表!V23</f>
        <v>0</v>
      </c>
      <c r="E23" s="77">
        <f t="shared" si="0"/>
        <v>0</v>
      </c>
      <c r="F23" s="76">
        <f>分析係数表!C26</f>
        <v>0.3413940256045519</v>
      </c>
      <c r="G23" s="77">
        <f t="shared" si="1"/>
        <v>0</v>
      </c>
      <c r="H23" s="77">
        <v>0</v>
      </c>
      <c r="I23" s="77">
        <f t="shared" si="2"/>
        <v>0</v>
      </c>
      <c r="J23" s="76">
        <f>分析係数表!G26</f>
        <v>0.19709090909090909</v>
      </c>
      <c r="K23" s="78">
        <f t="shared" si="3"/>
        <v>0</v>
      </c>
      <c r="L23" s="79"/>
      <c r="M23" s="80"/>
      <c r="N23" s="81">
        <f>分析係数表!H26</f>
        <v>1.1996183032671423E-2</v>
      </c>
      <c r="O23" s="82">
        <f t="shared" si="4"/>
        <v>0.21490305032814236</v>
      </c>
      <c r="P23" s="76">
        <f>分析係数表!C26</f>
        <v>0.3413940256045519</v>
      </c>
      <c r="Q23" s="82">
        <f t="shared" si="5"/>
        <v>7.3366617466222139E-2</v>
      </c>
      <c r="R23" s="83">
        <v>7.7760608202210563E-2</v>
      </c>
      <c r="S23" s="84">
        <f t="shared" si="6"/>
        <v>7.7760608202210563E-2</v>
      </c>
      <c r="T23" s="85">
        <f>分析係数表!F26</f>
        <v>0.33090909090909093</v>
      </c>
      <c r="U23" s="86">
        <f t="shared" si="7"/>
        <v>2.5731692168731498E-2</v>
      </c>
      <c r="V23" s="87">
        <f>分析係数表!D26</f>
        <v>1.6E-2</v>
      </c>
      <c r="W23" s="88">
        <f t="shared" si="8"/>
        <v>0</v>
      </c>
      <c r="X23" s="76">
        <f>分析係数表!E26</f>
        <v>1.6E-2</v>
      </c>
      <c r="Y23" s="89">
        <f t="shared" si="9"/>
        <v>0</v>
      </c>
    </row>
    <row r="24" spans="1:25" x14ac:dyDescent="0.2">
      <c r="A24" s="6" t="s">
        <v>12</v>
      </c>
      <c r="B24" s="5" t="s">
        <v>365</v>
      </c>
      <c r="C24" s="75">
        <f>最終需要_まとめ!C25</f>
        <v>100</v>
      </c>
      <c r="D24" s="76">
        <f>投入係数表!V24</f>
        <v>0</v>
      </c>
      <c r="E24" s="77">
        <f t="shared" si="0"/>
        <v>0</v>
      </c>
      <c r="F24" s="76">
        <f>分析係数表!C27</f>
        <v>1.9120458891013214E-3</v>
      </c>
      <c r="G24" s="77">
        <f t="shared" si="1"/>
        <v>0</v>
      </c>
      <c r="H24" s="77">
        <v>0</v>
      </c>
      <c r="I24" s="77">
        <f t="shared" si="2"/>
        <v>100</v>
      </c>
      <c r="J24" s="76">
        <f>分析係数表!G27</f>
        <v>0.2857142857142857</v>
      </c>
      <c r="K24" s="78">
        <f t="shared" si="3"/>
        <v>28.571428571428569</v>
      </c>
      <c r="L24" s="79"/>
      <c r="M24" s="80"/>
      <c r="N24" s="81">
        <f>分析係数表!H27</f>
        <v>1.131458172399691E-2</v>
      </c>
      <c r="O24" s="82">
        <f t="shared" si="4"/>
        <v>0.20269264974131607</v>
      </c>
      <c r="P24" s="76">
        <f>分析係数表!C27</f>
        <v>1.9120458891013214E-3</v>
      </c>
      <c r="Q24" s="82">
        <f t="shared" si="5"/>
        <v>3.8755764768893744E-4</v>
      </c>
      <c r="R24" s="83">
        <v>3.885272942467479E-4</v>
      </c>
      <c r="S24" s="84">
        <f t="shared" si="6"/>
        <v>100.00038852729425</v>
      </c>
      <c r="T24" s="85">
        <f>分析係数表!F27</f>
        <v>0.5714285714285714</v>
      </c>
      <c r="U24" s="86">
        <f t="shared" si="7"/>
        <v>57.143079158453851</v>
      </c>
      <c r="V24" s="87">
        <f>分析係数表!D27</f>
        <v>0</v>
      </c>
      <c r="W24" s="88">
        <f t="shared" si="8"/>
        <v>0</v>
      </c>
      <c r="X24" s="76">
        <f>分析係数表!E27</f>
        <v>0</v>
      </c>
      <c r="Y24" s="89">
        <f t="shared" si="9"/>
        <v>0</v>
      </c>
    </row>
    <row r="25" spans="1:25" x14ac:dyDescent="0.2">
      <c r="A25" s="6" t="s">
        <v>13</v>
      </c>
      <c r="B25" s="5" t="s">
        <v>191</v>
      </c>
      <c r="C25" s="90"/>
      <c r="D25" s="76">
        <f>投入係数表!V25</f>
        <v>0</v>
      </c>
      <c r="E25" s="77">
        <f t="shared" si="0"/>
        <v>0</v>
      </c>
      <c r="F25" s="76">
        <f>分析係数表!C28</f>
        <v>4.5924225028702859E-3</v>
      </c>
      <c r="G25" s="77">
        <f t="shared" si="1"/>
        <v>0</v>
      </c>
      <c r="H25" s="77">
        <v>0</v>
      </c>
      <c r="I25" s="77">
        <f t="shared" si="2"/>
        <v>0</v>
      </c>
      <c r="J25" s="76">
        <f>分析係数表!G28</f>
        <v>0.125</v>
      </c>
      <c r="K25" s="78">
        <f t="shared" si="3"/>
        <v>0</v>
      </c>
      <c r="L25" s="79"/>
      <c r="M25" s="80"/>
      <c r="N25" s="81">
        <f>分析係数表!H28</f>
        <v>2.2174762575544144E-2</v>
      </c>
      <c r="O25" s="82">
        <f t="shared" si="4"/>
        <v>0.39724503242474796</v>
      </c>
      <c r="P25" s="76">
        <f>分析係数表!C28</f>
        <v>4.5924225028702859E-3</v>
      </c>
      <c r="Q25" s="82">
        <f t="shared" si="5"/>
        <v>1.8243170260608488E-3</v>
      </c>
      <c r="R25" s="83">
        <v>1.8724513424538032E-3</v>
      </c>
      <c r="S25" s="84">
        <f t="shared" si="6"/>
        <v>1.8724513424538032E-3</v>
      </c>
      <c r="T25" s="85">
        <f>分析係数表!F28</f>
        <v>0.20833333333333334</v>
      </c>
      <c r="U25" s="86">
        <f t="shared" si="7"/>
        <v>3.9009402967787567E-4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投入係数表!V26</f>
        <v>0</v>
      </c>
      <c r="E26" s="77">
        <f t="shared" si="0"/>
        <v>0</v>
      </c>
      <c r="F26" s="76">
        <f>分析係数表!C29</f>
        <v>0.39276807980049877</v>
      </c>
      <c r="G26" s="77">
        <f t="shared" si="1"/>
        <v>0</v>
      </c>
      <c r="H26" s="77">
        <v>0</v>
      </c>
      <c r="I26" s="77">
        <f t="shared" si="2"/>
        <v>0</v>
      </c>
      <c r="J26" s="76">
        <f>分析係数表!G29</f>
        <v>0.26146220570012391</v>
      </c>
      <c r="K26" s="78">
        <f t="shared" si="3"/>
        <v>0</v>
      </c>
      <c r="L26" s="79"/>
      <c r="M26" s="80"/>
      <c r="N26" s="81">
        <f>分析係数表!H29</f>
        <v>1.0178579542872723E-2</v>
      </c>
      <c r="O26" s="82">
        <f t="shared" si="4"/>
        <v>0.18234198209660563</v>
      </c>
      <c r="P26" s="76">
        <f>分析係数表!C29</f>
        <v>0.39276807980049877</v>
      </c>
      <c r="Q26" s="82">
        <f t="shared" si="5"/>
        <v>7.161811017510071E-2</v>
      </c>
      <c r="R26" s="83">
        <v>8.6902885042780709E-2</v>
      </c>
      <c r="S26" s="84">
        <f t="shared" si="6"/>
        <v>8.6902885042780709E-2</v>
      </c>
      <c r="T26" s="85">
        <f>分析係数表!F29</f>
        <v>0.36926889714993805</v>
      </c>
      <c r="U26" s="86">
        <f t="shared" si="7"/>
        <v>3.209053251889548E-2</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投入係数表!V27</f>
        <v>0</v>
      </c>
      <c r="E27" s="77">
        <f t="shared" si="0"/>
        <v>0</v>
      </c>
      <c r="F27" s="76">
        <f>分析係数表!C30</f>
        <v>1</v>
      </c>
      <c r="G27" s="77">
        <f t="shared" si="1"/>
        <v>0</v>
      </c>
      <c r="H27" s="77">
        <v>0</v>
      </c>
      <c r="I27" s="77">
        <f t="shared" si="2"/>
        <v>0</v>
      </c>
      <c r="J27" s="76">
        <f>分析係数表!G30</f>
        <v>0.34503154574132494</v>
      </c>
      <c r="K27" s="78">
        <f t="shared" si="3"/>
        <v>0</v>
      </c>
      <c r="L27" s="79"/>
      <c r="M27" s="80"/>
      <c r="N27" s="81">
        <f>分析係数表!H30</f>
        <v>0</v>
      </c>
      <c r="O27" s="82">
        <f t="shared" si="4"/>
        <v>0</v>
      </c>
      <c r="P27" s="76">
        <f>分析係数表!C30</f>
        <v>1</v>
      </c>
      <c r="Q27" s="82">
        <f t="shared" si="5"/>
        <v>0</v>
      </c>
      <c r="R27" s="83">
        <v>3.8875949692757004E-2</v>
      </c>
      <c r="S27" s="84">
        <f t="shared" si="6"/>
        <v>3.8875949692757004E-2</v>
      </c>
      <c r="T27" s="85">
        <f>分析係数表!F30</f>
        <v>0.4357255520504732</v>
      </c>
      <c r="U27" s="86">
        <f t="shared" si="7"/>
        <v>1.6939244641362969E-2</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投入係数表!V28</f>
        <v>0</v>
      </c>
      <c r="E28" s="77">
        <f t="shared" si="0"/>
        <v>0</v>
      </c>
      <c r="F28" s="76">
        <f>分析係数表!C31</f>
        <v>0.9610142630744849</v>
      </c>
      <c r="G28" s="77">
        <f t="shared" si="1"/>
        <v>0</v>
      </c>
      <c r="H28" s="77">
        <v>0</v>
      </c>
      <c r="I28" s="77">
        <f t="shared" si="2"/>
        <v>0</v>
      </c>
      <c r="J28" s="76">
        <f>分析係数表!G31</f>
        <v>7.0898896726351968E-2</v>
      </c>
      <c r="K28" s="78">
        <f t="shared" si="3"/>
        <v>0</v>
      </c>
      <c r="L28" s="79"/>
      <c r="M28" s="80"/>
      <c r="N28" s="81">
        <f>分析係数表!H31</f>
        <v>2.4401326850547553E-2</v>
      </c>
      <c r="O28" s="82">
        <f t="shared" si="4"/>
        <v>0.43713234100838044</v>
      </c>
      <c r="P28" s="76">
        <f>分析係数表!C31</f>
        <v>0.9610142630744849</v>
      </c>
      <c r="Q28" s="82">
        <f t="shared" si="5"/>
        <v>0.42009041456019319</v>
      </c>
      <c r="R28" s="83">
        <v>0.55502088533622218</v>
      </c>
      <c r="S28" s="84">
        <f t="shared" si="6"/>
        <v>0.55502088533622218</v>
      </c>
      <c r="T28" s="85">
        <f>分析係数表!F31</f>
        <v>0.34418520528124436</v>
      </c>
      <c r="U28" s="86">
        <f t="shared" si="7"/>
        <v>0.1910299773548256</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投入係数表!V29</f>
        <v>0</v>
      </c>
      <c r="E29" s="77">
        <f t="shared" si="0"/>
        <v>0</v>
      </c>
      <c r="F29" s="76">
        <f>分析係数表!C32</f>
        <v>1</v>
      </c>
      <c r="G29" s="77">
        <f t="shared" si="1"/>
        <v>0</v>
      </c>
      <c r="H29" s="77">
        <v>0</v>
      </c>
      <c r="I29" s="77">
        <f t="shared" si="2"/>
        <v>0</v>
      </c>
      <c r="J29" s="76">
        <f>分析係数表!G32</f>
        <v>0.14117647058823529</v>
      </c>
      <c r="K29" s="78">
        <f t="shared" si="3"/>
        <v>0</v>
      </c>
      <c r="L29" s="79"/>
      <c r="M29" s="80"/>
      <c r="N29" s="81">
        <f>分析係数表!H32</f>
        <v>7.0886536102149319E-3</v>
      </c>
      <c r="O29" s="82">
        <f t="shared" si="4"/>
        <v>0.12698816610299321</v>
      </c>
      <c r="P29" s="76">
        <f>分析係数表!C32</f>
        <v>1</v>
      </c>
      <c r="Q29" s="82">
        <f t="shared" si="5"/>
        <v>0.12698816610299321</v>
      </c>
      <c r="R29" s="83">
        <v>0.15961931760912679</v>
      </c>
      <c r="S29" s="84">
        <f t="shared" si="6"/>
        <v>0.15961931760912679</v>
      </c>
      <c r="T29" s="85">
        <f>分析係数表!F32</f>
        <v>0.4823529411764706</v>
      </c>
      <c r="U29" s="86">
        <f t="shared" si="7"/>
        <v>7.6992847317343516E-2</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投入係数表!V30</f>
        <v>0</v>
      </c>
      <c r="E30" s="77">
        <f t="shared" si="0"/>
        <v>0</v>
      </c>
      <c r="F30" s="76">
        <f>分析係数表!C33</f>
        <v>0.51830443159922934</v>
      </c>
      <c r="G30" s="77">
        <f t="shared" si="1"/>
        <v>0</v>
      </c>
      <c r="H30" s="77">
        <v>0</v>
      </c>
      <c r="I30" s="77">
        <f t="shared" si="2"/>
        <v>0</v>
      </c>
      <c r="J30" s="76">
        <f>分析係数表!G33</f>
        <v>0.50370370370370365</v>
      </c>
      <c r="K30" s="78">
        <f t="shared" si="3"/>
        <v>0</v>
      </c>
      <c r="L30" s="79"/>
      <c r="M30" s="80"/>
      <c r="N30" s="81">
        <f>分析係数表!H33</f>
        <v>1.0451220066342527E-3</v>
      </c>
      <c r="O30" s="82">
        <f t="shared" si="4"/>
        <v>1.8722614233133612E-2</v>
      </c>
      <c r="P30" s="76">
        <f>分析係数表!C33</f>
        <v>0.51830443159922934</v>
      </c>
      <c r="Q30" s="82">
        <f t="shared" si="5"/>
        <v>9.7040139281559575E-3</v>
      </c>
      <c r="R30" s="83">
        <v>3.1209799585994763E-2</v>
      </c>
      <c r="S30" s="84">
        <f t="shared" si="6"/>
        <v>3.1209799585994763E-2</v>
      </c>
      <c r="T30" s="85">
        <f>分析係数表!F33</f>
        <v>0.61481481481481481</v>
      </c>
      <c r="U30" s="86">
        <f t="shared" si="7"/>
        <v>1.9188247152870853E-2</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投入係数表!V31</f>
        <v>0</v>
      </c>
      <c r="E31" s="77">
        <f t="shared" si="0"/>
        <v>0</v>
      </c>
      <c r="F31" s="76">
        <f>分析係数表!C34</f>
        <v>0.14253664373317376</v>
      </c>
      <c r="G31" s="77">
        <f t="shared" si="1"/>
        <v>0</v>
      </c>
      <c r="H31" s="77">
        <v>0</v>
      </c>
      <c r="I31" s="77">
        <f t="shared" si="2"/>
        <v>0</v>
      </c>
      <c r="J31" s="76">
        <f>分析係数表!G34</f>
        <v>0.42611464968152868</v>
      </c>
      <c r="K31" s="78">
        <f t="shared" si="3"/>
        <v>0</v>
      </c>
      <c r="L31" s="79"/>
      <c r="M31" s="80"/>
      <c r="N31" s="81">
        <f>分析係数表!H34</f>
        <v>0.17362657336302087</v>
      </c>
      <c r="O31" s="82">
        <f t="shared" si="4"/>
        <v>3.1103960428175452</v>
      </c>
      <c r="P31" s="76">
        <f>分析係数表!C34</f>
        <v>0.14253664373317376</v>
      </c>
      <c r="Q31" s="82">
        <f t="shared" si="5"/>
        <v>0.44334541262415794</v>
      </c>
      <c r="R31" s="83">
        <v>0.46850023286362408</v>
      </c>
      <c r="S31" s="84">
        <f t="shared" si="6"/>
        <v>0.46850023286362408</v>
      </c>
      <c r="T31" s="85">
        <f>分析係数表!F34</f>
        <v>0.68789808917197448</v>
      </c>
      <c r="U31" s="86">
        <f t="shared" si="7"/>
        <v>0.32228041496351206</v>
      </c>
      <c r="V31" s="87">
        <f>分析係数表!D34</f>
        <v>0.42038216560509556</v>
      </c>
      <c r="W31" s="88">
        <f t="shared" si="8"/>
        <v>0</v>
      </c>
      <c r="X31" s="76">
        <f>分析係数表!E34</f>
        <v>0.27643312101910827</v>
      </c>
      <c r="Y31" s="89">
        <f t="shared" si="9"/>
        <v>0</v>
      </c>
    </row>
    <row r="32" spans="1:25" x14ac:dyDescent="0.2">
      <c r="A32" s="6" t="s">
        <v>20</v>
      </c>
      <c r="B32" s="5" t="s">
        <v>37</v>
      </c>
      <c r="C32" s="90"/>
      <c r="D32" s="76">
        <f>投入係数表!V32</f>
        <v>0</v>
      </c>
      <c r="E32" s="77">
        <f t="shared" si="0"/>
        <v>0</v>
      </c>
      <c r="F32" s="76">
        <f>分析係数表!C35</f>
        <v>0.11069496462754891</v>
      </c>
      <c r="G32" s="77">
        <f t="shared" si="1"/>
        <v>0</v>
      </c>
      <c r="H32" s="77">
        <v>0</v>
      </c>
      <c r="I32" s="77">
        <f t="shared" si="2"/>
        <v>0</v>
      </c>
      <c r="J32" s="76">
        <f>分析係数表!G35</f>
        <v>0.32042253521126762</v>
      </c>
      <c r="K32" s="78">
        <f t="shared" si="3"/>
        <v>0</v>
      </c>
      <c r="L32" s="79"/>
      <c r="M32" s="80"/>
      <c r="N32" s="81">
        <f>分析係数表!H35</f>
        <v>6.6251647203162636E-2</v>
      </c>
      <c r="O32" s="82">
        <f t="shared" si="4"/>
        <v>1.1868509370395135</v>
      </c>
      <c r="P32" s="76">
        <f>分析係数表!C35</f>
        <v>0.11069496462754891</v>
      </c>
      <c r="Q32" s="82">
        <f t="shared" si="5"/>
        <v>0.13137842249376222</v>
      </c>
      <c r="R32" s="83">
        <v>0.15168811709920335</v>
      </c>
      <c r="S32" s="84">
        <f t="shared" si="6"/>
        <v>0.15168811709920335</v>
      </c>
      <c r="T32" s="85">
        <f>分析係数表!F35</f>
        <v>0.63380281690140849</v>
      </c>
      <c r="U32" s="86">
        <f t="shared" si="7"/>
        <v>9.6140355907945799E-2</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投入係数表!V33</f>
        <v>0</v>
      </c>
      <c r="E33" s="77">
        <f t="shared" si="0"/>
        <v>0</v>
      </c>
      <c r="F33" s="76">
        <f>分析係数表!C36</f>
        <v>0.6760350559081294</v>
      </c>
      <c r="G33" s="77">
        <f t="shared" si="1"/>
        <v>0</v>
      </c>
      <c r="H33" s="77">
        <v>0</v>
      </c>
      <c r="I33" s="77">
        <f t="shared" si="2"/>
        <v>0</v>
      </c>
      <c r="J33" s="76">
        <f>分析係数表!G36</f>
        <v>4.0214477211796247E-3</v>
      </c>
      <c r="K33" s="78">
        <f t="shared" si="3"/>
        <v>0</v>
      </c>
      <c r="L33" s="79"/>
      <c r="M33" s="80"/>
      <c r="N33" s="81">
        <f>分析係数表!H36</f>
        <v>0.13227609397010043</v>
      </c>
      <c r="O33" s="82">
        <f t="shared" si="4"/>
        <v>2.3696317405500849</v>
      </c>
      <c r="P33" s="76">
        <f>分析係数表!C36</f>
        <v>0.6760350559081294</v>
      </c>
      <c r="Q33" s="82">
        <f t="shared" si="5"/>
        <v>1.6019541262044545</v>
      </c>
      <c r="R33" s="83">
        <v>1.6449977526433273</v>
      </c>
      <c r="S33" s="84">
        <f t="shared" si="6"/>
        <v>1.6449977526433273</v>
      </c>
      <c r="T33" s="85">
        <f>分析係数表!F36</f>
        <v>0.90035746201966038</v>
      </c>
      <c r="U33" s="86">
        <f t="shared" si="7"/>
        <v>1.4810860015979912</v>
      </c>
      <c r="V33" s="87">
        <f>分析係数表!D36</f>
        <v>8.0428954423592495E-3</v>
      </c>
      <c r="W33" s="88">
        <f t="shared" si="8"/>
        <v>0</v>
      </c>
      <c r="X33" s="76">
        <f>分析係数表!E36</f>
        <v>0</v>
      </c>
      <c r="Y33" s="89">
        <f t="shared" si="9"/>
        <v>0</v>
      </c>
    </row>
    <row r="34" spans="1:25" x14ac:dyDescent="0.2">
      <c r="A34" s="6" t="s">
        <v>22</v>
      </c>
      <c r="B34" s="5" t="s">
        <v>377</v>
      </c>
      <c r="C34" s="90"/>
      <c r="D34" s="76">
        <f>投入係数表!V34</f>
        <v>0</v>
      </c>
      <c r="E34" s="77">
        <f t="shared" si="0"/>
        <v>0</v>
      </c>
      <c r="F34" s="76">
        <f>分析係数表!C37</f>
        <v>0.1837517433751743</v>
      </c>
      <c r="G34" s="77">
        <f t="shared" si="1"/>
        <v>0</v>
      </c>
      <c r="H34" s="77">
        <v>0</v>
      </c>
      <c r="I34" s="77">
        <f t="shared" si="2"/>
        <v>0</v>
      </c>
      <c r="J34" s="76">
        <f>分析係数表!G37</f>
        <v>0.39318023660403617</v>
      </c>
      <c r="K34" s="78">
        <f t="shared" si="3"/>
        <v>0</v>
      </c>
      <c r="L34" s="79"/>
      <c r="M34" s="80"/>
      <c r="N34" s="81">
        <f>分析係数表!H37</f>
        <v>5.0938337801608578E-2</v>
      </c>
      <c r="O34" s="82">
        <f t="shared" si="4"/>
        <v>0.91252393718881653</v>
      </c>
      <c r="P34" s="76">
        <f>分析係数表!C37</f>
        <v>0.1837517433751743</v>
      </c>
      <c r="Q34" s="82">
        <f t="shared" si="5"/>
        <v>0.1676778643300231</v>
      </c>
      <c r="R34" s="83">
        <v>0.19253360569052849</v>
      </c>
      <c r="S34" s="84">
        <f t="shared" si="6"/>
        <v>0.19253360569052849</v>
      </c>
      <c r="T34" s="85">
        <f>分析係数表!F37</f>
        <v>0.67780097425191366</v>
      </c>
      <c r="U34" s="86">
        <f t="shared" si="7"/>
        <v>0.13049946551327399</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投入係数表!V35</f>
        <v>0</v>
      </c>
      <c r="E35" s="77">
        <f t="shared" si="0"/>
        <v>0</v>
      </c>
      <c r="F35" s="76">
        <f>分析係数表!C38</f>
        <v>7.8895463510848529E-3</v>
      </c>
      <c r="G35" s="77">
        <f t="shared" si="1"/>
        <v>0</v>
      </c>
      <c r="H35" s="77">
        <v>0</v>
      </c>
      <c r="I35" s="77">
        <f t="shared" si="2"/>
        <v>0</v>
      </c>
      <c r="J35" s="76">
        <f>分析係数表!G38</f>
        <v>0.41666666666666669</v>
      </c>
      <c r="K35" s="78">
        <f t="shared" si="3"/>
        <v>0</v>
      </c>
      <c r="L35" s="79"/>
      <c r="M35" s="80"/>
      <c r="N35" s="81">
        <f>分析係数表!H38</f>
        <v>4.4667605761803064E-2</v>
      </c>
      <c r="O35" s="82">
        <f t="shared" si="4"/>
        <v>0.80018825179001496</v>
      </c>
      <c r="P35" s="76">
        <f>分析係数表!C38</f>
        <v>7.8895463510848529E-3</v>
      </c>
      <c r="Q35" s="82">
        <f t="shared" si="5"/>
        <v>6.3131223020908801E-3</v>
      </c>
      <c r="R35" s="83">
        <v>7.0710191561728607E-3</v>
      </c>
      <c r="S35" s="84">
        <f t="shared" si="6"/>
        <v>7.0710191561728607E-3</v>
      </c>
      <c r="T35" s="85">
        <f>分析係数表!F38</f>
        <v>0.70833333333333337</v>
      </c>
      <c r="U35" s="86">
        <f t="shared" si="7"/>
        <v>5.0086385689557767E-3</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投入係数表!V36</f>
        <v>0</v>
      </c>
      <c r="E36" s="77">
        <f t="shared" si="0"/>
        <v>0</v>
      </c>
      <c r="F36" s="76">
        <f>分析係数表!C39</f>
        <v>1</v>
      </c>
      <c r="G36" s="77">
        <f t="shared" si="1"/>
        <v>0</v>
      </c>
      <c r="H36" s="77">
        <v>0</v>
      </c>
      <c r="I36" s="77">
        <f t="shared" si="2"/>
        <v>0</v>
      </c>
      <c r="J36" s="76">
        <f>分析係数表!G39</f>
        <v>0.33114754098360655</v>
      </c>
      <c r="K36" s="78">
        <f t="shared" si="3"/>
        <v>0</v>
      </c>
      <c r="L36" s="79"/>
      <c r="M36" s="80"/>
      <c r="N36" s="81">
        <f>分析係数表!H39</f>
        <v>4.0896078520470756E-3</v>
      </c>
      <c r="O36" s="82">
        <f t="shared" si="4"/>
        <v>7.3262403520957614E-2</v>
      </c>
      <c r="P36" s="76">
        <f>分析係数表!C39</f>
        <v>1</v>
      </c>
      <c r="Q36" s="82">
        <f t="shared" si="5"/>
        <v>7.3262403520957614E-2</v>
      </c>
      <c r="R36" s="83">
        <v>0.11327518088107838</v>
      </c>
      <c r="S36" s="84">
        <f t="shared" si="6"/>
        <v>0.11327518088107838</v>
      </c>
      <c r="T36" s="85">
        <f>分析係数表!F39</f>
        <v>0.68196721311475406</v>
      </c>
      <c r="U36" s="86">
        <f t="shared" si="7"/>
        <v>7.7249959420538694E-2</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投入係数表!V37</f>
        <v>0</v>
      </c>
      <c r="E37" s="77">
        <f t="shared" si="0"/>
        <v>0</v>
      </c>
      <c r="F37" s="76">
        <f>分析係数表!C40</f>
        <v>0.77068092290377044</v>
      </c>
      <c r="G37" s="77">
        <f t="shared" si="1"/>
        <v>0</v>
      </c>
      <c r="H37" s="77">
        <v>0</v>
      </c>
      <c r="I37" s="77">
        <f t="shared" si="2"/>
        <v>0</v>
      </c>
      <c r="J37" s="76">
        <f>分析係数表!G40</f>
        <v>0.52989130434782605</v>
      </c>
      <c r="K37" s="78">
        <f t="shared" si="3"/>
        <v>0</v>
      </c>
      <c r="L37" s="79"/>
      <c r="M37" s="80"/>
      <c r="N37" s="81">
        <f>分析係数表!H40</f>
        <v>3.0172217930658426E-2</v>
      </c>
      <c r="O37" s="82">
        <f t="shared" si="4"/>
        <v>0.54051373264350955</v>
      </c>
      <c r="P37" s="76">
        <f>分析係数表!C40</f>
        <v>0.77068092290377044</v>
      </c>
      <c r="Q37" s="82">
        <f t="shared" si="5"/>
        <v>0.41656362231586175</v>
      </c>
      <c r="R37" s="83">
        <v>0.41664142754726252</v>
      </c>
      <c r="S37" s="84">
        <f t="shared" si="6"/>
        <v>0.41664142754726252</v>
      </c>
      <c r="T37" s="85">
        <f>分析係数表!F40</f>
        <v>0.69599184782608692</v>
      </c>
      <c r="U37" s="86">
        <f t="shared" si="7"/>
        <v>0.28997903703951794</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投入係数表!V38</f>
        <v>0</v>
      </c>
      <c r="E38" s="77">
        <f t="shared" si="0"/>
        <v>0</v>
      </c>
      <c r="F38" s="76">
        <f>分析係数表!C41</f>
        <v>0.61174300645557944</v>
      </c>
      <c r="G38" s="77">
        <f t="shared" si="1"/>
        <v>0</v>
      </c>
      <c r="H38" s="77">
        <v>0</v>
      </c>
      <c r="I38" s="77">
        <f t="shared" si="2"/>
        <v>0</v>
      </c>
      <c r="J38" s="76">
        <f>分析係数表!G41</f>
        <v>0.45221971407072986</v>
      </c>
      <c r="K38" s="78">
        <f t="shared" si="3"/>
        <v>0</v>
      </c>
      <c r="L38" s="79"/>
      <c r="M38" s="80"/>
      <c r="N38" s="81">
        <f>分析係数表!H41</f>
        <v>5.2210660244467667E-2</v>
      </c>
      <c r="O38" s="82">
        <f t="shared" si="4"/>
        <v>0.93531668495089226</v>
      </c>
      <c r="P38" s="76">
        <f>分析係数表!C41</f>
        <v>0.61174300645557944</v>
      </c>
      <c r="Q38" s="82">
        <f t="shared" si="5"/>
        <v>0.57217344083992483</v>
      </c>
      <c r="R38" s="83">
        <v>0.57995850068340848</v>
      </c>
      <c r="S38" s="84">
        <f t="shared" si="6"/>
        <v>0.57995850068340848</v>
      </c>
      <c r="T38" s="85">
        <f>分析係数表!F41</f>
        <v>0.5410082768999247</v>
      </c>
      <c r="U38" s="86">
        <f t="shared" si="7"/>
        <v>0.31376234912819462</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投入係数表!V39</f>
        <v>0</v>
      </c>
      <c r="E39" s="77">
        <f>$C$24*D39</f>
        <v>0</v>
      </c>
      <c r="F39" s="76">
        <f>分析係数表!C42</f>
        <v>0</v>
      </c>
      <c r="G39" s="77">
        <f>E39*F39</f>
        <v>0</v>
      </c>
      <c r="H39" s="77">
        <v>0</v>
      </c>
      <c r="I39" s="77">
        <f>C39+H39</f>
        <v>0</v>
      </c>
      <c r="J39" s="76">
        <f>分析係数表!G42</f>
        <v>0</v>
      </c>
      <c r="K39" s="78">
        <f t="shared" si="3"/>
        <v>0</v>
      </c>
      <c r="L39" s="79"/>
      <c r="M39" s="80"/>
      <c r="N39" s="81">
        <f>分析係数表!H42</f>
        <v>1.5086108965329213E-2</v>
      </c>
      <c r="O39" s="82">
        <f t="shared" si="4"/>
        <v>0.27025686632175477</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投入係数表!V40</f>
        <v>0</v>
      </c>
      <c r="E40" s="77">
        <f>$C$24*D40</f>
        <v>0</v>
      </c>
      <c r="F40" s="76">
        <f>分析係数表!C43</f>
        <v>0.17601918465227817</v>
      </c>
      <c r="G40" s="77">
        <f>E40*F40</f>
        <v>0</v>
      </c>
      <c r="H40" s="77">
        <v>0</v>
      </c>
      <c r="I40" s="77">
        <f>C40+H40</f>
        <v>0</v>
      </c>
      <c r="J40" s="76">
        <f>分析係数表!G43</f>
        <v>0.3244228432563791</v>
      </c>
      <c r="K40" s="78">
        <f t="shared" si="3"/>
        <v>0</v>
      </c>
      <c r="L40" s="79"/>
      <c r="M40" s="80"/>
      <c r="N40" s="81">
        <f>分析係数表!H43</f>
        <v>4.0396237560776115E-2</v>
      </c>
      <c r="O40" s="82">
        <f t="shared" si="4"/>
        <v>0.72366974144590357</v>
      </c>
      <c r="P40" s="76">
        <f>分析係数表!C43</f>
        <v>0.17601918465227817</v>
      </c>
      <c r="Q40" s="82">
        <f>O40*P40</f>
        <v>0.12737975784683289</v>
      </c>
      <c r="R40" s="83">
        <v>0.17586303876971174</v>
      </c>
      <c r="S40" s="84">
        <f>I40+R40</f>
        <v>0.17586303876971174</v>
      </c>
      <c r="T40" s="85">
        <f>分析係数表!F43</f>
        <v>0.59416767922235725</v>
      </c>
      <c r="U40" s="86">
        <f>S40*T40</f>
        <v>0.10449213360679106</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投入係数表!V41</f>
        <v>0</v>
      </c>
      <c r="E41" s="77">
        <f>$C$24*D41</f>
        <v>0</v>
      </c>
      <c r="F41" s="76">
        <f>分析係数表!C44</f>
        <v>0.35545171339563864</v>
      </c>
      <c r="G41" s="77">
        <f>E41*F41</f>
        <v>0</v>
      </c>
      <c r="H41" s="77">
        <v>0</v>
      </c>
      <c r="I41" s="77">
        <f>C41+H41</f>
        <v>0</v>
      </c>
      <c r="J41" s="76">
        <f>分析係数表!G44</f>
        <v>0.26461880088823092</v>
      </c>
      <c r="K41" s="78">
        <f t="shared" si="3"/>
        <v>0</v>
      </c>
      <c r="L41" s="79"/>
      <c r="M41" s="80"/>
      <c r="N41" s="81">
        <f>分析係数表!H44</f>
        <v>0.11582678238742218</v>
      </c>
      <c r="O41" s="82">
        <f t="shared" si="4"/>
        <v>2.0749540730546774</v>
      </c>
      <c r="P41" s="76">
        <f>分析係数表!C44</f>
        <v>0.35545171339563864</v>
      </c>
      <c r="Q41" s="82">
        <f>O41*P41</f>
        <v>0.73754598048454423</v>
      </c>
      <c r="R41" s="83">
        <v>0.74680634156412939</v>
      </c>
      <c r="S41" s="84">
        <f>I41+R41</f>
        <v>0.74680634156412939</v>
      </c>
      <c r="T41" s="85">
        <f>分析係数表!F44</f>
        <v>0.46669133974833454</v>
      </c>
      <c r="U41" s="86">
        <f>S41*T41</f>
        <v>0.3485280520771159</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投入係数表!V42</f>
        <v>0</v>
      </c>
      <c r="E42" s="77">
        <f>$C$24*D42</f>
        <v>0</v>
      </c>
      <c r="F42" s="76">
        <f>分析係数表!C45</f>
        <v>1</v>
      </c>
      <c r="G42" s="77">
        <f>E42*F42</f>
        <v>0</v>
      </c>
      <c r="H42" s="77">
        <v>0</v>
      </c>
      <c r="I42" s="77">
        <f>C42+H42</f>
        <v>0</v>
      </c>
      <c r="J42" s="76">
        <f>分析係数表!G45</f>
        <v>0</v>
      </c>
      <c r="K42" s="78">
        <f t="shared" si="3"/>
        <v>0</v>
      </c>
      <c r="L42" s="79"/>
      <c r="M42" s="80"/>
      <c r="N42" s="81">
        <f>分析係数表!H45</f>
        <v>0</v>
      </c>
      <c r="O42" s="82">
        <f t="shared" si="4"/>
        <v>0</v>
      </c>
      <c r="P42" s="76">
        <f>分析係数表!C45</f>
        <v>1</v>
      </c>
      <c r="Q42" s="82">
        <f>O42*P42</f>
        <v>0</v>
      </c>
      <c r="R42" s="83">
        <v>5.7892971046794597E-2</v>
      </c>
      <c r="S42" s="84">
        <f>I42+R42</f>
        <v>5.7892971046794597E-2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0</v>
      </c>
      <c r="E43" s="77">
        <f>$C$24*D43</f>
        <v>0</v>
      </c>
      <c r="F43" s="76">
        <f>分析係数表!C46</f>
        <v>0.4567198177676538</v>
      </c>
      <c r="G43" s="77">
        <f>E43*F43</f>
        <v>0</v>
      </c>
      <c r="H43" s="77">
        <v>0</v>
      </c>
      <c r="I43" s="77">
        <f>C43+H43</f>
        <v>0</v>
      </c>
      <c r="J43" s="76">
        <f>分析係数表!G46</f>
        <v>7.462686567164179E-3</v>
      </c>
      <c r="K43" s="78">
        <f t="shared" si="3"/>
        <v>0</v>
      </c>
      <c r="L43" s="79"/>
      <c r="M43" s="80"/>
      <c r="N43" s="81">
        <f>分析係数表!H46</f>
        <v>2.3901485890852909E-2</v>
      </c>
      <c r="O43" s="82">
        <f t="shared" si="4"/>
        <v>0.42817804724470782</v>
      </c>
      <c r="P43" s="76">
        <f>分析係数表!C46</f>
        <v>0.4567198177676538</v>
      </c>
      <c r="Q43" s="82">
        <f>O43*P43</f>
        <v>0.19555739970971281</v>
      </c>
      <c r="R43" s="83">
        <v>0.20889787660738374</v>
      </c>
      <c r="S43" s="84">
        <f>I43+R43</f>
        <v>0.20889787660738374</v>
      </c>
      <c r="T43" s="85">
        <f>分析係数表!F46</f>
        <v>0.31592039800995025</v>
      </c>
      <c r="U43" s="86">
        <f>S43*T43</f>
        <v>6.5995100321238148E-2</v>
      </c>
      <c r="V43" s="87">
        <f>分析係数表!D46</f>
        <v>2.4875621890547263E-3</v>
      </c>
      <c r="W43" s="88">
        <f>ROUND(S43*V43,0)</f>
        <v>0</v>
      </c>
      <c r="X43" s="76">
        <f>分析係数表!E46</f>
        <v>4.9751243781094526E-3</v>
      </c>
      <c r="Y43" s="89">
        <f>ROUND(S43*X43,0)</f>
        <v>0</v>
      </c>
    </row>
    <row r="44" spans="1:25" x14ac:dyDescent="0.2">
      <c r="A44" s="3">
        <v>37</v>
      </c>
      <c r="B44" s="14" t="s">
        <v>150</v>
      </c>
      <c r="C44" s="197">
        <f>SUM(C5:C43)</f>
        <v>100</v>
      </c>
      <c r="D44" s="92">
        <f>投入係数表!V44</f>
        <v>0.42857142857142855</v>
      </c>
      <c r="E44" s="91">
        <f>SUM(E5:E43)</f>
        <v>42.857142857142854</v>
      </c>
      <c r="F44" s="92">
        <f>分析係数表!C47</f>
        <v>0.36342247216802481</v>
      </c>
      <c r="G44" s="91">
        <f>SUM(G5:G43)</f>
        <v>0</v>
      </c>
      <c r="H44" s="91">
        <f>SUM(H5:H43)</f>
        <v>0</v>
      </c>
      <c r="I44" s="91">
        <f>SUM(I5:I43)</f>
        <v>100</v>
      </c>
      <c r="J44" s="92">
        <f>分析係数表!G47</f>
        <v>0.19905001489523683</v>
      </c>
      <c r="K44" s="93">
        <f>SUM(K5:K43)</f>
        <v>28.571428571428569</v>
      </c>
      <c r="L44" s="94">
        <f>最終需要_まとめ!$L$33</f>
        <v>0.627</v>
      </c>
      <c r="M44" s="91">
        <f>K44*L44</f>
        <v>17.914285714285715</v>
      </c>
      <c r="N44" s="95">
        <f>分析係数表!H47</f>
        <v>1</v>
      </c>
      <c r="O44" s="96">
        <f>SUM(O5:O43)</f>
        <v>17.914285714285715</v>
      </c>
      <c r="P44" s="92">
        <f>分析係数表!C47</f>
        <v>0.36342247216802481</v>
      </c>
      <c r="Q44" s="96">
        <f>SUM(Q5:Q43)</f>
        <v>5.3917418753344677</v>
      </c>
      <c r="R44" s="91">
        <f>SUM(R7:R43)</f>
        <v>5.9304782974307004</v>
      </c>
      <c r="S44" s="97">
        <f>SUM(S5:S43)</f>
        <v>106.02381472212026</v>
      </c>
      <c r="T44" s="98">
        <f>分析係数表!F47</f>
        <v>0.46090827844162724</v>
      </c>
      <c r="U44" s="99">
        <f>SUM(U5:U43)</f>
        <v>60.872052179927003</v>
      </c>
      <c r="V44" s="100">
        <f>分析係数表!D47</f>
        <v>7.2937009698454208E-2</v>
      </c>
      <c r="W44" s="101">
        <f>SUM(W5:W43)</f>
        <v>0</v>
      </c>
      <c r="X44" s="92">
        <f>分析係数表!E47</f>
        <v>5.555923339181093E-2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0.28540305010893241</v>
      </c>
      <c r="G5" s="77">
        <f t="shared" ref="G5:G38" si="1">E5*F5</f>
        <v>0</v>
      </c>
      <c r="H5" s="77">
        <f t="array" ref="H5:H43">MMULT(逆行列係数!C5:AO43,'21'!G5:G43)</f>
        <v>1.7665447168921264E-5</v>
      </c>
      <c r="I5" s="77">
        <f t="shared" ref="I5:I38" si="2">C5+H5</f>
        <v>1.7665447168921264E-5</v>
      </c>
      <c r="J5" s="76">
        <f>分析係数表!G8</f>
        <v>0.12073170731707317</v>
      </c>
      <c r="K5" s="78">
        <f t="shared" ref="K5:K38" si="3">I5*J5</f>
        <v>2.1327795972234208E-6</v>
      </c>
      <c r="L5" s="79" t="s">
        <v>183</v>
      </c>
      <c r="M5" s="80" t="s">
        <v>183</v>
      </c>
      <c r="N5" s="81">
        <f>分析係数表!H8</f>
        <v>1.3177625301040578E-2</v>
      </c>
      <c r="O5" s="82">
        <f t="shared" ref="O5:O43" si="4">$M$44*N5</f>
        <v>0.11069604407953036</v>
      </c>
      <c r="P5" s="76">
        <f>分析係数表!C8</f>
        <v>0.28540305010893241</v>
      </c>
      <c r="Q5" s="82">
        <f t="shared" ref="Q5:Q38" si="5">O5*P5</f>
        <v>3.1592988615290793E-2</v>
      </c>
      <c r="R5" s="83">
        <f t="array" ref="R5:R43">MMULT(逆行列係数!C5:AO43,'21'!Q5:Q43)</f>
        <v>3.6544809880132818E-2</v>
      </c>
      <c r="S5" s="84">
        <f t="shared" ref="S5:S38" si="6">I5+R5</f>
        <v>3.6562475327301738E-2</v>
      </c>
      <c r="T5" s="85">
        <f>分析係数表!F8</f>
        <v>0.44634146341463415</v>
      </c>
      <c r="U5" s="86">
        <f t="shared" ref="U5:U38" si="7">S5*T5</f>
        <v>1.6319348743649313E-2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投入係数表!W6</f>
        <v>0</v>
      </c>
      <c r="E6" s="77">
        <f t="shared" si="0"/>
        <v>0</v>
      </c>
      <c r="F6" s="76">
        <f>分析係数表!C9</f>
        <v>1</v>
      </c>
      <c r="G6" s="77">
        <f t="shared" si="1"/>
        <v>0</v>
      </c>
      <c r="H6" s="77">
        <v>1.2365790161481116E-4</v>
      </c>
      <c r="I6" s="77">
        <f t="shared" si="2"/>
        <v>1.2365790161481116E-4</v>
      </c>
      <c r="J6" s="76">
        <f>分析係数表!G9</f>
        <v>0.24766355140186916</v>
      </c>
      <c r="K6" s="78">
        <f t="shared" si="3"/>
        <v>3.0625555072827063E-5</v>
      </c>
      <c r="L6" s="79"/>
      <c r="M6" s="80"/>
      <c r="N6" s="81">
        <f>分析係数表!H9</f>
        <v>6.816013086745127E-4</v>
      </c>
      <c r="O6" s="82">
        <f t="shared" si="4"/>
        <v>5.725657452389502E-3</v>
      </c>
      <c r="P6" s="76">
        <f>分析係数表!C9</f>
        <v>1</v>
      </c>
      <c r="Q6" s="82">
        <f t="shared" si="5"/>
        <v>5.725657452389502E-3</v>
      </c>
      <c r="R6" s="83">
        <v>7.2221731769219356E-3</v>
      </c>
      <c r="S6" s="84">
        <f t="shared" si="6"/>
        <v>7.3458310785367471E-3</v>
      </c>
      <c r="T6" s="85">
        <f>分析係数表!F9</f>
        <v>0.64018691588785048</v>
      </c>
      <c r="U6" s="86">
        <f t="shared" si="7"/>
        <v>4.7027049428015628E-3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1.1451314904779004E-2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投入係数表!W8</f>
        <v>0</v>
      </c>
      <c r="E8" s="77">
        <f t="shared" si="0"/>
        <v>0</v>
      </c>
      <c r="F8" s="76">
        <f>分析係数表!C11</f>
        <v>8.7822458270106263E-2</v>
      </c>
      <c r="G8" s="77">
        <f t="shared" si="1"/>
        <v>0</v>
      </c>
      <c r="H8" s="77">
        <v>6.3642815508058569E-3</v>
      </c>
      <c r="I8" s="77">
        <f t="shared" si="2"/>
        <v>6.3642815508058569E-3</v>
      </c>
      <c r="J8" s="76">
        <f>分析係数表!G11</f>
        <v>0.34070796460176989</v>
      </c>
      <c r="K8" s="78">
        <f t="shared" si="3"/>
        <v>2.1683614133276592E-3</v>
      </c>
      <c r="L8" s="79"/>
      <c r="M8" s="80"/>
      <c r="N8" s="81">
        <f>分析係数表!H11</f>
        <v>0</v>
      </c>
      <c r="O8" s="82">
        <f t="shared" si="4"/>
        <v>0</v>
      </c>
      <c r="P8" s="76">
        <f>分析係数表!C11</f>
        <v>8.7822458270106263E-2</v>
      </c>
      <c r="Q8" s="82">
        <f t="shared" si="5"/>
        <v>0</v>
      </c>
      <c r="R8" s="83">
        <v>7.6570815139593408E-3</v>
      </c>
      <c r="S8" s="84">
        <f t="shared" si="6"/>
        <v>1.4021363064765199E-2</v>
      </c>
      <c r="T8" s="85">
        <f>分析係数表!F11</f>
        <v>0.55309734513274333</v>
      </c>
      <c r="U8" s="86">
        <f t="shared" si="7"/>
        <v>7.7551786862639369E-3</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投入係数表!W9</f>
        <v>0</v>
      </c>
      <c r="E9" s="77">
        <f t="shared" si="0"/>
        <v>0</v>
      </c>
      <c r="F9" s="76">
        <f>分析係数表!C12</f>
        <v>5.1649194579391433E-2</v>
      </c>
      <c r="G9" s="77">
        <f t="shared" si="1"/>
        <v>0</v>
      </c>
      <c r="H9" s="77">
        <v>5.1967461282837418E-6</v>
      </c>
      <c r="I9" s="77">
        <f t="shared" si="2"/>
        <v>5.1967461282837418E-6</v>
      </c>
      <c r="J9" s="76">
        <f>分析係数表!G12</f>
        <v>0.11451828724353257</v>
      </c>
      <c r="K9" s="78">
        <f t="shared" si="3"/>
        <v>5.9512246585051329E-7</v>
      </c>
      <c r="L9" s="79"/>
      <c r="M9" s="80"/>
      <c r="N9" s="81">
        <f>分析係数表!H12</f>
        <v>9.8559549234334534E-2</v>
      </c>
      <c r="O9" s="82">
        <f t="shared" si="4"/>
        <v>0.8279300676155219</v>
      </c>
      <c r="P9" s="76">
        <f>分析係数表!C12</f>
        <v>5.1649194579391433E-2</v>
      </c>
      <c r="Q9" s="82">
        <f t="shared" si="5"/>
        <v>4.2761921160402797E-2</v>
      </c>
      <c r="R9" s="83">
        <v>4.6014228371734994E-2</v>
      </c>
      <c r="S9" s="84">
        <f t="shared" si="6"/>
        <v>4.6019425117863277E-2</v>
      </c>
      <c r="T9" s="85">
        <f>分析係数表!F12</f>
        <v>0.48360838537020517</v>
      </c>
      <c r="U9" s="86">
        <f t="shared" si="7"/>
        <v>2.2255379876914925E-2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投入係数表!W10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0.12329249047478727</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投入係数表!W11</f>
        <v>0</v>
      </c>
      <c r="E11" s="77">
        <f t="shared" si="0"/>
        <v>0</v>
      </c>
      <c r="F11" s="76">
        <f>分析係数表!C14</f>
        <v>0.34108258154059679</v>
      </c>
      <c r="G11" s="77">
        <f t="shared" si="1"/>
        <v>0</v>
      </c>
      <c r="H11" s="77">
        <v>1.772584653097637E-2</v>
      </c>
      <c r="I11" s="77">
        <f t="shared" si="2"/>
        <v>1.772584653097637E-2</v>
      </c>
      <c r="J11" s="76">
        <f>分析係数表!G14</f>
        <v>0.16056603773584904</v>
      </c>
      <c r="K11" s="78">
        <f t="shared" si="3"/>
        <v>2.8461689429926207E-3</v>
      </c>
      <c r="L11" s="79"/>
      <c r="M11" s="80"/>
      <c r="N11" s="81">
        <f>分析係数表!H14</f>
        <v>1.2723224428590903E-3</v>
      </c>
      <c r="O11" s="82">
        <f t="shared" si="4"/>
        <v>1.068789391112707E-2</v>
      </c>
      <c r="P11" s="76">
        <f>分析係数表!C14</f>
        <v>0.34108258154059679</v>
      </c>
      <c r="Q11" s="82">
        <f t="shared" si="5"/>
        <v>3.6454544464392469E-3</v>
      </c>
      <c r="R11" s="83">
        <v>2.3310325183510498E-2</v>
      </c>
      <c r="S11" s="84">
        <f t="shared" si="6"/>
        <v>4.1036171714486869E-2</v>
      </c>
      <c r="T11" s="85">
        <f>分析係数表!F14</f>
        <v>0.29226415094339625</v>
      </c>
      <c r="U11" s="86">
        <f t="shared" si="7"/>
        <v>1.1993401884101917E-2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投入係数表!W12</f>
        <v>2.0833333333333332E-2</v>
      </c>
      <c r="E12" s="77">
        <f t="shared" si="0"/>
        <v>2.083333333333333</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7.6723809862019321E-2</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投入係数表!W13</f>
        <v>0</v>
      </c>
      <c r="E13" s="77">
        <f t="shared" si="0"/>
        <v>0</v>
      </c>
      <c r="F13" s="76">
        <f>分析係数表!C16</f>
        <v>7.999999999999996E-2</v>
      </c>
      <c r="G13" s="77">
        <f t="shared" si="1"/>
        <v>0</v>
      </c>
      <c r="H13" s="77">
        <v>8.4818079683133488E-4</v>
      </c>
      <c r="I13" s="77">
        <f t="shared" si="2"/>
        <v>8.4818079683133488E-4</v>
      </c>
      <c r="J13" s="76">
        <f>分析係数表!G16</f>
        <v>3.4364261168384883E-2</v>
      </c>
      <c r="K13" s="78">
        <f t="shared" si="3"/>
        <v>2.9147106420320788E-5</v>
      </c>
      <c r="L13" s="79"/>
      <c r="M13" s="80"/>
      <c r="N13" s="81">
        <f>分析係数表!H16</f>
        <v>1.767619393829236E-2</v>
      </c>
      <c r="O13" s="82">
        <f t="shared" si="4"/>
        <v>0.14848538326530106</v>
      </c>
      <c r="P13" s="76">
        <f>分析係数表!C16</f>
        <v>7.999999999999996E-2</v>
      </c>
      <c r="Q13" s="82">
        <f t="shared" si="5"/>
        <v>1.1878830661224079E-2</v>
      </c>
      <c r="R13" s="83">
        <v>1.3929523176620041E-2</v>
      </c>
      <c r="S13" s="84">
        <f t="shared" si="6"/>
        <v>1.4777703973451375E-2</v>
      </c>
      <c r="T13" s="85">
        <f>分析係数表!F16</f>
        <v>0.28865979381443296</v>
      </c>
      <c r="U13" s="86">
        <f t="shared" si="7"/>
        <v>4.2657289820272008E-3</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投入係数表!W14</f>
        <v>4.1666666666666664E-2</v>
      </c>
      <c r="E14" s="77">
        <f t="shared" si="0"/>
        <v>4.1666666666666661</v>
      </c>
      <c r="F14" s="76">
        <f>分析係数表!C17</f>
        <v>0.11736526946107784</v>
      </c>
      <c r="G14" s="77">
        <f t="shared" si="1"/>
        <v>0.48902195608782423</v>
      </c>
      <c r="H14" s="77">
        <v>0.51487524782765703</v>
      </c>
      <c r="I14" s="77">
        <f t="shared" si="2"/>
        <v>0.51487524782765703</v>
      </c>
      <c r="J14" s="76">
        <f>分析係数表!G17</f>
        <v>0.2134453781512605</v>
      </c>
      <c r="K14" s="78">
        <f t="shared" si="3"/>
        <v>0.10989774197329821</v>
      </c>
      <c r="L14" s="79"/>
      <c r="M14" s="80"/>
      <c r="N14" s="81">
        <f>分析係数表!H17</f>
        <v>2.9081655836779205E-3</v>
      </c>
      <c r="O14" s="82">
        <f t="shared" si="4"/>
        <v>2.4429471796861873E-2</v>
      </c>
      <c r="P14" s="76">
        <f>分析係数表!C17</f>
        <v>0.11736526946107784</v>
      </c>
      <c r="Q14" s="82">
        <f t="shared" si="5"/>
        <v>2.8671715402304953E-3</v>
      </c>
      <c r="R14" s="83">
        <v>4.9912258288101171E-3</v>
      </c>
      <c r="S14" s="84">
        <f t="shared" si="6"/>
        <v>0.5198664736564671</v>
      </c>
      <c r="T14" s="85">
        <f>分析係数表!F17</f>
        <v>0.32436974789915968</v>
      </c>
      <c r="U14" s="86">
        <f t="shared" si="7"/>
        <v>0.16862895700117336</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投入係数表!W15</f>
        <v>0</v>
      </c>
      <c r="E15" s="77">
        <f t="shared" si="0"/>
        <v>0</v>
      </c>
      <c r="F15" s="76">
        <f>分析係数表!C18</f>
        <v>0.3260188087774295</v>
      </c>
      <c r="G15" s="77">
        <f t="shared" si="1"/>
        <v>0</v>
      </c>
      <c r="H15" s="77">
        <v>6.8285161406332843E-3</v>
      </c>
      <c r="I15" s="77">
        <f t="shared" si="2"/>
        <v>6.8285161406332843E-3</v>
      </c>
      <c r="J15" s="76">
        <f>分析係数表!G18</f>
        <v>0.2148626817447496</v>
      </c>
      <c r="K15" s="78">
        <f t="shared" si="3"/>
        <v>1.4671932903137751E-3</v>
      </c>
      <c r="L15" s="79"/>
      <c r="M15" s="80"/>
      <c r="N15" s="81">
        <f>分析係数表!H18</f>
        <v>4.544008724496751E-4</v>
      </c>
      <c r="O15" s="82">
        <f t="shared" si="4"/>
        <v>3.8171049682596677E-3</v>
      </c>
      <c r="P15" s="76">
        <f>分析係数表!C18</f>
        <v>0.3260188087774295</v>
      </c>
      <c r="Q15" s="82">
        <f t="shared" si="5"/>
        <v>1.2444480147304248E-3</v>
      </c>
      <c r="R15" s="83">
        <v>2.8376798596932177E-3</v>
      </c>
      <c r="S15" s="84">
        <f t="shared" si="6"/>
        <v>9.6661960003265011E-3</v>
      </c>
      <c r="T15" s="85">
        <f>分析係数表!F18</f>
        <v>0.44749596122778673</v>
      </c>
      <c r="U15" s="86">
        <f t="shared" si="7"/>
        <v>4.3255836705822955E-3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投入係数表!W16</f>
        <v>6.25E-2</v>
      </c>
      <c r="E16" s="77">
        <f t="shared" si="0"/>
        <v>6.25</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-1.1451314904779002E-3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投入係数表!W17</f>
        <v>2.0833333333333332E-2</v>
      </c>
      <c r="E17" s="77">
        <f t="shared" si="0"/>
        <v>2.083333333333333</v>
      </c>
      <c r="F17" s="76">
        <f>分析係数表!C20</f>
        <v>0.14381270903010035</v>
      </c>
      <c r="G17" s="77">
        <f t="shared" si="1"/>
        <v>0.29960981047937568</v>
      </c>
      <c r="H17" s="77">
        <v>0.33610346106431838</v>
      </c>
      <c r="I17" s="77">
        <f t="shared" si="2"/>
        <v>0.33610346106431838</v>
      </c>
      <c r="J17" s="76">
        <f>分析係数表!G20</f>
        <v>0.10504201680672269</v>
      </c>
      <c r="K17" s="78">
        <f t="shared" si="3"/>
        <v>3.5304985405915798E-2</v>
      </c>
      <c r="L17" s="79"/>
      <c r="M17" s="80"/>
      <c r="N17" s="81">
        <f>分析係数表!H20</f>
        <v>5.9072113418457762E-4</v>
      </c>
      <c r="O17" s="82">
        <f t="shared" si="4"/>
        <v>4.962236458737568E-3</v>
      </c>
      <c r="P17" s="76">
        <f>分析係数表!C20</f>
        <v>0.14381270903010035</v>
      </c>
      <c r="Q17" s="82">
        <f t="shared" si="5"/>
        <v>7.1363266797898144E-4</v>
      </c>
      <c r="R17" s="83">
        <v>1.4862883569297059E-3</v>
      </c>
      <c r="S17" s="84">
        <f t="shared" si="6"/>
        <v>0.33758974942124809</v>
      </c>
      <c r="T17" s="85">
        <f>分析係数表!F20</f>
        <v>0.23109243697478993</v>
      </c>
      <c r="U17" s="86">
        <f t="shared" si="7"/>
        <v>7.8014437891464894E-2</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投入係数表!W18</f>
        <v>2.0833333333333332E-2</v>
      </c>
      <c r="E18" s="77">
        <f t="shared" si="0"/>
        <v>2.083333333333333</v>
      </c>
      <c r="F18" s="76">
        <f>分析係数表!C21</f>
        <v>1.9047619047619091E-2</v>
      </c>
      <c r="G18" s="77">
        <f t="shared" si="1"/>
        <v>3.9682539682539771E-2</v>
      </c>
      <c r="H18" s="77">
        <v>4.0740295378396935E-2</v>
      </c>
      <c r="I18" s="77">
        <f t="shared" si="2"/>
        <v>4.0740295378396935E-2</v>
      </c>
      <c r="J18" s="76">
        <f>分析係数表!G21</f>
        <v>0.29914529914529914</v>
      </c>
      <c r="K18" s="78">
        <f t="shared" si="3"/>
        <v>1.21872678482384E-2</v>
      </c>
      <c r="L18" s="79"/>
      <c r="M18" s="80"/>
      <c r="N18" s="81">
        <f>分析係数表!H21</f>
        <v>9.5424183214431774E-4</v>
      </c>
      <c r="O18" s="82">
        <f t="shared" si="4"/>
        <v>8.0159204333453016E-3</v>
      </c>
      <c r="P18" s="76">
        <f>分析係数表!C21</f>
        <v>1.9047619047619091E-2</v>
      </c>
      <c r="Q18" s="82">
        <f t="shared" si="5"/>
        <v>1.5268419873038704E-4</v>
      </c>
      <c r="R18" s="83">
        <v>3.1732742138192502E-4</v>
      </c>
      <c r="S18" s="84">
        <f t="shared" si="6"/>
        <v>4.1057622799778856E-2</v>
      </c>
      <c r="T18" s="85">
        <f>分析係数表!F21</f>
        <v>0.44444444444444442</v>
      </c>
      <c r="U18" s="86">
        <f t="shared" si="7"/>
        <v>1.824783235545727E-2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投入係数表!W19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3.8171049682596676E-4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投入係数表!W20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3.8171049682596676E-4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投入係数表!W21</f>
        <v>0</v>
      </c>
      <c r="E21" s="77">
        <f t="shared" si="0"/>
        <v>0</v>
      </c>
      <c r="F21" s="76">
        <f>分析係数表!C24</f>
        <v>1.5105740181268867E-2</v>
      </c>
      <c r="G21" s="77">
        <f t="shared" si="1"/>
        <v>0</v>
      </c>
      <c r="H21" s="77">
        <v>7.3246846675186948E-5</v>
      </c>
      <c r="I21" s="77">
        <f t="shared" si="2"/>
        <v>7.3246846675186948E-5</v>
      </c>
      <c r="J21" s="76">
        <f>分析係数表!G24</f>
        <v>0.33333333333333331</v>
      </c>
      <c r="K21" s="78">
        <f t="shared" si="3"/>
        <v>2.4415615558395647E-5</v>
      </c>
      <c r="L21" s="79"/>
      <c r="M21" s="80"/>
      <c r="N21" s="81">
        <f>分析係数表!H24</f>
        <v>4.0896078520470761E-4</v>
      </c>
      <c r="O21" s="82">
        <f t="shared" si="4"/>
        <v>3.4353944714337011E-3</v>
      </c>
      <c r="P21" s="76">
        <f>分析係数表!C24</f>
        <v>1.5105740181268867E-2</v>
      </c>
      <c r="Q21" s="82">
        <f t="shared" si="5"/>
        <v>5.1894176305644984E-5</v>
      </c>
      <c r="R21" s="83">
        <v>1.335259774688448E-4</v>
      </c>
      <c r="S21" s="84">
        <f t="shared" si="6"/>
        <v>2.0677282414403175E-4</v>
      </c>
      <c r="T21" s="85">
        <f>分析係数表!F24</f>
        <v>0.55555555555555558</v>
      </c>
      <c r="U21" s="86">
        <f t="shared" si="7"/>
        <v>1.1487379119112875E-4</v>
      </c>
      <c r="V21" s="87">
        <f>分析係数表!D24</f>
        <v>0</v>
      </c>
      <c r="W21" s="167">
        <f t="shared" si="8"/>
        <v>0</v>
      </c>
      <c r="X21" s="76">
        <f>分析係数表!E24</f>
        <v>0</v>
      </c>
      <c r="Y21" s="166">
        <f t="shared" si="9"/>
        <v>0</v>
      </c>
    </row>
    <row r="22" spans="1:25" x14ac:dyDescent="0.2">
      <c r="A22" s="6" t="s">
        <v>10</v>
      </c>
      <c r="B22" s="5" t="s">
        <v>271</v>
      </c>
      <c r="C22" s="90"/>
      <c r="D22" s="76">
        <f>投入係数表!W22</f>
        <v>2.0833333333333332E-2</v>
      </c>
      <c r="E22" s="77">
        <f t="shared" si="0"/>
        <v>2.083333333333333</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4.5805259619116009E-3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投入係数表!W23</f>
        <v>4.1666666666666664E-2</v>
      </c>
      <c r="E23" s="77">
        <f t="shared" si="0"/>
        <v>4.1666666666666661</v>
      </c>
      <c r="F23" s="76">
        <f>分析係数表!C26</f>
        <v>0.3413940256045519</v>
      </c>
      <c r="G23" s="77">
        <f t="shared" si="1"/>
        <v>1.4224751066856327</v>
      </c>
      <c r="H23" s="77">
        <v>1.488265458836634</v>
      </c>
      <c r="I23" s="77">
        <f t="shared" si="2"/>
        <v>1.488265458836634</v>
      </c>
      <c r="J23" s="76">
        <f>分析係数表!G26</f>
        <v>0.19709090909090909</v>
      </c>
      <c r="K23" s="78">
        <f t="shared" si="3"/>
        <v>0.29332359225071114</v>
      </c>
      <c r="L23" s="79"/>
      <c r="M23" s="80"/>
      <c r="N23" s="81">
        <f>分析係数表!H26</f>
        <v>1.1996183032671423E-2</v>
      </c>
      <c r="O23" s="82">
        <f t="shared" si="4"/>
        <v>0.10077157116205523</v>
      </c>
      <c r="P23" s="76">
        <f>分析係数表!C26</f>
        <v>0.3413940256045519</v>
      </c>
      <c r="Q23" s="82">
        <f t="shared" si="5"/>
        <v>3.4402812345509612E-2</v>
      </c>
      <c r="R23" s="83">
        <v>3.646322679500652E-2</v>
      </c>
      <c r="S23" s="84">
        <f t="shared" si="6"/>
        <v>1.5247286856316404</v>
      </c>
      <c r="T23" s="85">
        <f>分析係数表!F26</f>
        <v>0.33090909090909093</v>
      </c>
      <c r="U23" s="86">
        <f t="shared" si="7"/>
        <v>0.50454658324537927</v>
      </c>
      <c r="V23" s="87">
        <f>分析係数表!D26</f>
        <v>1.6E-2</v>
      </c>
      <c r="W23" s="167">
        <f t="shared" si="8"/>
        <v>0</v>
      </c>
      <c r="X23" s="76">
        <f>分析係数表!E26</f>
        <v>1.6E-2</v>
      </c>
      <c r="Y23" s="166">
        <f t="shared" si="9"/>
        <v>0</v>
      </c>
    </row>
    <row r="24" spans="1:25" x14ac:dyDescent="0.2">
      <c r="A24" s="6" t="s">
        <v>12</v>
      </c>
      <c r="B24" s="5" t="s">
        <v>365</v>
      </c>
      <c r="C24" s="90"/>
      <c r="D24" s="76">
        <f>投入係数表!W24</f>
        <v>0</v>
      </c>
      <c r="E24" s="77">
        <f t="shared" si="0"/>
        <v>0</v>
      </c>
      <c r="F24" s="76">
        <f>分析係数表!C27</f>
        <v>1.9120458891013214E-3</v>
      </c>
      <c r="G24" s="77">
        <f t="shared" si="1"/>
        <v>0</v>
      </c>
      <c r="H24" s="77">
        <v>9.6631574233136913E-7</v>
      </c>
      <c r="I24" s="77">
        <f t="shared" si="2"/>
        <v>9.6631574233136913E-7</v>
      </c>
      <c r="J24" s="76">
        <f>分析係数表!G27</f>
        <v>0.2857142857142857</v>
      </c>
      <c r="K24" s="78">
        <f t="shared" si="3"/>
        <v>2.760902120946769E-7</v>
      </c>
      <c r="L24" s="79"/>
      <c r="M24" s="80"/>
      <c r="N24" s="81">
        <f>分析係数表!H27</f>
        <v>1.131458172399691E-2</v>
      </c>
      <c r="O24" s="82">
        <f t="shared" si="4"/>
        <v>9.5045913709665725E-2</v>
      </c>
      <c r="P24" s="76">
        <f>分析係数表!C27</f>
        <v>1.9120458891013214E-3</v>
      </c>
      <c r="Q24" s="82">
        <f t="shared" si="5"/>
        <v>1.8173214858444527E-4</v>
      </c>
      <c r="R24" s="83">
        <v>1.8218683178672292E-4</v>
      </c>
      <c r="S24" s="84">
        <f t="shared" si="6"/>
        <v>1.8315314752905429E-4</v>
      </c>
      <c r="T24" s="85">
        <f>分析係数表!F27</f>
        <v>0.5714285714285714</v>
      </c>
      <c r="U24" s="86">
        <f t="shared" si="7"/>
        <v>1.0465894144517388E-4</v>
      </c>
      <c r="V24" s="87">
        <f>分析係数表!D27</f>
        <v>0</v>
      </c>
      <c r="W24" s="167">
        <f t="shared" si="8"/>
        <v>0</v>
      </c>
      <c r="X24" s="76">
        <f>分析係数表!E27</f>
        <v>0</v>
      </c>
      <c r="Y24" s="166">
        <f t="shared" si="9"/>
        <v>0</v>
      </c>
    </row>
    <row r="25" spans="1:25" x14ac:dyDescent="0.2">
      <c r="A25" s="6" t="s">
        <v>13</v>
      </c>
      <c r="B25" s="5" t="s">
        <v>191</v>
      </c>
      <c r="C25" s="75">
        <f>最終需要_まとめ!C26</f>
        <v>100</v>
      </c>
      <c r="D25" s="76">
        <f>投入係数表!W25</f>
        <v>0.5</v>
      </c>
      <c r="E25" s="77">
        <f t="shared" si="0"/>
        <v>50</v>
      </c>
      <c r="F25" s="76">
        <f>分析係数表!C28</f>
        <v>4.5924225028702859E-3</v>
      </c>
      <c r="G25" s="77">
        <f t="shared" si="1"/>
        <v>0.22962112514351429</v>
      </c>
      <c r="H25" s="77">
        <v>0.23024176116355602</v>
      </c>
      <c r="I25" s="77">
        <f t="shared" si="2"/>
        <v>100.23024176116355</v>
      </c>
      <c r="J25" s="76">
        <f>分析係数表!G28</f>
        <v>0.125</v>
      </c>
      <c r="K25" s="78">
        <f t="shared" si="3"/>
        <v>12.528780220145444</v>
      </c>
      <c r="L25" s="79"/>
      <c r="M25" s="80"/>
      <c r="N25" s="81">
        <f>分析係数表!H28</f>
        <v>2.2174762575544144E-2</v>
      </c>
      <c r="O25" s="82">
        <f t="shared" si="4"/>
        <v>0.18627472245107177</v>
      </c>
      <c r="P25" s="76">
        <f>分析係数表!C28</f>
        <v>4.5924225028702859E-3</v>
      </c>
      <c r="Q25" s="82">
        <f t="shared" si="5"/>
        <v>8.5545222710021887E-4</v>
      </c>
      <c r="R25" s="83">
        <v>8.7802319890505401E-4</v>
      </c>
      <c r="S25" s="84">
        <f t="shared" si="6"/>
        <v>100.23111978436246</v>
      </c>
      <c r="T25" s="85">
        <f>分析係数表!F28</f>
        <v>0.20833333333333334</v>
      </c>
      <c r="U25" s="86">
        <f t="shared" si="7"/>
        <v>20.881483288408848</v>
      </c>
      <c r="V25" s="87">
        <f>分析係数表!D28</f>
        <v>1.1875</v>
      </c>
      <c r="W25" s="167">
        <f t="shared" si="8"/>
        <v>119</v>
      </c>
      <c r="X25" s="76">
        <f>分析係数表!E28</f>
        <v>1.2291666666666667</v>
      </c>
      <c r="Y25" s="166">
        <f t="shared" si="9"/>
        <v>123</v>
      </c>
    </row>
    <row r="26" spans="1:25" x14ac:dyDescent="0.2">
      <c r="A26" s="6" t="s">
        <v>14</v>
      </c>
      <c r="B26" s="5" t="s">
        <v>50</v>
      </c>
      <c r="C26" s="90"/>
      <c r="D26" s="76">
        <f>投入係数表!W26</f>
        <v>0</v>
      </c>
      <c r="E26" s="77">
        <f t="shared" si="0"/>
        <v>0</v>
      </c>
      <c r="F26" s="76">
        <f>分析係数表!C29</f>
        <v>0.39276807980049877</v>
      </c>
      <c r="G26" s="77">
        <f t="shared" si="1"/>
        <v>0</v>
      </c>
      <c r="H26" s="77">
        <v>9.7381153498405718E-3</v>
      </c>
      <c r="I26" s="77">
        <f t="shared" si="2"/>
        <v>9.7381153498405718E-3</v>
      </c>
      <c r="J26" s="76">
        <f>分析係数表!G29</f>
        <v>0.26146220570012391</v>
      </c>
      <c r="K26" s="78">
        <f t="shared" si="3"/>
        <v>2.5461491187315495E-3</v>
      </c>
      <c r="L26" s="79"/>
      <c r="M26" s="80"/>
      <c r="N26" s="81">
        <f>分析係数表!H29</f>
        <v>1.0178579542872723E-2</v>
      </c>
      <c r="O26" s="82">
        <f t="shared" si="4"/>
        <v>8.550315128901656E-2</v>
      </c>
      <c r="P26" s="76">
        <f>分析係数表!C29</f>
        <v>0.39276807980049877</v>
      </c>
      <c r="Q26" s="82">
        <f t="shared" si="5"/>
        <v>3.3582908548678576E-2</v>
      </c>
      <c r="R26" s="83">
        <v>4.0750190613416705E-2</v>
      </c>
      <c r="S26" s="84">
        <f t="shared" si="6"/>
        <v>5.0488305963257277E-2</v>
      </c>
      <c r="T26" s="85">
        <f>分析係数表!F29</f>
        <v>0.36926889714993805</v>
      </c>
      <c r="U26" s="86">
        <f t="shared" si="7"/>
        <v>1.8643761062020654E-2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投入係数表!W27</f>
        <v>0</v>
      </c>
      <c r="E27" s="77">
        <f t="shared" si="0"/>
        <v>0</v>
      </c>
      <c r="F27" s="76">
        <f>分析係数表!C30</f>
        <v>1</v>
      </c>
      <c r="G27" s="77">
        <f t="shared" si="1"/>
        <v>0</v>
      </c>
      <c r="H27" s="77">
        <v>9.208352634287896E-3</v>
      </c>
      <c r="I27" s="77">
        <f t="shared" si="2"/>
        <v>9.208352634287896E-3</v>
      </c>
      <c r="J27" s="76">
        <f>分析係数表!G30</f>
        <v>0.34503154574132494</v>
      </c>
      <c r="K27" s="78">
        <f t="shared" si="3"/>
        <v>3.1771721431395543E-3</v>
      </c>
      <c r="L27" s="79"/>
      <c r="M27" s="80"/>
      <c r="N27" s="81">
        <f>分析係数表!H30</f>
        <v>0</v>
      </c>
      <c r="O27" s="82">
        <f t="shared" si="4"/>
        <v>0</v>
      </c>
      <c r="P27" s="76">
        <f>分析係数表!C30</f>
        <v>1</v>
      </c>
      <c r="Q27" s="82">
        <f t="shared" si="5"/>
        <v>0</v>
      </c>
      <c r="R27" s="83">
        <v>1.8229571543885707E-2</v>
      </c>
      <c r="S27" s="84">
        <f t="shared" si="6"/>
        <v>2.7437924178173603E-2</v>
      </c>
      <c r="T27" s="85">
        <f>分析係数表!F30</f>
        <v>0.4357255520504732</v>
      </c>
      <c r="U27" s="86">
        <f t="shared" si="7"/>
        <v>1.195540465965372E-2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投入係数表!W28</f>
        <v>0</v>
      </c>
      <c r="E28" s="77">
        <f t="shared" si="0"/>
        <v>0</v>
      </c>
      <c r="F28" s="76">
        <f>分析係数表!C31</f>
        <v>0.9610142630744849</v>
      </c>
      <c r="G28" s="77">
        <f t="shared" si="1"/>
        <v>0</v>
      </c>
      <c r="H28" s="77">
        <v>6.8074839045392244E-2</v>
      </c>
      <c r="I28" s="77">
        <f t="shared" si="2"/>
        <v>6.8074839045392244E-2</v>
      </c>
      <c r="J28" s="76">
        <f>分析係数表!G31</f>
        <v>7.0898896726351968E-2</v>
      </c>
      <c r="K28" s="78">
        <f t="shared" si="3"/>
        <v>4.8264309831422972E-3</v>
      </c>
      <c r="L28" s="79"/>
      <c r="M28" s="80"/>
      <c r="N28" s="81">
        <f>分析係数表!H31</f>
        <v>2.4401326850547553E-2</v>
      </c>
      <c r="O28" s="82">
        <f t="shared" si="4"/>
        <v>0.20497853679554415</v>
      </c>
      <c r="P28" s="76">
        <f>分析係数表!C31</f>
        <v>0.9610142630744849</v>
      </c>
      <c r="Q28" s="82">
        <f t="shared" si="5"/>
        <v>0.19698729748465604</v>
      </c>
      <c r="R28" s="83">
        <v>0.2602584121429834</v>
      </c>
      <c r="S28" s="84">
        <f t="shared" si="6"/>
        <v>0.32833325118837564</v>
      </c>
      <c r="T28" s="85">
        <f>分析係数表!F31</f>
        <v>0.34418520528124436</v>
      </c>
      <c r="U28" s="86">
        <f t="shared" si="7"/>
        <v>0.11300744746092943</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投入係数表!W29</f>
        <v>0</v>
      </c>
      <c r="E29" s="77">
        <f t="shared" si="0"/>
        <v>0</v>
      </c>
      <c r="F29" s="76">
        <f>分析係数表!C32</f>
        <v>1</v>
      </c>
      <c r="G29" s="77">
        <f t="shared" si="1"/>
        <v>0</v>
      </c>
      <c r="H29" s="77">
        <v>3.6698663558185555E-3</v>
      </c>
      <c r="I29" s="77">
        <f t="shared" si="2"/>
        <v>3.6698663558185555E-3</v>
      </c>
      <c r="J29" s="76">
        <f>分析係数表!G32</f>
        <v>0.14117647058823529</v>
      </c>
      <c r="K29" s="78">
        <f t="shared" si="3"/>
        <v>5.1809877964497254E-4</v>
      </c>
      <c r="L29" s="79"/>
      <c r="M29" s="80"/>
      <c r="N29" s="81">
        <f>分析係数表!H32</f>
        <v>7.0886536102149319E-3</v>
      </c>
      <c r="O29" s="82">
        <f t="shared" si="4"/>
        <v>5.9546837504850819E-2</v>
      </c>
      <c r="P29" s="76">
        <f>分析係数表!C32</f>
        <v>1</v>
      </c>
      <c r="Q29" s="82">
        <f t="shared" si="5"/>
        <v>5.9546837504850819E-2</v>
      </c>
      <c r="R29" s="83">
        <v>7.4848120576818125E-2</v>
      </c>
      <c r="S29" s="84">
        <f t="shared" si="6"/>
        <v>7.8517986932636674E-2</v>
      </c>
      <c r="T29" s="85">
        <f>分析係数表!F32</f>
        <v>0.4823529411764706</v>
      </c>
      <c r="U29" s="86">
        <f t="shared" si="7"/>
        <v>3.7873381932212985E-2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投入係数表!W30</f>
        <v>0</v>
      </c>
      <c r="E30" s="77">
        <f t="shared" si="0"/>
        <v>0</v>
      </c>
      <c r="F30" s="76">
        <f>分析係数表!C33</f>
        <v>0.51830443159922934</v>
      </c>
      <c r="G30" s="77">
        <f t="shared" si="1"/>
        <v>0</v>
      </c>
      <c r="H30" s="77">
        <v>9.7579242036941914E-4</v>
      </c>
      <c r="I30" s="77">
        <f t="shared" si="2"/>
        <v>9.7579242036941914E-4</v>
      </c>
      <c r="J30" s="76">
        <f>分析係数表!G33</f>
        <v>0.50370370370370365</v>
      </c>
      <c r="K30" s="78">
        <f t="shared" si="3"/>
        <v>4.9151025618607768E-4</v>
      </c>
      <c r="L30" s="79"/>
      <c r="M30" s="80"/>
      <c r="N30" s="81">
        <f>分析係数表!H33</f>
        <v>1.0451220066342527E-3</v>
      </c>
      <c r="O30" s="82">
        <f t="shared" si="4"/>
        <v>8.7793414269972357E-3</v>
      </c>
      <c r="P30" s="76">
        <f>分析係数表!C33</f>
        <v>0.51830443159922934</v>
      </c>
      <c r="Q30" s="82">
        <f t="shared" si="5"/>
        <v>4.5503715681353696E-3</v>
      </c>
      <c r="R30" s="83">
        <v>1.4634787803762017E-2</v>
      </c>
      <c r="S30" s="84">
        <f t="shared" si="6"/>
        <v>1.5610580224131436E-2</v>
      </c>
      <c r="T30" s="85">
        <f>分析係数表!F33</f>
        <v>0.61481481481481481</v>
      </c>
      <c r="U30" s="86">
        <f t="shared" si="7"/>
        <v>9.597615989651179E-3</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投入係数表!W31</f>
        <v>4.1666666666666664E-2</v>
      </c>
      <c r="E31" s="77">
        <f t="shared" si="0"/>
        <v>4.1666666666666661</v>
      </c>
      <c r="F31" s="76">
        <f>分析係数表!C34</f>
        <v>0.14253664373317376</v>
      </c>
      <c r="G31" s="77">
        <f t="shared" si="1"/>
        <v>0.59390268222155729</v>
      </c>
      <c r="H31" s="77">
        <v>0.61631340594727002</v>
      </c>
      <c r="I31" s="77">
        <f t="shared" si="2"/>
        <v>0.61631340594727002</v>
      </c>
      <c r="J31" s="76">
        <f>分析係数表!G34</f>
        <v>0.42611464968152868</v>
      </c>
      <c r="K31" s="78">
        <f t="shared" si="3"/>
        <v>0.26262017106925073</v>
      </c>
      <c r="L31" s="79"/>
      <c r="M31" s="80"/>
      <c r="N31" s="81">
        <f>分析係数表!H34</f>
        <v>0.17362657336302087</v>
      </c>
      <c r="O31" s="82">
        <f t="shared" si="4"/>
        <v>1.4585158083720191</v>
      </c>
      <c r="P31" s="76">
        <f>分析係数表!C34</f>
        <v>0.14253664373317376</v>
      </c>
      <c r="Q31" s="82">
        <f t="shared" si="5"/>
        <v>0.20789194815712442</v>
      </c>
      <c r="R31" s="83">
        <v>0.21968745666181741</v>
      </c>
      <c r="S31" s="84">
        <f t="shared" si="6"/>
        <v>0.83600086260908746</v>
      </c>
      <c r="T31" s="85">
        <f>分析係数表!F34</f>
        <v>0.68789808917197448</v>
      </c>
      <c r="U31" s="86">
        <f t="shared" si="7"/>
        <v>0.57508339593491364</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投入係数表!W32</f>
        <v>0</v>
      </c>
      <c r="E32" s="77">
        <f t="shared" si="0"/>
        <v>0</v>
      </c>
      <c r="F32" s="76">
        <f>分析係数表!C35</f>
        <v>0.11069496462754891</v>
      </c>
      <c r="G32" s="77">
        <f t="shared" si="1"/>
        <v>0</v>
      </c>
      <c r="H32" s="77">
        <v>3.6751072009466464E-3</v>
      </c>
      <c r="I32" s="77">
        <f t="shared" si="2"/>
        <v>3.6751072009466464E-3</v>
      </c>
      <c r="J32" s="76">
        <f>分析係数表!G35</f>
        <v>0.32042253521126762</v>
      </c>
      <c r="K32" s="78">
        <f t="shared" si="3"/>
        <v>1.1775871665005099E-3</v>
      </c>
      <c r="L32" s="79"/>
      <c r="M32" s="80"/>
      <c r="N32" s="81">
        <f>分析係数表!H35</f>
        <v>6.6251647203162636E-2</v>
      </c>
      <c r="O32" s="82">
        <f t="shared" si="4"/>
        <v>0.55653390437225958</v>
      </c>
      <c r="P32" s="76">
        <f>分析係数表!C35</f>
        <v>0.11069496462754891</v>
      </c>
      <c r="Q32" s="82">
        <f t="shared" si="5"/>
        <v>6.1605500858518958E-2</v>
      </c>
      <c r="R32" s="83">
        <v>7.1129050347866554E-2</v>
      </c>
      <c r="S32" s="84">
        <f t="shared" si="6"/>
        <v>7.4804157548813199E-2</v>
      </c>
      <c r="T32" s="85">
        <f>分析係数表!F35</f>
        <v>0.63380281690140849</v>
      </c>
      <c r="U32" s="86">
        <f t="shared" si="7"/>
        <v>4.7411085770374568E-2</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投入係数表!W33</f>
        <v>0</v>
      </c>
      <c r="E33" s="77">
        <f t="shared" si="0"/>
        <v>0</v>
      </c>
      <c r="F33" s="76">
        <f>分析係数表!C36</f>
        <v>0.6760350559081294</v>
      </c>
      <c r="G33" s="77">
        <f t="shared" si="1"/>
        <v>0</v>
      </c>
      <c r="H33" s="77">
        <v>1.4820181524172322E-2</v>
      </c>
      <c r="I33" s="77">
        <f t="shared" si="2"/>
        <v>1.4820181524172322E-2</v>
      </c>
      <c r="J33" s="76">
        <f>分析係数表!G36</f>
        <v>4.0214477211796247E-3</v>
      </c>
      <c r="K33" s="78">
        <f t="shared" si="3"/>
        <v>5.9598585217851163E-5</v>
      </c>
      <c r="L33" s="79"/>
      <c r="M33" s="80"/>
      <c r="N33" s="81">
        <f>分析係数表!H36</f>
        <v>0.13227609397010043</v>
      </c>
      <c r="O33" s="82">
        <f t="shared" si="4"/>
        <v>1.1111592562603894</v>
      </c>
      <c r="P33" s="76">
        <f>分析係数表!C36</f>
        <v>0.6760350559081294</v>
      </c>
      <c r="Q33" s="82">
        <f t="shared" si="5"/>
        <v>0.75118260992882779</v>
      </c>
      <c r="R33" s="83">
        <v>0.77136647357401389</v>
      </c>
      <c r="S33" s="84">
        <f t="shared" si="6"/>
        <v>0.78618665509818619</v>
      </c>
      <c r="T33" s="85">
        <f>分析係数表!F36</f>
        <v>0.90035746201966038</v>
      </c>
      <c r="U33" s="86">
        <f t="shared" si="7"/>
        <v>0.70784902145792905</v>
      </c>
      <c r="V33" s="87">
        <f>分析係数表!D36</f>
        <v>8.0428954423592495E-3</v>
      </c>
      <c r="W33" s="167">
        <f t="shared" si="8"/>
        <v>0</v>
      </c>
      <c r="X33" s="76">
        <f>分析係数表!E36</f>
        <v>0</v>
      </c>
      <c r="Y33" s="166">
        <f t="shared" si="9"/>
        <v>0</v>
      </c>
    </row>
    <row r="34" spans="1:25" x14ac:dyDescent="0.2">
      <c r="A34" s="6" t="s">
        <v>22</v>
      </c>
      <c r="B34" s="5" t="s">
        <v>377</v>
      </c>
      <c r="C34" s="90"/>
      <c r="D34" s="76">
        <f>投入係数表!W34</f>
        <v>0</v>
      </c>
      <c r="E34" s="77">
        <f t="shared" si="0"/>
        <v>0</v>
      </c>
      <c r="F34" s="76">
        <f>分析係数表!C37</f>
        <v>0.1837517433751743</v>
      </c>
      <c r="G34" s="77">
        <f t="shared" si="1"/>
        <v>0</v>
      </c>
      <c r="H34" s="77">
        <v>1.1832119252425558E-2</v>
      </c>
      <c r="I34" s="77">
        <f t="shared" si="2"/>
        <v>1.1832119252425558E-2</v>
      </c>
      <c r="J34" s="76">
        <f>分析係数表!G37</f>
        <v>0.39318023660403617</v>
      </c>
      <c r="K34" s="78">
        <f t="shared" si="3"/>
        <v>4.6521554471958522E-3</v>
      </c>
      <c r="L34" s="79"/>
      <c r="M34" s="80"/>
      <c r="N34" s="81">
        <f>分析係数表!H37</f>
        <v>5.0938337801608578E-2</v>
      </c>
      <c r="O34" s="82">
        <f t="shared" si="4"/>
        <v>0.42789746694190872</v>
      </c>
      <c r="P34" s="76">
        <f>分析係数表!C37</f>
        <v>0.1837517433751743</v>
      </c>
      <c r="Q34" s="82">
        <f t="shared" si="5"/>
        <v>7.8626905536396743E-2</v>
      </c>
      <c r="R34" s="83">
        <v>9.0282171040870607E-2</v>
      </c>
      <c r="S34" s="84">
        <f t="shared" si="6"/>
        <v>0.10211429029329616</v>
      </c>
      <c r="T34" s="85">
        <f>分析係数表!F37</f>
        <v>0.67780097425191366</v>
      </c>
      <c r="U34" s="86">
        <f t="shared" si="7"/>
        <v>6.9213165445838873E-2</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投入係数表!W35</f>
        <v>0</v>
      </c>
      <c r="E35" s="77">
        <f t="shared" si="0"/>
        <v>0</v>
      </c>
      <c r="F35" s="76">
        <f>分析係数表!C38</f>
        <v>7.8895463510848529E-3</v>
      </c>
      <c r="G35" s="77">
        <f t="shared" si="1"/>
        <v>0</v>
      </c>
      <c r="H35" s="77">
        <v>4.1638532112437586E-4</v>
      </c>
      <c r="I35" s="77">
        <f t="shared" si="2"/>
        <v>4.1638532112437586E-4</v>
      </c>
      <c r="J35" s="76">
        <f>分析係数表!G38</f>
        <v>0.41666666666666669</v>
      </c>
      <c r="K35" s="78">
        <f t="shared" si="3"/>
        <v>1.7349388380182327E-4</v>
      </c>
      <c r="L35" s="79"/>
      <c r="M35" s="80"/>
      <c r="N35" s="81">
        <f>分析係数表!H38</f>
        <v>4.4667605761803064E-2</v>
      </c>
      <c r="O35" s="82">
        <f t="shared" si="4"/>
        <v>0.37522141837992534</v>
      </c>
      <c r="P35" s="76">
        <f>分析係数表!C38</f>
        <v>7.8895463510848529E-3</v>
      </c>
      <c r="Q35" s="82">
        <f t="shared" si="5"/>
        <v>2.9603267722282229E-3</v>
      </c>
      <c r="R35" s="83">
        <v>3.3157170593739915E-3</v>
      </c>
      <c r="S35" s="84">
        <f t="shared" si="6"/>
        <v>3.7321023804983674E-3</v>
      </c>
      <c r="T35" s="85">
        <f>分析係数表!F38</f>
        <v>0.70833333333333337</v>
      </c>
      <c r="U35" s="86">
        <f t="shared" si="7"/>
        <v>2.6435725195196771E-3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投入係数表!W36</f>
        <v>0</v>
      </c>
      <c r="E36" s="77">
        <f t="shared" si="0"/>
        <v>0</v>
      </c>
      <c r="F36" s="76">
        <f>分析係数表!C39</f>
        <v>1</v>
      </c>
      <c r="G36" s="77">
        <f t="shared" si="1"/>
        <v>0</v>
      </c>
      <c r="H36" s="77">
        <v>1.4159249478356906E-3</v>
      </c>
      <c r="I36" s="77">
        <f t="shared" si="2"/>
        <v>1.4159249478356906E-3</v>
      </c>
      <c r="J36" s="76">
        <f>分析係数表!G39</f>
        <v>0.33114754098360655</v>
      </c>
      <c r="K36" s="78">
        <f t="shared" si="3"/>
        <v>4.6888006469313033E-4</v>
      </c>
      <c r="L36" s="79"/>
      <c r="M36" s="80"/>
      <c r="N36" s="81">
        <f>分析係数表!H39</f>
        <v>4.0896078520470756E-3</v>
      </c>
      <c r="O36" s="82">
        <f t="shared" si="4"/>
        <v>3.4353944714337004E-2</v>
      </c>
      <c r="P36" s="76">
        <f>分析係数表!C39</f>
        <v>1</v>
      </c>
      <c r="Q36" s="82">
        <f t="shared" si="5"/>
        <v>3.4353944714337004E-2</v>
      </c>
      <c r="R36" s="83">
        <v>5.311659342956028E-2</v>
      </c>
      <c r="S36" s="84">
        <f t="shared" si="6"/>
        <v>5.4532518377395971E-2</v>
      </c>
      <c r="T36" s="85">
        <f>分析係数表!F39</f>
        <v>0.68196721311475406</v>
      </c>
      <c r="U36" s="86">
        <f t="shared" si="7"/>
        <v>3.7189389581961843E-2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投入係数表!W37</f>
        <v>0</v>
      </c>
      <c r="E37" s="77">
        <f t="shared" si="0"/>
        <v>0</v>
      </c>
      <c r="F37" s="76">
        <f>分析係数表!C40</f>
        <v>0.77068092290377044</v>
      </c>
      <c r="G37" s="77">
        <f t="shared" si="1"/>
        <v>0</v>
      </c>
      <c r="H37" s="77">
        <v>8.3732907511060203E-4</v>
      </c>
      <c r="I37" s="77">
        <f t="shared" si="2"/>
        <v>8.3732907511060203E-4</v>
      </c>
      <c r="J37" s="76">
        <f>分析係数表!G40</f>
        <v>0.52989130434782605</v>
      </c>
      <c r="K37" s="78">
        <f t="shared" si="3"/>
        <v>4.4369339577871573E-4</v>
      </c>
      <c r="L37" s="79"/>
      <c r="M37" s="80"/>
      <c r="N37" s="81">
        <f>分析係数表!H40</f>
        <v>3.0172217930658426E-2</v>
      </c>
      <c r="O37" s="82">
        <f t="shared" si="4"/>
        <v>0.25345576989244195</v>
      </c>
      <c r="P37" s="76">
        <f>分析係数表!C40</f>
        <v>0.77068092290377044</v>
      </c>
      <c r="Q37" s="82">
        <f t="shared" si="5"/>
        <v>0.19533352665599282</v>
      </c>
      <c r="R37" s="83">
        <v>0.19537001080733876</v>
      </c>
      <c r="S37" s="84">
        <f t="shared" si="6"/>
        <v>0.19620733988244937</v>
      </c>
      <c r="T37" s="85">
        <f>分析係数表!F40</f>
        <v>0.69599184782608692</v>
      </c>
      <c r="U37" s="86">
        <f t="shared" si="7"/>
        <v>0.13655870904182701</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投入係数表!W38</f>
        <v>0</v>
      </c>
      <c r="E38" s="77">
        <f t="shared" si="0"/>
        <v>0</v>
      </c>
      <c r="F38" s="76">
        <f>分析係数表!C41</f>
        <v>0.61174300645557944</v>
      </c>
      <c r="G38" s="77">
        <f t="shared" si="1"/>
        <v>0</v>
      </c>
      <c r="H38" s="77">
        <v>3.4329293632292806E-5</v>
      </c>
      <c r="I38" s="77">
        <f t="shared" si="2"/>
        <v>3.4329293632292806E-5</v>
      </c>
      <c r="J38" s="76">
        <f>分析係数表!G41</f>
        <v>0.45221971407072986</v>
      </c>
      <c r="K38" s="78">
        <f t="shared" si="3"/>
        <v>1.5524383350645579E-5</v>
      </c>
      <c r="L38" s="79"/>
      <c r="M38" s="80"/>
      <c r="N38" s="81">
        <f>分析係数表!H41</f>
        <v>5.2210660244467667E-2</v>
      </c>
      <c r="O38" s="82">
        <f t="shared" si="4"/>
        <v>0.43858536085303579</v>
      </c>
      <c r="P38" s="76">
        <f>分析係数表!C41</f>
        <v>0.61174300645557944</v>
      </c>
      <c r="Q38" s="82">
        <f t="shared" si="5"/>
        <v>0.26830152723564132</v>
      </c>
      <c r="R38" s="83">
        <v>0.27195206970500396</v>
      </c>
      <c r="S38" s="84">
        <f t="shared" si="6"/>
        <v>0.27198639899863625</v>
      </c>
      <c r="T38" s="85">
        <f>分析係数表!F41</f>
        <v>0.5410082768999247</v>
      </c>
      <c r="U38" s="86">
        <f t="shared" si="7"/>
        <v>0.14714689306246759</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投入係数表!W39</f>
        <v>0</v>
      </c>
      <c r="E39" s="77">
        <f>$C$25*D39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0.12672788494622098</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投入係数表!W40</f>
        <v>2.0833333333333332E-2</v>
      </c>
      <c r="E40" s="77">
        <f>$C$25*D40</f>
        <v>2.083333333333333</v>
      </c>
      <c r="F40" s="76">
        <f>分析係数表!C43</f>
        <v>0.17601918465227817</v>
      </c>
      <c r="G40" s="77">
        <f>E40*F40</f>
        <v>0.36670663469224613</v>
      </c>
      <c r="H40" s="77">
        <v>0.40158896668329397</v>
      </c>
      <c r="I40" s="77">
        <f>C40+H40</f>
        <v>0.40158896668329397</v>
      </c>
      <c r="J40" s="76">
        <f>分析係数表!G43</f>
        <v>0.3244228432563791</v>
      </c>
      <c r="K40" s="78">
        <f>I40*J40</f>
        <v>0.13028463439178553</v>
      </c>
      <c r="L40" s="79"/>
      <c r="M40" s="80"/>
      <c r="N40" s="81">
        <f>分析係数表!H43</f>
        <v>4.0396237560776115E-2</v>
      </c>
      <c r="O40" s="82">
        <f t="shared" si="4"/>
        <v>0.33934063167828443</v>
      </c>
      <c r="P40" s="76">
        <f>分析係数表!C43</f>
        <v>0.17601918465227817</v>
      </c>
      <c r="Q40" s="82">
        <f>O40*P40</f>
        <v>5.9730461307400666E-2</v>
      </c>
      <c r="R40" s="83">
        <v>8.2465068313814088E-2</v>
      </c>
      <c r="S40" s="84">
        <f>I40+R40</f>
        <v>0.48405403499710808</v>
      </c>
      <c r="T40" s="85">
        <f>分析係数表!F43</f>
        <v>0.59416767922235725</v>
      </c>
      <c r="U40" s="86">
        <f>S40*T40</f>
        <v>0.2876092625924494</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投入係数表!W41</f>
        <v>0</v>
      </c>
      <c r="E41" s="77">
        <f>$C$25*D41</f>
        <v>0</v>
      </c>
      <c r="F41" s="76">
        <f>分析係数表!C44</f>
        <v>0.35545171339563864</v>
      </c>
      <c r="G41" s="77">
        <f>E41*F41</f>
        <v>0</v>
      </c>
      <c r="H41" s="77">
        <v>1.4850572382638596E-4</v>
      </c>
      <c r="I41" s="77">
        <f>C41+H41</f>
        <v>1.4850572382638596E-4</v>
      </c>
      <c r="J41" s="76">
        <f>分析係数表!G44</f>
        <v>0.26461880088823092</v>
      </c>
      <c r="K41" s="78">
        <f>I41*J41</f>
        <v>3.9297406563977037E-5</v>
      </c>
      <c r="L41" s="79"/>
      <c r="M41" s="80"/>
      <c r="N41" s="81">
        <f>分析係数表!H44</f>
        <v>0.11582678238742218</v>
      </c>
      <c r="O41" s="82">
        <f t="shared" si="4"/>
        <v>0.97298005640938923</v>
      </c>
      <c r="P41" s="76">
        <f>分析係数表!C44</f>
        <v>0.35545171339563864</v>
      </c>
      <c r="Q41" s="82">
        <f>O41*P41</f>
        <v>0.34584742815050251</v>
      </c>
      <c r="R41" s="83">
        <v>0.35018976360871423</v>
      </c>
      <c r="S41" s="84">
        <f>I41+R41</f>
        <v>0.35033826933254064</v>
      </c>
      <c r="T41" s="85">
        <f>分析係数表!F44</f>
        <v>0.46669133974833454</v>
      </c>
      <c r="U41" s="86">
        <f>S41*T41</f>
        <v>0.16349983627991627</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投入係数表!W42</f>
        <v>0</v>
      </c>
      <c r="E42" s="77">
        <f>$C$25*D42</f>
        <v>0</v>
      </c>
      <c r="F42" s="76">
        <f>分析係数表!C45</f>
        <v>1</v>
      </c>
      <c r="G42" s="77">
        <f>E42*F42</f>
        <v>0</v>
      </c>
      <c r="H42" s="77">
        <v>2.3546392036880356E-2</v>
      </c>
      <c r="I42" s="77">
        <f>C42+H42</f>
        <v>2.3546392036880356E-2</v>
      </c>
      <c r="J42" s="76">
        <f>分析係数表!G45</f>
        <v>0</v>
      </c>
      <c r="K42" s="78">
        <f>I42*J42</f>
        <v>0</v>
      </c>
      <c r="L42" s="79"/>
      <c r="M42" s="80"/>
      <c r="N42" s="81">
        <f>分析係数表!H45</f>
        <v>0</v>
      </c>
      <c r="O42" s="82">
        <f t="shared" si="4"/>
        <v>0</v>
      </c>
      <c r="P42" s="76">
        <f>分析係数表!C45</f>
        <v>1</v>
      </c>
      <c r="Q42" s="82">
        <f>O42*P42</f>
        <v>0</v>
      </c>
      <c r="R42" s="83">
        <v>2.7146965306992132E-2</v>
      </c>
      <c r="S42" s="84">
        <f>I42+R42</f>
        <v>5.0693357343872487E-2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0</v>
      </c>
      <c r="E43" s="77">
        <f>$C$25*D43</f>
        <v>0</v>
      </c>
      <c r="F43" s="76">
        <f>分析係数表!C46</f>
        <v>0.4567198177676538</v>
      </c>
      <c r="G43" s="77">
        <f>E43*F43</f>
        <v>0</v>
      </c>
      <c r="H43" s="77">
        <v>7.3922315458434772E-3</v>
      </c>
      <c r="I43" s="77">
        <f>C43+H43</f>
        <v>7.3922315458434772E-3</v>
      </c>
      <c r="J43" s="76">
        <f>分析係数表!G46</f>
        <v>7.462686567164179E-3</v>
      </c>
      <c r="K43" s="78">
        <f>I43*J43</f>
        <v>5.5165907058533411E-5</v>
      </c>
      <c r="L43" s="79"/>
      <c r="M43" s="80"/>
      <c r="N43" s="81">
        <f>分析係数表!H46</f>
        <v>2.3901485890852909E-2</v>
      </c>
      <c r="O43" s="82">
        <f t="shared" si="4"/>
        <v>0.20077972133045852</v>
      </c>
      <c r="P43" s="76">
        <f>分析係数表!C46</f>
        <v>0.4567198177676538</v>
      </c>
      <c r="Q43" s="82">
        <f>O43*P43</f>
        <v>9.1700077737487326E-2</v>
      </c>
      <c r="R43" s="83">
        <v>9.7955646539217608E-2</v>
      </c>
      <c r="S43" s="84">
        <f>I43+R43</f>
        <v>0.10534787808506109</v>
      </c>
      <c r="T43" s="85">
        <f>分析係数表!F46</f>
        <v>0.31592039800995025</v>
      </c>
      <c r="U43" s="86">
        <f>S43*T43</f>
        <v>3.3281543574136215E-2</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投入係数表!W44</f>
        <v>0.79166666666666663</v>
      </c>
      <c r="E44" s="91">
        <f>SUM(E5:E43)</f>
        <v>79.166666666666657</v>
      </c>
      <c r="F44" s="92">
        <f>分析係数表!C47</f>
        <v>0.36342247216802481</v>
      </c>
      <c r="G44" s="91">
        <f>SUM(G5:G43)</f>
        <v>3.4410198549926898</v>
      </c>
      <c r="H44" s="91">
        <f>SUM(H5:H43)</f>
        <v>3.8159016269052097</v>
      </c>
      <c r="I44" s="91">
        <f>SUM(I5:I43)</f>
        <v>103.81590162690522</v>
      </c>
      <c r="J44" s="92">
        <f>分析係数表!G47</f>
        <v>0.19905001489523683</v>
      </c>
      <c r="K44" s="93">
        <f>SUM(K5:K43)</f>
        <v>13.397612286521611</v>
      </c>
      <c r="L44" s="94">
        <f>最終需要_まとめ!$L$33</f>
        <v>0.627</v>
      </c>
      <c r="M44" s="91">
        <f>K44*L44</f>
        <v>8.4003029036490506</v>
      </c>
      <c r="N44" s="95">
        <f>分析係数表!H47</f>
        <v>1</v>
      </c>
      <c r="O44" s="96">
        <f>SUM(O5:O43)</f>
        <v>8.4003029036490524</v>
      </c>
      <c r="P44" s="92">
        <f>分析係数表!C47</f>
        <v>0.36342247216802481</v>
      </c>
      <c r="Q44" s="96">
        <f>SUM(Q5:Q43)</f>
        <v>2.5282763518156957</v>
      </c>
      <c r="R44" s="91">
        <f>SUM(R5:R43)</f>
        <v>2.8246656946483113</v>
      </c>
      <c r="S44" s="97">
        <f>SUM(S5:S43)</f>
        <v>106.64056732155352</v>
      </c>
      <c r="T44" s="98">
        <f>分析係数表!F47</f>
        <v>0.46090827844162724</v>
      </c>
      <c r="U44" s="99">
        <f>SUM(U5:U43)</f>
        <v>24.121321444787103</v>
      </c>
      <c r="V44" s="100">
        <f>分析係数表!D47</f>
        <v>7.2937009698454208E-2</v>
      </c>
      <c r="W44" s="164">
        <f>SUM(W5:W43)</f>
        <v>119</v>
      </c>
      <c r="X44" s="92">
        <f>分析係数表!E47</f>
        <v>5.555923339181093E-2</v>
      </c>
      <c r="Y44" s="165">
        <f>SUM(Y5:Y43)</f>
        <v>123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3.7174721189591076E-3</v>
      </c>
      <c r="E5" s="77">
        <f t="shared" ref="E5:E38" si="0">$C$26*D5</f>
        <v>0.37174721189591076</v>
      </c>
      <c r="F5" s="76">
        <f>分析係数表!C8</f>
        <v>0.28540305010893241</v>
      </c>
      <c r="G5" s="77">
        <f t="shared" ref="G5:G38" si="1">E5*F5</f>
        <v>0.10609778814458454</v>
      </c>
      <c r="H5" s="77">
        <f t="array" ref="H5:H43">MMULT(逆行列係数!C5:AO43,'22'!G5:G43)</f>
        <v>0.11327192150719527</v>
      </c>
      <c r="I5" s="77">
        <f t="shared" ref="I5:I38" si="2">C5+H5</f>
        <v>0.11327192150719527</v>
      </c>
      <c r="J5" s="76">
        <f>分析係数表!G8</f>
        <v>0.12073170731707317</v>
      </c>
      <c r="K5" s="78">
        <f t="shared" ref="K5:K38" si="3">I5*J5</f>
        <v>1.3675512474649185E-2</v>
      </c>
      <c r="L5" s="79" t="s">
        <v>183</v>
      </c>
      <c r="M5" s="80" t="s">
        <v>183</v>
      </c>
      <c r="N5" s="81">
        <f>分析係数表!H8</f>
        <v>1.3177625301040578E-2</v>
      </c>
      <c r="O5" s="82">
        <f t="shared" ref="O5:O43" si="4">$M$44*N5</f>
        <v>0.24357705927364831</v>
      </c>
      <c r="P5" s="76">
        <f>分析係数表!C8</f>
        <v>0.28540305010893241</v>
      </c>
      <c r="Q5" s="82">
        <f t="shared" ref="Q5:Q38" si="5">O5*P5</f>
        <v>6.9517635653263452E-2</v>
      </c>
      <c r="R5" s="83">
        <f t="array" ref="R5:R43">MMULT(逆行列係数!C5:AO43,'22'!Q5:Q43)</f>
        <v>8.041368954361186E-2</v>
      </c>
      <c r="S5" s="84">
        <f t="shared" ref="S5:S38" si="6">I5+R5</f>
        <v>0.19368561105080712</v>
      </c>
      <c r="T5" s="85">
        <f>分析係数表!F8</f>
        <v>0.44634146341463415</v>
      </c>
      <c r="U5" s="86">
        <f t="shared" ref="U5:U38" si="7">S5*T5</f>
        <v>8.6449919078774889E-2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投入係数表!X6</f>
        <v>0</v>
      </c>
      <c r="E6" s="77">
        <f t="shared" si="0"/>
        <v>0</v>
      </c>
      <c r="F6" s="76">
        <f>分析係数表!C9</f>
        <v>1</v>
      </c>
      <c r="G6" s="77">
        <f t="shared" si="1"/>
        <v>0</v>
      </c>
      <c r="H6" s="77">
        <v>1.5668504148238647E-2</v>
      </c>
      <c r="I6" s="77">
        <f t="shared" si="2"/>
        <v>1.5668504148238647E-2</v>
      </c>
      <c r="J6" s="76">
        <f>分析係数表!G9</f>
        <v>0.24766355140186916</v>
      </c>
      <c r="K6" s="78">
        <f t="shared" si="3"/>
        <v>3.8805173825077022E-3</v>
      </c>
      <c r="L6" s="79"/>
      <c r="M6" s="80"/>
      <c r="N6" s="81">
        <f>分析係数表!H9</f>
        <v>6.816013086745127E-4</v>
      </c>
      <c r="O6" s="82">
        <f t="shared" si="4"/>
        <v>1.2598813410705949E-2</v>
      </c>
      <c r="P6" s="76">
        <f>分析係数表!C9</f>
        <v>1</v>
      </c>
      <c r="Q6" s="82">
        <f t="shared" si="5"/>
        <v>1.2598813410705949E-2</v>
      </c>
      <c r="R6" s="83">
        <v>1.5891766671768233E-2</v>
      </c>
      <c r="S6" s="84">
        <f t="shared" si="6"/>
        <v>3.1560270820006883E-2</v>
      </c>
      <c r="T6" s="85">
        <f>分析係数表!F9</f>
        <v>0.64018691588785048</v>
      </c>
      <c r="U6" s="86">
        <f t="shared" si="7"/>
        <v>2.0204472440845528E-2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投入係数表!X7</f>
        <v>1.2391573729863693E-2</v>
      </c>
      <c r="E7" s="77">
        <f t="shared" si="0"/>
        <v>1.2391573729863694</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2.5197626821411898E-2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投入係数表!X8</f>
        <v>1.2391573729863693E-3</v>
      </c>
      <c r="E8" s="77">
        <f t="shared" si="0"/>
        <v>0.12391573729863693</v>
      </c>
      <c r="F8" s="76">
        <f>分析係数表!C11</f>
        <v>8.7822458270106263E-2</v>
      </c>
      <c r="G8" s="77">
        <f t="shared" si="1"/>
        <v>1.0882584667918992E-2</v>
      </c>
      <c r="H8" s="77">
        <v>6.8015210008784147E-2</v>
      </c>
      <c r="I8" s="77">
        <f t="shared" si="2"/>
        <v>6.8015210008784147E-2</v>
      </c>
      <c r="J8" s="76">
        <f>分析係数表!G11</f>
        <v>0.34070796460176989</v>
      </c>
      <c r="K8" s="78">
        <f t="shared" si="3"/>
        <v>2.3173323764054773E-2</v>
      </c>
      <c r="L8" s="79"/>
      <c r="M8" s="80"/>
      <c r="N8" s="81">
        <f>分析係数表!H11</f>
        <v>0</v>
      </c>
      <c r="O8" s="82">
        <f t="shared" si="4"/>
        <v>0</v>
      </c>
      <c r="P8" s="76">
        <f>分析係数表!C11</f>
        <v>8.7822458270106263E-2</v>
      </c>
      <c r="Q8" s="82">
        <f t="shared" si="5"/>
        <v>0</v>
      </c>
      <c r="R8" s="83">
        <v>1.6848744806533873E-2</v>
      </c>
      <c r="S8" s="84">
        <f t="shared" si="6"/>
        <v>8.4863954815318027E-2</v>
      </c>
      <c r="T8" s="85">
        <f>分析係数表!F11</f>
        <v>0.55309734513274333</v>
      </c>
      <c r="U8" s="86">
        <f t="shared" si="7"/>
        <v>4.6938028105817493E-2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投入係数表!X9</f>
        <v>1.2391573729863693E-3</v>
      </c>
      <c r="E9" s="77">
        <f t="shared" si="0"/>
        <v>0.12391573729863693</v>
      </c>
      <c r="F9" s="76">
        <f>分析係数表!C12</f>
        <v>5.1649194579391433E-2</v>
      </c>
      <c r="G9" s="77">
        <f t="shared" si="1"/>
        <v>6.4001480271860516E-3</v>
      </c>
      <c r="H9" s="77">
        <v>7.6484140168827453E-3</v>
      </c>
      <c r="I9" s="77">
        <f t="shared" si="2"/>
        <v>7.6484140168827453E-3</v>
      </c>
      <c r="J9" s="76">
        <f>分析係数表!G12</f>
        <v>0.11451828724353257</v>
      </c>
      <c r="K9" s="78">
        <f t="shared" si="3"/>
        <v>8.7588327334283897E-4</v>
      </c>
      <c r="L9" s="79"/>
      <c r="M9" s="80"/>
      <c r="N9" s="81">
        <f>分析係数表!H12</f>
        <v>9.8559549234334534E-2</v>
      </c>
      <c r="O9" s="82">
        <f t="shared" si="4"/>
        <v>1.82178841918808</v>
      </c>
      <c r="P9" s="76">
        <f>分析係数表!C12</f>
        <v>5.1649194579391433E-2</v>
      </c>
      <c r="Q9" s="82">
        <f t="shared" si="5"/>
        <v>9.4093904545127074E-2</v>
      </c>
      <c r="R9" s="83">
        <v>0.10125032493013764</v>
      </c>
      <c r="S9" s="84">
        <f t="shared" si="6"/>
        <v>0.10889873894702039</v>
      </c>
      <c r="T9" s="85">
        <f>分析係数表!F12</f>
        <v>0.48360838537020517</v>
      </c>
      <c r="U9" s="86">
        <f t="shared" si="7"/>
        <v>5.2664343311020004E-2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投入係数表!X10</f>
        <v>7.4349442379182153E-3</v>
      </c>
      <c r="E10" s="77">
        <f t="shared" si="0"/>
        <v>0.74349442379182151</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0.27129444877720138</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投入係数表!X11</f>
        <v>4.584882280049566E-2</v>
      </c>
      <c r="E11" s="77">
        <f t="shared" si="0"/>
        <v>4.5848822800495661</v>
      </c>
      <c r="F11" s="76">
        <f>分析係数表!C14</f>
        <v>0.34108258154059679</v>
      </c>
      <c r="G11" s="77">
        <f t="shared" si="1"/>
        <v>1.5638234841390435</v>
      </c>
      <c r="H11" s="77">
        <v>2.2492713592206521</v>
      </c>
      <c r="I11" s="77">
        <f t="shared" si="2"/>
        <v>2.2492713592206521</v>
      </c>
      <c r="J11" s="76">
        <f>分析係数表!G14</f>
        <v>0.16056603773584904</v>
      </c>
      <c r="K11" s="78">
        <f t="shared" si="3"/>
        <v>0.36115658994278771</v>
      </c>
      <c r="L11" s="79"/>
      <c r="M11" s="80"/>
      <c r="N11" s="81">
        <f>分析係数表!H14</f>
        <v>1.2723224428590903E-3</v>
      </c>
      <c r="O11" s="82">
        <f t="shared" si="4"/>
        <v>2.3517785033317768E-2</v>
      </c>
      <c r="P11" s="76">
        <f>分析係数表!C14</f>
        <v>0.34108258154059679</v>
      </c>
      <c r="Q11" s="82">
        <f t="shared" si="5"/>
        <v>8.0215068312808335E-3</v>
      </c>
      <c r="R11" s="83">
        <v>5.1292352008827494E-2</v>
      </c>
      <c r="S11" s="84">
        <f t="shared" si="6"/>
        <v>2.3005637112294797</v>
      </c>
      <c r="T11" s="85">
        <f>分析係数表!F14</f>
        <v>0.29226415094339625</v>
      </c>
      <c r="U11" s="86">
        <f t="shared" si="7"/>
        <v>0.67237229975367252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投入係数表!X12</f>
        <v>3.9653035935563817E-2</v>
      </c>
      <c r="E12" s="77">
        <f t="shared" si="0"/>
        <v>3.9653035935563818</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0.16882409970345968</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投入係数表!X13</f>
        <v>1.2391573729863693E-3</v>
      </c>
      <c r="E13" s="77">
        <f t="shared" si="0"/>
        <v>0.12391573729863693</v>
      </c>
      <c r="F13" s="76">
        <f>分析係数表!C16</f>
        <v>7.999999999999996E-2</v>
      </c>
      <c r="G13" s="77">
        <f t="shared" si="1"/>
        <v>9.9132589838909491E-3</v>
      </c>
      <c r="H13" s="77">
        <v>2.7728107761064956E-2</v>
      </c>
      <c r="I13" s="77">
        <f t="shared" si="2"/>
        <v>2.7728107761064956E-2</v>
      </c>
      <c r="J13" s="76">
        <f>分析係数表!G16</f>
        <v>3.4364261168384883E-2</v>
      </c>
      <c r="K13" s="78">
        <f t="shared" si="3"/>
        <v>9.5285593680635597E-4</v>
      </c>
      <c r="L13" s="79"/>
      <c r="M13" s="80"/>
      <c r="N13" s="81">
        <f>分析係数表!H16</f>
        <v>1.767619393829236E-2</v>
      </c>
      <c r="O13" s="82">
        <f t="shared" si="4"/>
        <v>0.32672922778430752</v>
      </c>
      <c r="P13" s="76">
        <f>分析係数表!C16</f>
        <v>7.999999999999996E-2</v>
      </c>
      <c r="Q13" s="82">
        <f t="shared" si="5"/>
        <v>2.6138338222744587E-2</v>
      </c>
      <c r="R13" s="83">
        <v>3.0650709523165759E-2</v>
      </c>
      <c r="S13" s="84">
        <f t="shared" si="6"/>
        <v>5.8378817284230715E-2</v>
      </c>
      <c r="T13" s="85">
        <f>分析係数表!F16</f>
        <v>0.28865979381443296</v>
      </c>
      <c r="U13" s="86">
        <f t="shared" si="7"/>
        <v>1.6851617360396493E-2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投入係数表!X14</f>
        <v>6.8153655514250316E-2</v>
      </c>
      <c r="E14" s="77">
        <f t="shared" si="0"/>
        <v>6.8153655514250318</v>
      </c>
      <c r="F14" s="76">
        <f>分析係数表!C17</f>
        <v>0.11736526946107784</v>
      </c>
      <c r="G14" s="77">
        <f t="shared" si="1"/>
        <v>0.79988721441874622</v>
      </c>
      <c r="H14" s="77">
        <v>0.85418629832759319</v>
      </c>
      <c r="I14" s="77">
        <f t="shared" si="2"/>
        <v>0.85418629832759319</v>
      </c>
      <c r="J14" s="76">
        <f>分析係数表!G17</f>
        <v>0.2134453781512605</v>
      </c>
      <c r="K14" s="78">
        <f t="shared" si="3"/>
        <v>0.18232211745815854</v>
      </c>
      <c r="L14" s="79"/>
      <c r="M14" s="80"/>
      <c r="N14" s="81">
        <f>分析係数表!H17</f>
        <v>2.9081655836779205E-3</v>
      </c>
      <c r="O14" s="82">
        <f t="shared" si="4"/>
        <v>5.375493721901204E-2</v>
      </c>
      <c r="P14" s="76">
        <f>分析係数表!C17</f>
        <v>0.11736526946107784</v>
      </c>
      <c r="Q14" s="82">
        <f t="shared" si="5"/>
        <v>6.3089626915726702E-3</v>
      </c>
      <c r="R14" s="83">
        <v>1.098276022112212E-2</v>
      </c>
      <c r="S14" s="84">
        <f t="shared" si="6"/>
        <v>0.86516905854871529</v>
      </c>
      <c r="T14" s="85">
        <f>分析係数表!F17</f>
        <v>0.32436974789915968</v>
      </c>
      <c r="U14" s="86">
        <f t="shared" si="7"/>
        <v>0.28063466941160009</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投入係数表!X15</f>
        <v>9.9132589838909543E-3</v>
      </c>
      <c r="E15" s="77">
        <f t="shared" si="0"/>
        <v>0.99132589838909546</v>
      </c>
      <c r="F15" s="76">
        <f>分析係数表!C18</f>
        <v>0.3260188087774295</v>
      </c>
      <c r="G15" s="77">
        <f t="shared" si="1"/>
        <v>0.32319088850302802</v>
      </c>
      <c r="H15" s="77">
        <v>0.34842135233063587</v>
      </c>
      <c r="I15" s="77">
        <f t="shared" si="2"/>
        <v>0.34842135233063587</v>
      </c>
      <c r="J15" s="76">
        <f>分析係数表!G18</f>
        <v>0.2148626817447496</v>
      </c>
      <c r="K15" s="78">
        <f t="shared" si="3"/>
        <v>7.4862746138892683E-2</v>
      </c>
      <c r="L15" s="79"/>
      <c r="M15" s="80"/>
      <c r="N15" s="81">
        <f>分析係数表!H18</f>
        <v>4.544008724496751E-4</v>
      </c>
      <c r="O15" s="82">
        <f t="shared" si="4"/>
        <v>8.3992089404706319E-3</v>
      </c>
      <c r="P15" s="76">
        <f>分析係数表!C18</f>
        <v>0.3260188087774295</v>
      </c>
      <c r="Q15" s="82">
        <f t="shared" si="5"/>
        <v>2.7383000934449713E-3</v>
      </c>
      <c r="R15" s="83">
        <v>6.2440688023823144E-3</v>
      </c>
      <c r="S15" s="84">
        <f t="shared" si="6"/>
        <v>0.35466542113301819</v>
      </c>
      <c r="T15" s="85">
        <f>分析係数表!F18</f>
        <v>0.44749596122778673</v>
      </c>
      <c r="U15" s="86">
        <f t="shared" si="7"/>
        <v>0.15871134354417776</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投入係数表!X16</f>
        <v>7.4349442379182153E-3</v>
      </c>
      <c r="E16" s="77">
        <f t="shared" si="0"/>
        <v>0.74349442379182151</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-2.5197626821411891E-3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投入係数表!X17</f>
        <v>2.6022304832713755E-2</v>
      </c>
      <c r="E17" s="77">
        <f t="shared" si="0"/>
        <v>2.6022304832713754</v>
      </c>
      <c r="F17" s="76">
        <f>分析係数表!C20</f>
        <v>0.14381270903010035</v>
      </c>
      <c r="G17" s="77">
        <f t="shared" si="1"/>
        <v>0.37423381531996375</v>
      </c>
      <c r="H17" s="77">
        <v>0.41031321760058304</v>
      </c>
      <c r="I17" s="77">
        <f t="shared" si="2"/>
        <v>0.41031321760058304</v>
      </c>
      <c r="J17" s="76">
        <f>分析係数表!G20</f>
        <v>0.10504201680672269</v>
      </c>
      <c r="K17" s="78">
        <f t="shared" si="3"/>
        <v>4.3100127899220908E-2</v>
      </c>
      <c r="L17" s="79"/>
      <c r="M17" s="80"/>
      <c r="N17" s="81">
        <f>分析係数表!H20</f>
        <v>5.9072113418457762E-4</v>
      </c>
      <c r="O17" s="82">
        <f t="shared" si="4"/>
        <v>1.0918971622611821E-2</v>
      </c>
      <c r="P17" s="76">
        <f>分析係数表!C20</f>
        <v>0.14381270903010035</v>
      </c>
      <c r="Q17" s="82">
        <f t="shared" si="5"/>
        <v>1.5702868888705964E-3</v>
      </c>
      <c r="R17" s="83">
        <v>3.2704488242913205E-3</v>
      </c>
      <c r="S17" s="84">
        <f t="shared" si="6"/>
        <v>0.41358366642487437</v>
      </c>
      <c r="T17" s="85">
        <f>分析係数表!F20</f>
        <v>0.23109243697478993</v>
      </c>
      <c r="U17" s="86">
        <f t="shared" si="7"/>
        <v>9.557605736709282E-2</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投入係数表!X18</f>
        <v>2.3543990086741014E-2</v>
      </c>
      <c r="E18" s="77">
        <f t="shared" si="0"/>
        <v>2.3543990086741013</v>
      </c>
      <c r="F18" s="76">
        <f>分析係数表!C21</f>
        <v>1.9047619047619091E-2</v>
      </c>
      <c r="G18" s="77">
        <f t="shared" si="1"/>
        <v>4.4845695403316316E-2</v>
      </c>
      <c r="H18" s="77">
        <v>4.6800026839901053E-2</v>
      </c>
      <c r="I18" s="77">
        <f t="shared" si="2"/>
        <v>4.6800026839901053E-2</v>
      </c>
      <c r="J18" s="76">
        <f>分析係数表!G21</f>
        <v>0.29914529914529914</v>
      </c>
      <c r="K18" s="78">
        <f t="shared" si="3"/>
        <v>1.4000008029030229E-2</v>
      </c>
      <c r="L18" s="79"/>
      <c r="M18" s="80"/>
      <c r="N18" s="81">
        <f>分析係数表!H21</f>
        <v>9.5424183214431774E-4</v>
      </c>
      <c r="O18" s="82">
        <f t="shared" si="4"/>
        <v>1.7638338774988327E-2</v>
      </c>
      <c r="P18" s="76">
        <f>分析係数表!C21</f>
        <v>1.9047619047619091E-2</v>
      </c>
      <c r="Q18" s="82">
        <f t="shared" si="5"/>
        <v>3.3596835761882607E-4</v>
      </c>
      <c r="R18" s="83">
        <v>6.9825151178453076E-4</v>
      </c>
      <c r="S18" s="84">
        <f t="shared" si="6"/>
        <v>4.7498278351685581E-2</v>
      </c>
      <c r="T18" s="85">
        <f>分析係数表!F21</f>
        <v>0.44444444444444442</v>
      </c>
      <c r="U18" s="86">
        <f t="shared" si="7"/>
        <v>2.1110345934082481E-2</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投入係数表!X19</f>
        <v>1.2391573729863693E-3</v>
      </c>
      <c r="E19" s="77">
        <f t="shared" si="0"/>
        <v>0.12391573729863693</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8.3992089404706313E-4</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8.3992089404706313E-4</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投入係数表!X21</f>
        <v>0</v>
      </c>
      <c r="E21" s="77">
        <f t="shared" si="0"/>
        <v>0</v>
      </c>
      <c r="F21" s="76">
        <f>分析係数表!C24</f>
        <v>1.5105740181268867E-2</v>
      </c>
      <c r="G21" s="77">
        <f t="shared" si="1"/>
        <v>0</v>
      </c>
      <c r="H21" s="77">
        <v>1.1432237760876509E-4</v>
      </c>
      <c r="I21" s="77">
        <f t="shared" si="2"/>
        <v>1.1432237760876509E-4</v>
      </c>
      <c r="J21" s="76">
        <f>分析係数表!G24</f>
        <v>0.33333333333333331</v>
      </c>
      <c r="K21" s="78">
        <f t="shared" si="3"/>
        <v>3.8107459202921693E-5</v>
      </c>
      <c r="L21" s="79"/>
      <c r="M21" s="80"/>
      <c r="N21" s="81">
        <f>分析係数表!H24</f>
        <v>4.0896078520470761E-4</v>
      </c>
      <c r="O21" s="82">
        <f t="shared" si="4"/>
        <v>7.5592880464235689E-3</v>
      </c>
      <c r="P21" s="76">
        <f>分析係数表!C24</f>
        <v>1.5105740181268867E-2</v>
      </c>
      <c r="Q21" s="82">
        <f t="shared" si="5"/>
        <v>1.1418864118464594E-4</v>
      </c>
      <c r="R21" s="83">
        <v>2.9381235073887226E-4</v>
      </c>
      <c r="S21" s="84">
        <f t="shared" si="6"/>
        <v>4.0813472834763735E-4</v>
      </c>
      <c r="T21" s="85">
        <f>分析係数表!F24</f>
        <v>0.55555555555555558</v>
      </c>
      <c r="U21" s="86">
        <f t="shared" si="7"/>
        <v>2.2674151574868741E-4</v>
      </c>
      <c r="V21" s="87">
        <f>分析係数表!D24</f>
        <v>0</v>
      </c>
      <c r="W21" s="88">
        <f t="shared" si="8"/>
        <v>0</v>
      </c>
      <c r="X21" s="76">
        <f>分析係数表!E24</f>
        <v>0</v>
      </c>
      <c r="Y21" s="89">
        <f t="shared" si="9"/>
        <v>0</v>
      </c>
    </row>
    <row r="22" spans="1:25" x14ac:dyDescent="0.2">
      <c r="A22" s="6" t="s">
        <v>10</v>
      </c>
      <c r="B22" s="5" t="s">
        <v>271</v>
      </c>
      <c r="C22" s="90"/>
      <c r="D22" s="76">
        <f>投入係数表!X22</f>
        <v>1.4869888475836431E-2</v>
      </c>
      <c r="E22" s="77">
        <f t="shared" si="0"/>
        <v>1.486988847583643</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1.0079050728564756E-2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投入係数表!X23</f>
        <v>3.7174721189591076E-3</v>
      </c>
      <c r="E23" s="77">
        <f t="shared" si="0"/>
        <v>0.37174721189591076</v>
      </c>
      <c r="F23" s="76">
        <f>分析係数表!C26</f>
        <v>0.3413940256045519</v>
      </c>
      <c r="G23" s="77">
        <f t="shared" si="1"/>
        <v>0.12691227717641335</v>
      </c>
      <c r="H23" s="77">
        <v>0.13818901375233261</v>
      </c>
      <c r="I23" s="77">
        <f t="shared" si="2"/>
        <v>0.13818901375233261</v>
      </c>
      <c r="J23" s="76">
        <f>分析係数表!G26</f>
        <v>0.19709090909090909</v>
      </c>
      <c r="K23" s="78">
        <f t="shared" si="3"/>
        <v>2.7235798346823374E-2</v>
      </c>
      <c r="L23" s="79"/>
      <c r="M23" s="80"/>
      <c r="N23" s="81">
        <f>分析係数表!H26</f>
        <v>1.1996183032671423E-2</v>
      </c>
      <c r="O23" s="82">
        <f t="shared" si="4"/>
        <v>0.22173911602842469</v>
      </c>
      <c r="P23" s="76">
        <f>分析係数表!C26</f>
        <v>0.3413940256045519</v>
      </c>
      <c r="Q23" s="82">
        <f t="shared" si="5"/>
        <v>7.5700409454938722E-2</v>
      </c>
      <c r="R23" s="83">
        <v>8.0234173029478176E-2</v>
      </c>
      <c r="S23" s="84">
        <f t="shared" si="6"/>
        <v>0.21842318678181077</v>
      </c>
      <c r="T23" s="85">
        <f>分析係数表!F26</f>
        <v>0.33090909090909093</v>
      </c>
      <c r="U23" s="86">
        <f t="shared" si="7"/>
        <v>7.2278218171435565E-2</v>
      </c>
      <c r="V23" s="87">
        <f>分析係数表!D26</f>
        <v>1.6E-2</v>
      </c>
      <c r="W23" s="88">
        <f t="shared" si="8"/>
        <v>0</v>
      </c>
      <c r="X23" s="76">
        <f>分析係数表!E26</f>
        <v>1.6E-2</v>
      </c>
      <c r="Y23" s="89">
        <f t="shared" si="9"/>
        <v>0</v>
      </c>
    </row>
    <row r="24" spans="1:25" x14ac:dyDescent="0.2">
      <c r="A24" s="6" t="s">
        <v>12</v>
      </c>
      <c r="B24" s="5" t="s">
        <v>365</v>
      </c>
      <c r="C24" s="90"/>
      <c r="D24" s="76">
        <f>投入係数表!X24</f>
        <v>0</v>
      </c>
      <c r="E24" s="77">
        <f t="shared" si="0"/>
        <v>0</v>
      </c>
      <c r="F24" s="76">
        <f>分析係数表!C27</f>
        <v>1.9120458891013214E-3</v>
      </c>
      <c r="G24" s="77">
        <f t="shared" si="1"/>
        <v>0</v>
      </c>
      <c r="H24" s="77">
        <v>2.2425390873816143E-6</v>
      </c>
      <c r="I24" s="77">
        <f t="shared" si="2"/>
        <v>2.2425390873816143E-6</v>
      </c>
      <c r="J24" s="76">
        <f>分析係数表!G27</f>
        <v>0.2857142857142857</v>
      </c>
      <c r="K24" s="78">
        <f t="shared" si="3"/>
        <v>6.4072545353760405E-7</v>
      </c>
      <c r="L24" s="79"/>
      <c r="M24" s="80"/>
      <c r="N24" s="81">
        <f>分析係数表!H27</f>
        <v>1.131458172399691E-2</v>
      </c>
      <c r="O24" s="82">
        <f t="shared" si="4"/>
        <v>0.20914030261771871</v>
      </c>
      <c r="P24" s="76">
        <f>分析係数表!C27</f>
        <v>1.9120458891013214E-3</v>
      </c>
      <c r="Q24" s="82">
        <f t="shared" si="5"/>
        <v>3.9988585586561541E-4</v>
      </c>
      <c r="R24" s="83">
        <v>4.0088634687893788E-4</v>
      </c>
      <c r="S24" s="84">
        <f t="shared" si="6"/>
        <v>4.0312888596631951E-4</v>
      </c>
      <c r="T24" s="85">
        <f>分析係数表!F27</f>
        <v>0.5714285714285714</v>
      </c>
      <c r="U24" s="86">
        <f t="shared" si="7"/>
        <v>2.3035936340932541E-4</v>
      </c>
      <c r="V24" s="87">
        <f>分析係数表!D27</f>
        <v>0</v>
      </c>
      <c r="W24" s="88">
        <f t="shared" si="8"/>
        <v>0</v>
      </c>
      <c r="X24" s="76">
        <f>分析係数表!E27</f>
        <v>0</v>
      </c>
      <c r="Y24" s="89">
        <f t="shared" si="9"/>
        <v>0</v>
      </c>
    </row>
    <row r="25" spans="1:25" x14ac:dyDescent="0.2">
      <c r="A25" s="6" t="s">
        <v>13</v>
      </c>
      <c r="B25" s="5" t="s">
        <v>191</v>
      </c>
      <c r="C25" s="90"/>
      <c r="D25" s="76">
        <f>投入係数表!X25</f>
        <v>0</v>
      </c>
      <c r="E25" s="77">
        <f t="shared" si="0"/>
        <v>0</v>
      </c>
      <c r="F25" s="76">
        <f>分析係数表!C28</f>
        <v>4.5924225028702859E-3</v>
      </c>
      <c r="G25" s="77">
        <f t="shared" si="1"/>
        <v>0</v>
      </c>
      <c r="H25" s="77">
        <v>1.570196146719519E-4</v>
      </c>
      <c r="I25" s="77">
        <f t="shared" si="2"/>
        <v>1.570196146719519E-4</v>
      </c>
      <c r="J25" s="76">
        <f>分析係数表!G28</f>
        <v>0.125</v>
      </c>
      <c r="K25" s="78">
        <f t="shared" si="3"/>
        <v>1.9627451833993987E-5</v>
      </c>
      <c r="L25" s="79"/>
      <c r="M25" s="80"/>
      <c r="N25" s="81">
        <f>分析係数表!H28</f>
        <v>2.2174762575544144E-2</v>
      </c>
      <c r="O25" s="82">
        <f t="shared" si="4"/>
        <v>0.40988139629496678</v>
      </c>
      <c r="P25" s="76">
        <f>分析係数表!C28</f>
        <v>4.5924225028702859E-3</v>
      </c>
      <c r="Q25" s="82">
        <f t="shared" si="5"/>
        <v>1.8823485478528989E-3</v>
      </c>
      <c r="R25" s="83">
        <v>1.9320140167762537E-3</v>
      </c>
      <c r="S25" s="84">
        <f t="shared" si="6"/>
        <v>2.0890336314482055E-3</v>
      </c>
      <c r="T25" s="85">
        <f>分析係数表!F28</f>
        <v>0.20833333333333334</v>
      </c>
      <c r="U25" s="86">
        <f t="shared" si="7"/>
        <v>4.3521533988504283E-4</v>
      </c>
      <c r="V25" s="87">
        <f>分析係数表!D28</f>
        <v>1.1875</v>
      </c>
      <c r="W25" s="88">
        <f t="shared" si="8"/>
        <v>0</v>
      </c>
      <c r="X25" s="76">
        <f>分析係数表!E28</f>
        <v>1.2291666666666667</v>
      </c>
      <c r="Y25" s="89">
        <f t="shared" si="9"/>
        <v>0</v>
      </c>
    </row>
    <row r="26" spans="1:25" x14ac:dyDescent="0.2">
      <c r="A26" s="6" t="s">
        <v>14</v>
      </c>
      <c r="B26" s="5" t="s">
        <v>50</v>
      </c>
      <c r="C26" s="75">
        <f>最終需要_まとめ!C27</f>
        <v>100</v>
      </c>
      <c r="D26" s="76">
        <f>投入係数表!X26</f>
        <v>4.7087980173482029E-2</v>
      </c>
      <c r="E26" s="77">
        <f t="shared" si="0"/>
        <v>4.7087980173482027</v>
      </c>
      <c r="F26" s="76">
        <f>分析係数表!C29</f>
        <v>0.39276807980049877</v>
      </c>
      <c r="G26" s="77">
        <f t="shared" si="1"/>
        <v>1.8494655554422492</v>
      </c>
      <c r="H26" s="77">
        <v>1.9329597234460101</v>
      </c>
      <c r="I26" s="77">
        <f t="shared" si="2"/>
        <v>101.932959723446</v>
      </c>
      <c r="J26" s="76">
        <f>分析係数表!G29</f>
        <v>0.26146220570012391</v>
      </c>
      <c r="K26" s="78">
        <f t="shared" si="3"/>
        <v>26.651616482834083</v>
      </c>
      <c r="L26" s="79"/>
      <c r="M26" s="80"/>
      <c r="N26" s="81">
        <f>分析係数表!H29</f>
        <v>1.0178579542872723E-2</v>
      </c>
      <c r="O26" s="82">
        <f t="shared" si="4"/>
        <v>0.18814228026654214</v>
      </c>
      <c r="P26" s="76">
        <f>分析係数表!C29</f>
        <v>0.39276807980049877</v>
      </c>
      <c r="Q26" s="82">
        <f t="shared" si="5"/>
        <v>7.3896282149577025E-2</v>
      </c>
      <c r="R26" s="83">
        <v>8.9667265682280325E-2</v>
      </c>
      <c r="S26" s="84">
        <f t="shared" si="6"/>
        <v>102.02262698912828</v>
      </c>
      <c r="T26" s="85">
        <f>分析係数表!F29</f>
        <v>0.36926889714993805</v>
      </c>
      <c r="U26" s="86">
        <f t="shared" si="7"/>
        <v>37.673782952614907</v>
      </c>
      <c r="V26" s="87">
        <f>分析係数表!D29</f>
        <v>6.8153655514250316E-2</v>
      </c>
      <c r="W26" s="88">
        <f t="shared" si="8"/>
        <v>7</v>
      </c>
      <c r="X26" s="76">
        <f>分析係数表!E29</f>
        <v>5.3283767038413879E-2</v>
      </c>
      <c r="Y26" s="89">
        <f t="shared" si="9"/>
        <v>5</v>
      </c>
    </row>
    <row r="27" spans="1:25" x14ac:dyDescent="0.2">
      <c r="A27" s="6" t="s">
        <v>15</v>
      </c>
      <c r="B27" s="5" t="s">
        <v>36</v>
      </c>
      <c r="C27" s="90"/>
      <c r="D27" s="76">
        <f>投入係数表!X27</f>
        <v>1.2391573729863693E-3</v>
      </c>
      <c r="E27" s="77">
        <f t="shared" si="0"/>
        <v>0.12391573729863693</v>
      </c>
      <c r="F27" s="76">
        <f>分析係数表!C30</f>
        <v>1</v>
      </c>
      <c r="G27" s="77">
        <f t="shared" si="1"/>
        <v>0.12391573729863693</v>
      </c>
      <c r="H27" s="77">
        <v>0.19660541329665024</v>
      </c>
      <c r="I27" s="77">
        <f t="shared" si="2"/>
        <v>0.19660541329665024</v>
      </c>
      <c r="J27" s="76">
        <f>分析係数表!G30</f>
        <v>0.34503154574132494</v>
      </c>
      <c r="K27" s="78">
        <f t="shared" si="3"/>
        <v>6.783506965085527E-2</v>
      </c>
      <c r="L27" s="79"/>
      <c r="M27" s="80"/>
      <c r="N27" s="81">
        <f>分析係数表!H30</f>
        <v>0</v>
      </c>
      <c r="O27" s="82">
        <f t="shared" si="4"/>
        <v>0</v>
      </c>
      <c r="P27" s="76">
        <f>分析係数表!C30</f>
        <v>1</v>
      </c>
      <c r="Q27" s="82">
        <f t="shared" si="5"/>
        <v>0</v>
      </c>
      <c r="R27" s="83">
        <v>4.0112593592667972E-2</v>
      </c>
      <c r="S27" s="84">
        <f t="shared" si="6"/>
        <v>0.23671800688931821</v>
      </c>
      <c r="T27" s="85">
        <f>分析係数表!F30</f>
        <v>0.4357255520504732</v>
      </c>
      <c r="U27" s="86">
        <f t="shared" si="7"/>
        <v>0.10314408423213589</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投入係数表!X28</f>
        <v>1.3630731102850062E-2</v>
      </c>
      <c r="E28" s="77">
        <f t="shared" si="0"/>
        <v>1.3630731102850062</v>
      </c>
      <c r="F28" s="76">
        <f>分析係数表!C31</f>
        <v>0.9610142630744849</v>
      </c>
      <c r="G28" s="77">
        <f t="shared" si="1"/>
        <v>1.3099327005971912</v>
      </c>
      <c r="H28" s="77">
        <v>1.7613448189406486</v>
      </c>
      <c r="I28" s="77">
        <f t="shared" si="2"/>
        <v>1.7613448189406486</v>
      </c>
      <c r="J28" s="76">
        <f>分析係数表!G31</f>
        <v>7.0898896726351968E-2</v>
      </c>
      <c r="K28" s="78">
        <f t="shared" si="3"/>
        <v>0.12487740441756816</v>
      </c>
      <c r="L28" s="79"/>
      <c r="M28" s="80"/>
      <c r="N28" s="81">
        <f>分析係数表!H31</f>
        <v>2.4401326850547553E-2</v>
      </c>
      <c r="O28" s="82">
        <f t="shared" si="4"/>
        <v>0.45103752010327292</v>
      </c>
      <c r="P28" s="76">
        <f>分析係数表!C31</f>
        <v>0.9610142630744849</v>
      </c>
      <c r="Q28" s="82">
        <f t="shared" si="5"/>
        <v>0.43345349000098998</v>
      </c>
      <c r="R28" s="83">
        <v>0.57267609884479653</v>
      </c>
      <c r="S28" s="84">
        <f t="shared" si="6"/>
        <v>2.3340209177854452</v>
      </c>
      <c r="T28" s="85">
        <f>分析係数表!F31</f>
        <v>0.34418520528124436</v>
      </c>
      <c r="U28" s="86">
        <f t="shared" si="7"/>
        <v>0.80333546871870176</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投入係数表!X29</f>
        <v>1.2391573729863693E-3</v>
      </c>
      <c r="E29" s="77">
        <f t="shared" si="0"/>
        <v>0.12391573729863693</v>
      </c>
      <c r="F29" s="76">
        <f>分析係数表!C32</f>
        <v>1</v>
      </c>
      <c r="G29" s="77">
        <f t="shared" si="1"/>
        <v>0.12391573729863693</v>
      </c>
      <c r="H29" s="77">
        <v>0.15918330413486087</v>
      </c>
      <c r="I29" s="77">
        <f t="shared" si="2"/>
        <v>0.15918330413486087</v>
      </c>
      <c r="J29" s="76">
        <f>分析係数表!G32</f>
        <v>0.14117647058823529</v>
      </c>
      <c r="K29" s="78">
        <f t="shared" si="3"/>
        <v>2.24729370543333E-2</v>
      </c>
      <c r="L29" s="79"/>
      <c r="M29" s="80"/>
      <c r="N29" s="81">
        <f>分析係数表!H32</f>
        <v>7.0886536102149319E-3</v>
      </c>
      <c r="O29" s="82">
        <f t="shared" si="4"/>
        <v>0.13102765947134185</v>
      </c>
      <c r="P29" s="76">
        <f>分析係数表!C32</f>
        <v>1</v>
      </c>
      <c r="Q29" s="82">
        <f t="shared" si="5"/>
        <v>0.13102765947134185</v>
      </c>
      <c r="R29" s="83">
        <v>0.16469680785667834</v>
      </c>
      <c r="S29" s="84">
        <f t="shared" si="6"/>
        <v>0.32388011199153921</v>
      </c>
      <c r="T29" s="85">
        <f>分析係数表!F32</f>
        <v>0.4823529411764706</v>
      </c>
      <c r="U29" s="86">
        <f t="shared" si="7"/>
        <v>0.15622452460768363</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投入係数表!X30</f>
        <v>0</v>
      </c>
      <c r="E30" s="77">
        <f t="shared" si="0"/>
        <v>0</v>
      </c>
      <c r="F30" s="76">
        <f>分析係数表!C33</f>
        <v>0.51830443159922934</v>
      </c>
      <c r="G30" s="77">
        <f t="shared" si="1"/>
        <v>0</v>
      </c>
      <c r="H30" s="77">
        <v>2.0978996645161358E-2</v>
      </c>
      <c r="I30" s="77">
        <f t="shared" si="2"/>
        <v>2.0978996645161358E-2</v>
      </c>
      <c r="J30" s="76">
        <f>分析係数表!G33</f>
        <v>0.50370370370370365</v>
      </c>
      <c r="K30" s="78">
        <f t="shared" si="3"/>
        <v>1.0567198310155349E-2</v>
      </c>
      <c r="L30" s="79"/>
      <c r="M30" s="80"/>
      <c r="N30" s="81">
        <f>分析係数表!H33</f>
        <v>1.0451220066342527E-3</v>
      </c>
      <c r="O30" s="82">
        <f t="shared" si="4"/>
        <v>1.9318180563082453E-2</v>
      </c>
      <c r="P30" s="76">
        <f>分析係数表!C33</f>
        <v>0.51830443159922934</v>
      </c>
      <c r="Q30" s="82">
        <f t="shared" si="5"/>
        <v>1.0012698596279731E-2</v>
      </c>
      <c r="R30" s="83">
        <v>3.2202583262804979E-2</v>
      </c>
      <c r="S30" s="84">
        <f t="shared" si="6"/>
        <v>5.3181579907966334E-2</v>
      </c>
      <c r="T30" s="85">
        <f>分析係数表!F33</f>
        <v>0.61481481481481481</v>
      </c>
      <c r="U30" s="86">
        <f t="shared" si="7"/>
        <v>3.2696823202675598E-2</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投入係数表!X31</f>
        <v>7.434944237918216E-2</v>
      </c>
      <c r="E31" s="77">
        <f t="shared" si="0"/>
        <v>7.4349442379182156</v>
      </c>
      <c r="F31" s="76">
        <f>分析係数表!C34</f>
        <v>0.14253664373317376</v>
      </c>
      <c r="G31" s="77">
        <f t="shared" si="1"/>
        <v>1.0597519980161618</v>
      </c>
      <c r="H31" s="77">
        <v>1.1415263411392989</v>
      </c>
      <c r="I31" s="77">
        <f t="shared" si="2"/>
        <v>1.1415263411392989</v>
      </c>
      <c r="J31" s="76">
        <f>分析係数表!G34</f>
        <v>0.42611464968152868</v>
      </c>
      <c r="K31" s="78">
        <f t="shared" si="3"/>
        <v>0.48642109695680952</v>
      </c>
      <c r="L31" s="79"/>
      <c r="M31" s="80"/>
      <c r="N31" s="81">
        <f>分析係数表!H34</f>
        <v>0.17362657336302087</v>
      </c>
      <c r="O31" s="82">
        <f t="shared" si="4"/>
        <v>3.2093377361538287</v>
      </c>
      <c r="P31" s="76">
        <f>分析係数表!C34</f>
        <v>0.14253664373317376</v>
      </c>
      <c r="Q31" s="82">
        <f t="shared" si="5"/>
        <v>0.45744822951758868</v>
      </c>
      <c r="R31" s="83">
        <v>0.48340322455016843</v>
      </c>
      <c r="S31" s="84">
        <f t="shared" si="6"/>
        <v>1.6249295656894673</v>
      </c>
      <c r="T31" s="85">
        <f>分析係数表!F34</f>
        <v>0.68789808917197448</v>
      </c>
      <c r="U31" s="86">
        <f t="shared" si="7"/>
        <v>1.1177859432768309</v>
      </c>
      <c r="V31" s="87">
        <f>分析係数表!D34</f>
        <v>0.42038216560509556</v>
      </c>
      <c r="W31" s="88">
        <f t="shared" si="8"/>
        <v>1</v>
      </c>
      <c r="X31" s="76">
        <f>分析係数表!E34</f>
        <v>0.27643312101910827</v>
      </c>
      <c r="Y31" s="89">
        <f t="shared" si="9"/>
        <v>0</v>
      </c>
    </row>
    <row r="32" spans="1:25" x14ac:dyDescent="0.2">
      <c r="A32" s="6" t="s">
        <v>20</v>
      </c>
      <c r="B32" s="5" t="s">
        <v>37</v>
      </c>
      <c r="C32" s="90"/>
      <c r="D32" s="76">
        <f>投入係数表!X32</f>
        <v>2.2304832713754646E-2</v>
      </c>
      <c r="E32" s="77">
        <f t="shared" si="0"/>
        <v>2.2304832713754648</v>
      </c>
      <c r="F32" s="76">
        <f>分析係数表!C35</f>
        <v>0.11069496462754891</v>
      </c>
      <c r="G32" s="77">
        <f t="shared" si="1"/>
        <v>0.24690326682724664</v>
      </c>
      <c r="H32" s="77">
        <v>0.26830822488116307</v>
      </c>
      <c r="I32" s="77">
        <f t="shared" si="2"/>
        <v>0.26830822488116307</v>
      </c>
      <c r="J32" s="76">
        <f>分析係数表!G35</f>
        <v>0.32042253521126762</v>
      </c>
      <c r="K32" s="78">
        <f t="shared" si="3"/>
        <v>8.5972001634457187E-2</v>
      </c>
      <c r="L32" s="79"/>
      <c r="M32" s="80"/>
      <c r="N32" s="81">
        <f>分析係数表!H35</f>
        <v>6.6251647203162636E-2</v>
      </c>
      <c r="O32" s="82">
        <f t="shared" si="4"/>
        <v>1.2246046635206183</v>
      </c>
      <c r="P32" s="76">
        <f>分析係数表!C35</f>
        <v>0.11069496462754891</v>
      </c>
      <c r="Q32" s="82">
        <f t="shared" si="5"/>
        <v>0.13555756991114626</v>
      </c>
      <c r="R32" s="83">
        <v>0.15651331587073739</v>
      </c>
      <c r="S32" s="84">
        <f t="shared" si="6"/>
        <v>0.42482154075190048</v>
      </c>
      <c r="T32" s="85">
        <f>分析係数表!F35</f>
        <v>0.63380281690140849</v>
      </c>
      <c r="U32" s="86">
        <f t="shared" si="7"/>
        <v>0.26925308920895102</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投入係数表!X33</f>
        <v>0</v>
      </c>
      <c r="E33" s="77">
        <f t="shared" si="0"/>
        <v>0</v>
      </c>
      <c r="F33" s="76">
        <f>分析係数表!C36</f>
        <v>0.6760350559081294</v>
      </c>
      <c r="G33" s="77">
        <f t="shared" si="1"/>
        <v>0</v>
      </c>
      <c r="H33" s="77">
        <v>7.7407206098740494E-2</v>
      </c>
      <c r="I33" s="77">
        <f t="shared" si="2"/>
        <v>7.7407206098740494E-2</v>
      </c>
      <c r="J33" s="76">
        <f>分析係数表!G36</f>
        <v>4.0214477211796247E-3</v>
      </c>
      <c r="K33" s="78">
        <f t="shared" si="3"/>
        <v>3.1128903256866149E-4</v>
      </c>
      <c r="L33" s="79"/>
      <c r="M33" s="80"/>
      <c r="N33" s="81">
        <f>分析係数表!H36</f>
        <v>0.13227609397010043</v>
      </c>
      <c r="O33" s="82">
        <f t="shared" si="4"/>
        <v>2.445009722571001</v>
      </c>
      <c r="P33" s="76">
        <f>分析係数表!C36</f>
        <v>0.6760350559081294</v>
      </c>
      <c r="Q33" s="82">
        <f t="shared" si="5"/>
        <v>1.6529122844942066</v>
      </c>
      <c r="R33" s="83">
        <v>1.6973251286238717</v>
      </c>
      <c r="S33" s="84">
        <f t="shared" si="6"/>
        <v>1.7747323347226123</v>
      </c>
      <c r="T33" s="85">
        <f>分析係数表!F36</f>
        <v>0.90035746201966038</v>
      </c>
      <c r="U33" s="86">
        <f t="shared" si="7"/>
        <v>1.5978935006550776</v>
      </c>
      <c r="V33" s="87">
        <f>分析係数表!D36</f>
        <v>8.0428954423592495E-3</v>
      </c>
      <c r="W33" s="88">
        <f t="shared" si="8"/>
        <v>0</v>
      </c>
      <c r="X33" s="76">
        <f>分析係数表!E36</f>
        <v>0</v>
      </c>
      <c r="Y33" s="89">
        <f t="shared" si="9"/>
        <v>0</v>
      </c>
    </row>
    <row r="34" spans="1:25" x14ac:dyDescent="0.2">
      <c r="A34" s="6" t="s">
        <v>22</v>
      </c>
      <c r="B34" s="5" t="s">
        <v>377</v>
      </c>
      <c r="C34" s="90"/>
      <c r="D34" s="76">
        <f>投入係数表!X34</f>
        <v>0.14002478314745972</v>
      </c>
      <c r="E34" s="77">
        <f t="shared" si="0"/>
        <v>14.002478314745973</v>
      </c>
      <c r="F34" s="76">
        <f>分析係数表!C37</f>
        <v>0.1837517433751743</v>
      </c>
      <c r="G34" s="77">
        <f t="shared" si="1"/>
        <v>2.5729798019076453</v>
      </c>
      <c r="H34" s="77">
        <v>2.6904173149714157</v>
      </c>
      <c r="I34" s="77">
        <f t="shared" si="2"/>
        <v>2.6904173149714157</v>
      </c>
      <c r="J34" s="76">
        <f>分析係数表!G37</f>
        <v>0.39318023660403617</v>
      </c>
      <c r="K34" s="78">
        <f t="shared" si="3"/>
        <v>1.057818916464057</v>
      </c>
      <c r="L34" s="79"/>
      <c r="M34" s="80"/>
      <c r="N34" s="81">
        <f>分析係数表!H37</f>
        <v>5.0938337801608578E-2</v>
      </c>
      <c r="O34" s="82">
        <f t="shared" si="4"/>
        <v>0.94155132222675775</v>
      </c>
      <c r="P34" s="76">
        <f>分析係数表!C37</f>
        <v>0.1837517433751743</v>
      </c>
      <c r="Q34" s="82">
        <f t="shared" si="5"/>
        <v>0.17301169693636723</v>
      </c>
      <c r="R34" s="83">
        <v>0.19865809939130655</v>
      </c>
      <c r="S34" s="84">
        <f t="shared" si="6"/>
        <v>2.8890754143627224</v>
      </c>
      <c r="T34" s="85">
        <f>分析係数表!F37</f>
        <v>0.67780097425191366</v>
      </c>
      <c r="U34" s="86">
        <f t="shared" si="7"/>
        <v>1.9582181305423043</v>
      </c>
      <c r="V34" s="87">
        <f>分析係数表!D37</f>
        <v>0.22059846903270702</v>
      </c>
      <c r="W34" s="88">
        <f t="shared" si="8"/>
        <v>1</v>
      </c>
      <c r="X34" s="76">
        <f>分析係数表!E37</f>
        <v>0.19763395963813501</v>
      </c>
      <c r="Y34" s="89">
        <f t="shared" si="9"/>
        <v>1</v>
      </c>
    </row>
    <row r="35" spans="1:25" x14ac:dyDescent="0.2">
      <c r="A35" s="6" t="s">
        <v>23</v>
      </c>
      <c r="B35" s="5" t="s">
        <v>193</v>
      </c>
      <c r="C35" s="90"/>
      <c r="D35" s="76">
        <f>投入係数表!X35</f>
        <v>2.4783147459727386E-3</v>
      </c>
      <c r="E35" s="77">
        <f t="shared" si="0"/>
        <v>0.24783147459727387</v>
      </c>
      <c r="F35" s="76">
        <f>分析係数表!C38</f>
        <v>7.8895463510848529E-3</v>
      </c>
      <c r="G35" s="77">
        <f t="shared" si="1"/>
        <v>1.9552779060929004E-3</v>
      </c>
      <c r="H35" s="77">
        <v>3.2755174453422335E-3</v>
      </c>
      <c r="I35" s="77">
        <f t="shared" si="2"/>
        <v>3.2755174453422335E-3</v>
      </c>
      <c r="J35" s="76">
        <f>分析係数表!G38</f>
        <v>0.41666666666666669</v>
      </c>
      <c r="K35" s="78">
        <f t="shared" si="3"/>
        <v>1.3647989355592639E-3</v>
      </c>
      <c r="L35" s="79"/>
      <c r="M35" s="80"/>
      <c r="N35" s="81">
        <f>分析係数表!H38</f>
        <v>4.4667605761803064E-2</v>
      </c>
      <c r="O35" s="82">
        <f t="shared" si="4"/>
        <v>0.82564223884826304</v>
      </c>
      <c r="P35" s="76">
        <f>分析係数表!C38</f>
        <v>7.8895463510848529E-3</v>
      </c>
      <c r="Q35" s="82">
        <f t="shared" si="5"/>
        <v>6.5139427128068422E-3</v>
      </c>
      <c r="R35" s="83">
        <v>7.2959482646510485E-3</v>
      </c>
      <c r="S35" s="84">
        <f t="shared" si="6"/>
        <v>1.0571465709993282E-2</v>
      </c>
      <c r="T35" s="85">
        <f>分析係数表!F38</f>
        <v>0.70833333333333337</v>
      </c>
      <c r="U35" s="86">
        <f t="shared" si="7"/>
        <v>7.4881215445785744E-3</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投入係数表!X36</f>
        <v>0</v>
      </c>
      <c r="E36" s="77">
        <f t="shared" si="0"/>
        <v>0</v>
      </c>
      <c r="F36" s="76">
        <f>分析係数表!C39</f>
        <v>1</v>
      </c>
      <c r="G36" s="77">
        <f t="shared" si="1"/>
        <v>0</v>
      </c>
      <c r="H36" s="77">
        <v>4.001433972273951E-2</v>
      </c>
      <c r="I36" s="77">
        <f t="shared" si="2"/>
        <v>4.001433972273951E-2</v>
      </c>
      <c r="J36" s="76">
        <f>分析係数表!G39</f>
        <v>0.33114754098360655</v>
      </c>
      <c r="K36" s="78">
        <f t="shared" si="3"/>
        <v>1.3250650203267838E-2</v>
      </c>
      <c r="L36" s="79"/>
      <c r="M36" s="80"/>
      <c r="N36" s="81">
        <f>分析係数表!H39</f>
        <v>4.0896078520470756E-3</v>
      </c>
      <c r="O36" s="82">
        <f t="shared" si="4"/>
        <v>7.5592880464235679E-2</v>
      </c>
      <c r="P36" s="76">
        <f>分析係数表!C39</f>
        <v>1</v>
      </c>
      <c r="Q36" s="82">
        <f t="shared" si="5"/>
        <v>7.5592880464235679E-2</v>
      </c>
      <c r="R36" s="83">
        <v>0.11687846421061712</v>
      </c>
      <c r="S36" s="84">
        <f t="shared" si="6"/>
        <v>0.15689280393335664</v>
      </c>
      <c r="T36" s="85">
        <f>分析係数表!F39</f>
        <v>0.68196721311475406</v>
      </c>
      <c r="U36" s="86">
        <f t="shared" si="7"/>
        <v>0.10699574825619075</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投入係数表!X37</f>
        <v>0</v>
      </c>
      <c r="E37" s="77">
        <f t="shared" si="0"/>
        <v>0</v>
      </c>
      <c r="F37" s="76">
        <f>分析係数表!C40</f>
        <v>0.77068092290377044</v>
      </c>
      <c r="G37" s="77">
        <f t="shared" si="1"/>
        <v>0</v>
      </c>
      <c r="H37" s="77">
        <v>1.5994883437571547E-4</v>
      </c>
      <c r="I37" s="77">
        <f t="shared" si="2"/>
        <v>1.5994883437571547E-4</v>
      </c>
      <c r="J37" s="76">
        <f>分析係数表!G40</f>
        <v>0.52989130434782605</v>
      </c>
      <c r="K37" s="78">
        <f t="shared" si="3"/>
        <v>8.4755496476262267E-5</v>
      </c>
      <c r="L37" s="79"/>
      <c r="M37" s="80"/>
      <c r="N37" s="81">
        <f>分析係数表!H40</f>
        <v>3.0172217930658426E-2</v>
      </c>
      <c r="O37" s="82">
        <f t="shared" si="4"/>
        <v>0.55770747364724993</v>
      </c>
      <c r="P37" s="76">
        <f>分析係数表!C40</f>
        <v>0.77068092290377044</v>
      </c>
      <c r="Q37" s="82">
        <f t="shared" si="5"/>
        <v>0.42981451050079278</v>
      </c>
      <c r="R37" s="83">
        <v>0.42989479071648473</v>
      </c>
      <c r="S37" s="84">
        <f t="shared" si="6"/>
        <v>0.43005473955086043</v>
      </c>
      <c r="T37" s="85">
        <f>分析係数表!F40</f>
        <v>0.69599184782608692</v>
      </c>
      <c r="U37" s="86">
        <f t="shared" si="7"/>
        <v>0.29931459284636991</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投入係数表!X38</f>
        <v>0</v>
      </c>
      <c r="E38" s="77">
        <f t="shared" si="0"/>
        <v>0</v>
      </c>
      <c r="F38" s="76">
        <f>分析係数表!C41</f>
        <v>0.61174300645557944</v>
      </c>
      <c r="G38" s="77">
        <f t="shared" si="1"/>
        <v>0</v>
      </c>
      <c r="H38" s="77">
        <v>5.0258872243996158E-3</v>
      </c>
      <c r="I38" s="77">
        <f t="shared" si="2"/>
        <v>5.0258872243996158E-3</v>
      </c>
      <c r="J38" s="76">
        <f>分析係数表!G41</f>
        <v>0.45221971407072986</v>
      </c>
      <c r="K38" s="78">
        <f t="shared" si="3"/>
        <v>2.2728052835697282E-3</v>
      </c>
      <c r="L38" s="79"/>
      <c r="M38" s="80"/>
      <c r="N38" s="81">
        <f>分析係数表!H41</f>
        <v>5.2210660244467667E-2</v>
      </c>
      <c r="O38" s="82">
        <f t="shared" si="4"/>
        <v>0.96506910726007555</v>
      </c>
      <c r="P38" s="76">
        <f>分析係数表!C41</f>
        <v>0.61174300645557944</v>
      </c>
      <c r="Q38" s="82">
        <f t="shared" si="5"/>
        <v>0.59037427711268065</v>
      </c>
      <c r="R38" s="83">
        <v>0.5984069796978071</v>
      </c>
      <c r="S38" s="84">
        <f t="shared" si="6"/>
        <v>0.60343286692220666</v>
      </c>
      <c r="T38" s="85">
        <f>分析係数表!F41</f>
        <v>0.5410082768999247</v>
      </c>
      <c r="U38" s="86">
        <f t="shared" si="7"/>
        <v>0.3264621755583646</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投入係数表!X39</f>
        <v>0</v>
      </c>
      <c r="E39" s="77">
        <f>$C$26*D39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0.27885373682362496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投入係数表!X40</f>
        <v>2.8500619578686492E-2</v>
      </c>
      <c r="E40" s="77">
        <f>$C$26*D40</f>
        <v>2.8500619578686495</v>
      </c>
      <c r="F40" s="76">
        <f>分析係数表!C43</f>
        <v>0.17601918465227817</v>
      </c>
      <c r="G40" s="77">
        <f>E40*F40</f>
        <v>0.50166558203251521</v>
      </c>
      <c r="H40" s="77">
        <v>0.64255574338437393</v>
      </c>
      <c r="I40" s="77">
        <f>C40+H40</f>
        <v>0.64255574338437393</v>
      </c>
      <c r="J40" s="76">
        <f>分析係数表!G43</f>
        <v>0.3244228432563791</v>
      </c>
      <c r="K40" s="78">
        <f>I40*J40</f>
        <v>0.2084597612194749</v>
      </c>
      <c r="L40" s="79"/>
      <c r="M40" s="80"/>
      <c r="N40" s="81">
        <f>分析係数表!H43</f>
        <v>4.0396237560776115E-2</v>
      </c>
      <c r="O40" s="82">
        <f t="shared" si="4"/>
        <v>0.7466896748078391</v>
      </c>
      <c r="P40" s="76">
        <f>分析係数表!C43</f>
        <v>0.17601918465227817</v>
      </c>
      <c r="Q40" s="82">
        <f>O40*P40</f>
        <v>0.13143170774795057</v>
      </c>
      <c r="R40" s="83">
        <v>0.18145724176238845</v>
      </c>
      <c r="S40" s="84">
        <f>I40+R40</f>
        <v>0.82401298514676236</v>
      </c>
      <c r="T40" s="85">
        <f>分析係数表!F43</f>
        <v>0.59416767922235725</v>
      </c>
      <c r="U40" s="86">
        <f>S40*T40</f>
        <v>0.48960188303373853</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投入係数表!X41</f>
        <v>0</v>
      </c>
      <c r="E41" s="77">
        <f>$C$26*D41</f>
        <v>0</v>
      </c>
      <c r="F41" s="76">
        <f>分析係数表!C44</f>
        <v>0.35545171339563864</v>
      </c>
      <c r="G41" s="77">
        <f>E41*F41</f>
        <v>0</v>
      </c>
      <c r="H41" s="77">
        <v>4.0679762587839233E-4</v>
      </c>
      <c r="I41" s="77">
        <f>C41+H41</f>
        <v>4.0679762587839233E-4</v>
      </c>
      <c r="J41" s="76">
        <f>分析係数表!G44</f>
        <v>0.26461880088823092</v>
      </c>
      <c r="K41" s="78">
        <f>I41*J41</f>
        <v>1.0764629996411936E-4</v>
      </c>
      <c r="L41" s="79"/>
      <c r="M41" s="80"/>
      <c r="N41" s="81">
        <f>分析係数表!H44</f>
        <v>0.11582678238742218</v>
      </c>
      <c r="O41" s="82">
        <f t="shared" si="4"/>
        <v>2.140958358925964</v>
      </c>
      <c r="P41" s="76">
        <f>分析係数表!C44</f>
        <v>0.35545171339563864</v>
      </c>
      <c r="Q41" s="82">
        <f>O41*P41</f>
        <v>0.76100731698894863</v>
      </c>
      <c r="R41" s="83">
        <v>0.77056225014022717</v>
      </c>
      <c r="S41" s="84">
        <f>I41+R41</f>
        <v>0.77096904776610553</v>
      </c>
      <c r="T41" s="85">
        <f>分析係数表!F44</f>
        <v>0.46669133974833454</v>
      </c>
      <c r="U41" s="86">
        <f>S41*T41</f>
        <v>0.35980457780646152</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投入係数表!X42</f>
        <v>9.9132589838909543E-3</v>
      </c>
      <c r="E42" s="77">
        <f>$C$26*D42</f>
        <v>0.99132589838909546</v>
      </c>
      <c r="F42" s="76">
        <f>分析係数表!C45</f>
        <v>1</v>
      </c>
      <c r="G42" s="77">
        <f>E42*F42</f>
        <v>0.99132589838909546</v>
      </c>
      <c r="H42" s="77">
        <v>1.0959373484667123</v>
      </c>
      <c r="I42" s="77">
        <f>C42+H42</f>
        <v>1.0959373484667123</v>
      </c>
      <c r="J42" s="76">
        <f>分析係数表!G45</f>
        <v>0</v>
      </c>
      <c r="K42" s="78">
        <f>I42*J42</f>
        <v>0</v>
      </c>
      <c r="L42" s="79"/>
      <c r="M42" s="80"/>
      <c r="N42" s="81">
        <f>分析係数表!H45</f>
        <v>0</v>
      </c>
      <c r="O42" s="82">
        <f t="shared" si="4"/>
        <v>0</v>
      </c>
      <c r="P42" s="76">
        <f>分析係数表!C45</f>
        <v>1</v>
      </c>
      <c r="Q42" s="82">
        <f>O42*P42</f>
        <v>0</v>
      </c>
      <c r="R42" s="83">
        <v>5.9734546366717378E-2</v>
      </c>
      <c r="S42" s="84">
        <f>I42+R42</f>
        <v>1.1556718948334297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3.7174721189591076E-3</v>
      </c>
      <c r="E43" s="77">
        <f>$C$26*D43</f>
        <v>0.37174721189591076</v>
      </c>
      <c r="F43" s="76">
        <f>分析係数表!C46</f>
        <v>0.4567198177676538</v>
      </c>
      <c r="G43" s="77">
        <f>E43*F43</f>
        <v>0.16978431887273374</v>
      </c>
      <c r="H43" s="77">
        <v>0.20890603335767902</v>
      </c>
      <c r="I43" s="77">
        <f>C43+H43</f>
        <v>0.20890603335767902</v>
      </c>
      <c r="J43" s="76">
        <f>分析係数表!G46</f>
        <v>7.462686567164179E-3</v>
      </c>
      <c r="K43" s="78">
        <f>I43*J43</f>
        <v>1.5590002489379031E-3</v>
      </c>
      <c r="L43" s="79"/>
      <c r="M43" s="80"/>
      <c r="N43" s="81">
        <f>分析係数表!H46</f>
        <v>2.3901485890852909E-2</v>
      </c>
      <c r="O43" s="82">
        <f t="shared" si="4"/>
        <v>0.44179839026875517</v>
      </c>
      <c r="P43" s="76">
        <f>分析係数表!C46</f>
        <v>0.4567198177676538</v>
      </c>
      <c r="Q43" s="82">
        <f>O43*P43</f>
        <v>0.20177808029358865</v>
      </c>
      <c r="R43" s="83">
        <v>0.21554291774084847</v>
      </c>
      <c r="S43" s="84">
        <f>I43+R43</f>
        <v>0.42444895109852748</v>
      </c>
      <c r="T43" s="85">
        <f>分析係数表!F46</f>
        <v>0.31592039800995025</v>
      </c>
      <c r="U43" s="86">
        <f>S43*T43</f>
        <v>0.1340920815659527</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投入係数表!X44</f>
        <v>0.61214374225526647</v>
      </c>
      <c r="E44" s="91">
        <f>SUM(E5:E43)</f>
        <v>61.21437422552664</v>
      </c>
      <c r="F44" s="92">
        <f>分析係数表!C47</f>
        <v>0.36342247216802481</v>
      </c>
      <c r="G44" s="91">
        <f>SUM(G5:G43)</f>
        <v>12.317783029372301</v>
      </c>
      <c r="H44" s="91">
        <f>SUM(H5:H43)</f>
        <v>14.524799969660684</v>
      </c>
      <c r="I44" s="91">
        <f>SUM(I5:I43)</f>
        <v>114.52479996966068</v>
      </c>
      <c r="J44" s="92">
        <f>分析係数表!G47</f>
        <v>0.19905001489523683</v>
      </c>
      <c r="K44" s="93">
        <f>SUM(K5:K43)</f>
        <v>29.480285670324907</v>
      </c>
      <c r="L44" s="94">
        <f>最終需要_まとめ!$L$33</f>
        <v>0.627</v>
      </c>
      <c r="M44" s="91">
        <f>K44*L44</f>
        <v>18.484139115293718</v>
      </c>
      <c r="N44" s="95">
        <f>分析係数表!H47</f>
        <v>1</v>
      </c>
      <c r="O44" s="96">
        <f>SUM(O5:O43)</f>
        <v>18.484139115293718</v>
      </c>
      <c r="P44" s="92">
        <f>分析係数表!C47</f>
        <v>0.36342247216802481</v>
      </c>
      <c r="Q44" s="96">
        <f>SUM(Q5:Q43)</f>
        <v>5.5632531760929718</v>
      </c>
      <c r="R44" s="91">
        <f>SUM(R5:R43)</f>
        <v>6.2154322591625517</v>
      </c>
      <c r="S44" s="97">
        <f>SUM(S5:S43)</f>
        <v>120.74023222882325</v>
      </c>
      <c r="T44" s="98">
        <f>分析係数表!F47</f>
        <v>0.46090827844162724</v>
      </c>
      <c r="U44" s="99">
        <f>SUM(U5:U43)</f>
        <v>46.960777328368877</v>
      </c>
      <c r="V44" s="100">
        <f>分析係数表!D47</f>
        <v>7.2937009698454208E-2</v>
      </c>
      <c r="W44" s="101">
        <f>SUM(W5:W43)</f>
        <v>9</v>
      </c>
      <c r="X44" s="92">
        <f>分析係数表!E47</f>
        <v>5.555923339181093E-2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1.1829652996845426E-3</v>
      </c>
      <c r="E5" s="77">
        <f t="shared" ref="E5:E38" si="0">$C$27*D5</f>
        <v>0.11829652996845426</v>
      </c>
      <c r="F5" s="76">
        <f>分析係数表!C8</f>
        <v>0.28540305010893241</v>
      </c>
      <c r="G5" s="77">
        <f t="shared" ref="G5:G38" si="1">E5*F5</f>
        <v>3.3762190470299575E-2</v>
      </c>
      <c r="H5" s="77">
        <f t="array" ref="H5:H43">MMULT(逆行列係数!C5:AO43,'23'!G5:G43)</f>
        <v>3.580593395550561E-2</v>
      </c>
      <c r="I5" s="77">
        <f t="shared" ref="I5:I38" si="2">C5+H5</f>
        <v>3.580593395550561E-2</v>
      </c>
      <c r="J5" s="76">
        <f>分析係数表!G8</f>
        <v>0.12073170731707317</v>
      </c>
      <c r="K5" s="78">
        <f t="shared" ref="K5:K38" si="3">I5*J5</f>
        <v>4.3229115385305557E-3</v>
      </c>
      <c r="L5" s="79" t="s">
        <v>183</v>
      </c>
      <c r="M5" s="80" t="s">
        <v>183</v>
      </c>
      <c r="N5" s="81">
        <f>分析係数表!H8</f>
        <v>1.3177625301040578E-2</v>
      </c>
      <c r="O5" s="82">
        <f t="shared" ref="O5:O43" si="4">$M$44*N5</f>
        <v>0.30583587468900647</v>
      </c>
      <c r="P5" s="76">
        <f>分析係数表!C8</f>
        <v>0.28540305010893241</v>
      </c>
      <c r="Q5" s="82">
        <f t="shared" ref="Q5:Q38" si="5">O5*P5</f>
        <v>8.7286491468975685E-2</v>
      </c>
      <c r="R5" s="83">
        <f t="array" ref="R5:R43">MMULT(逆行列係数!C5:AO43,'23'!Q5:Q43)</f>
        <v>0.10096759995329088</v>
      </c>
      <c r="S5" s="84">
        <f t="shared" ref="S5:S38" si="6">I5+R5</f>
        <v>0.13677353390879649</v>
      </c>
      <c r="T5" s="85">
        <f>分析係数表!F8</f>
        <v>0.44634146341463415</v>
      </c>
      <c r="U5" s="86">
        <f t="shared" ref="U5:U38" si="7">S5*T5</f>
        <v>6.104769928124331E-2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投入係数表!Y6</f>
        <v>0</v>
      </c>
      <c r="E6" s="77">
        <f t="shared" si="0"/>
        <v>0</v>
      </c>
      <c r="F6" s="76">
        <f>分析係数表!C9</f>
        <v>1</v>
      </c>
      <c r="G6" s="77">
        <f t="shared" si="1"/>
        <v>0</v>
      </c>
      <c r="H6" s="77">
        <v>1.5917383567094757E-2</v>
      </c>
      <c r="I6" s="77">
        <f t="shared" si="2"/>
        <v>1.5917383567094757E-2</v>
      </c>
      <c r="J6" s="76">
        <f>分析係数表!G9</f>
        <v>0.24766355140186916</v>
      </c>
      <c r="K6" s="78">
        <f t="shared" si="3"/>
        <v>3.9421557432524398E-3</v>
      </c>
      <c r="L6" s="79"/>
      <c r="M6" s="80"/>
      <c r="N6" s="81">
        <f>分析係数表!H9</f>
        <v>6.816013086745127E-4</v>
      </c>
      <c r="O6" s="82">
        <f t="shared" si="4"/>
        <v>1.581909696667275E-2</v>
      </c>
      <c r="P6" s="76">
        <f>分析係数表!C9</f>
        <v>1</v>
      </c>
      <c r="Q6" s="82">
        <f t="shared" si="5"/>
        <v>1.581909696667275E-2</v>
      </c>
      <c r="R6" s="83">
        <v>1.9953736098577052E-2</v>
      </c>
      <c r="S6" s="84">
        <f t="shared" si="6"/>
        <v>3.5871119665671809E-2</v>
      </c>
      <c r="T6" s="85">
        <f>分析係数表!F9</f>
        <v>0.64018691588785048</v>
      </c>
      <c r="U6" s="86">
        <f t="shared" si="7"/>
        <v>2.2964221468210456E-2</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3.16381939333455E-2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投入係数表!Y8</f>
        <v>6.7034700315457413E-3</v>
      </c>
      <c r="E8" s="77">
        <f t="shared" si="0"/>
        <v>0.67034700315457418</v>
      </c>
      <c r="F8" s="76">
        <f>分析係数表!C11</f>
        <v>8.7822458270106263E-2</v>
      </c>
      <c r="G8" s="77">
        <f t="shared" si="1"/>
        <v>5.8871521711033381E-2</v>
      </c>
      <c r="H8" s="77">
        <v>9.7647915659300838E-2</v>
      </c>
      <c r="I8" s="77">
        <f t="shared" si="2"/>
        <v>9.7647915659300838E-2</v>
      </c>
      <c r="J8" s="76">
        <f>分析係数表!G11</f>
        <v>0.34070796460176989</v>
      </c>
      <c r="K8" s="78">
        <f t="shared" si="3"/>
        <v>3.3269422591885679E-2</v>
      </c>
      <c r="L8" s="79"/>
      <c r="M8" s="80"/>
      <c r="N8" s="81">
        <f>分析係数表!H11</f>
        <v>0</v>
      </c>
      <c r="O8" s="82">
        <f t="shared" si="4"/>
        <v>0</v>
      </c>
      <c r="P8" s="76">
        <f>分析係数表!C11</f>
        <v>8.7822458270106263E-2</v>
      </c>
      <c r="Q8" s="82">
        <f t="shared" si="5"/>
        <v>0</v>
      </c>
      <c r="R8" s="83">
        <v>2.1155319883918222E-2</v>
      </c>
      <c r="S8" s="84">
        <f t="shared" si="6"/>
        <v>0.11880323554321906</v>
      </c>
      <c r="T8" s="85">
        <f>分析係数表!F11</f>
        <v>0.55309734513274333</v>
      </c>
      <c r="U8" s="86">
        <f t="shared" si="7"/>
        <v>6.5709754172134427E-2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投入係数表!Y9</f>
        <v>0</v>
      </c>
      <c r="E9" s="77">
        <f t="shared" si="0"/>
        <v>0</v>
      </c>
      <c r="F9" s="76">
        <f>分析係数表!C12</f>
        <v>5.1649194579391433E-2</v>
      </c>
      <c r="G9" s="77">
        <f t="shared" si="1"/>
        <v>0</v>
      </c>
      <c r="H9" s="77">
        <v>7.3263581512089822E-4</v>
      </c>
      <c r="I9" s="77">
        <f t="shared" si="2"/>
        <v>7.3263581512089822E-4</v>
      </c>
      <c r="J9" s="76">
        <f>分析係数表!G12</f>
        <v>0.11451828724353257</v>
      </c>
      <c r="K9" s="78">
        <f t="shared" si="3"/>
        <v>8.3900198720914649E-5</v>
      </c>
      <c r="L9" s="79"/>
      <c r="M9" s="80"/>
      <c r="N9" s="81">
        <f>分析係数表!H12</f>
        <v>9.8559549234334534E-2</v>
      </c>
      <c r="O9" s="82">
        <f t="shared" si="4"/>
        <v>2.2874414213808794</v>
      </c>
      <c r="P9" s="76">
        <f>分析係数表!C12</f>
        <v>5.1649194579391433E-2</v>
      </c>
      <c r="Q9" s="82">
        <f t="shared" si="5"/>
        <v>0.11814450706186075</v>
      </c>
      <c r="R9" s="83">
        <v>0.12713012374767943</v>
      </c>
      <c r="S9" s="84">
        <f t="shared" si="6"/>
        <v>0.12786275956280033</v>
      </c>
      <c r="T9" s="85">
        <f>分析係数表!F12</f>
        <v>0.48360838537020517</v>
      </c>
      <c r="U9" s="86">
        <f t="shared" si="7"/>
        <v>6.1835502701144629E-2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投入係数表!Y10</f>
        <v>3.1545741324921135E-3</v>
      </c>
      <c r="E10" s="77">
        <f t="shared" si="0"/>
        <v>0.31545741324921134</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0.34063788801568651</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投入係数表!Y11</f>
        <v>5.0078864353312304E-2</v>
      </c>
      <c r="E11" s="77">
        <f t="shared" si="0"/>
        <v>5.0078864353312307</v>
      </c>
      <c r="F11" s="76">
        <f>分析係数表!C14</f>
        <v>0.34108258154059679</v>
      </c>
      <c r="G11" s="77">
        <f t="shared" si="1"/>
        <v>1.7081028334249131</v>
      </c>
      <c r="H11" s="77">
        <v>2.2825463884642452</v>
      </c>
      <c r="I11" s="77">
        <f t="shared" si="2"/>
        <v>2.2825463884642452</v>
      </c>
      <c r="J11" s="76">
        <f>分析係数表!G14</f>
        <v>0.16056603773584904</v>
      </c>
      <c r="K11" s="78">
        <f t="shared" si="3"/>
        <v>0.36649942954397596</v>
      </c>
      <c r="L11" s="79"/>
      <c r="M11" s="80"/>
      <c r="N11" s="81">
        <f>分析係数表!H14</f>
        <v>1.2723224428590903E-3</v>
      </c>
      <c r="O11" s="82">
        <f t="shared" si="4"/>
        <v>2.9528981004455796E-2</v>
      </c>
      <c r="P11" s="76">
        <f>分析係数表!C14</f>
        <v>0.34108258154059679</v>
      </c>
      <c r="Q11" s="82">
        <f t="shared" si="5"/>
        <v>1.0071821071263028E-2</v>
      </c>
      <c r="R11" s="83">
        <v>6.4402786486770322E-2</v>
      </c>
      <c r="S11" s="84">
        <f t="shared" si="6"/>
        <v>2.3469491749510154</v>
      </c>
      <c r="T11" s="85">
        <f>分析係数表!F14</f>
        <v>0.29226415094339625</v>
      </c>
      <c r="U11" s="86">
        <f t="shared" si="7"/>
        <v>0.6859291079243629</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投入係数表!Y12</f>
        <v>5.5205047318611991E-3</v>
      </c>
      <c r="E12" s="77">
        <f t="shared" si="0"/>
        <v>0.55205047318611988</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0.21197589935341482</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投入係数表!Y13</f>
        <v>1.3012618296529969E-2</v>
      </c>
      <c r="E13" s="77">
        <f t="shared" si="0"/>
        <v>1.301261829652997</v>
      </c>
      <c r="F13" s="76">
        <f>分析係数表!C16</f>
        <v>7.999999999999996E-2</v>
      </c>
      <c r="G13" s="77">
        <f t="shared" si="1"/>
        <v>0.10410094637223971</v>
      </c>
      <c r="H13" s="77">
        <v>0.11578307324178887</v>
      </c>
      <c r="I13" s="77">
        <f t="shared" si="2"/>
        <v>0.11578307324178887</v>
      </c>
      <c r="J13" s="76">
        <f>分析係数表!G16</f>
        <v>3.4364261168384883E-2</v>
      </c>
      <c r="K13" s="78">
        <f t="shared" si="3"/>
        <v>3.978799767759068E-3</v>
      </c>
      <c r="L13" s="79"/>
      <c r="M13" s="80"/>
      <c r="N13" s="81">
        <f>分析係数表!H16</f>
        <v>1.767619393829236E-2</v>
      </c>
      <c r="O13" s="82">
        <f t="shared" si="4"/>
        <v>0.41024191466904658</v>
      </c>
      <c r="P13" s="76">
        <f>分析係数表!C16</f>
        <v>7.999999999999996E-2</v>
      </c>
      <c r="Q13" s="82">
        <f t="shared" si="5"/>
        <v>3.2819353173523712E-2</v>
      </c>
      <c r="R13" s="83">
        <v>3.8485096194238379E-2</v>
      </c>
      <c r="S13" s="84">
        <f t="shared" si="6"/>
        <v>0.15426816943602725</v>
      </c>
      <c r="T13" s="85">
        <f>分析係数表!F16</f>
        <v>0.28865979381443296</v>
      </c>
      <c r="U13" s="86">
        <f t="shared" si="7"/>
        <v>4.4531017981533638E-2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投入係数表!Y14</f>
        <v>1.4589905362776025E-2</v>
      </c>
      <c r="E14" s="77">
        <f t="shared" si="0"/>
        <v>1.4589905362776026</v>
      </c>
      <c r="F14" s="76">
        <f>分析係数表!C17</f>
        <v>0.11736526946107784</v>
      </c>
      <c r="G14" s="77">
        <f t="shared" si="1"/>
        <v>0.17123481743138327</v>
      </c>
      <c r="H14" s="77">
        <v>0.19550075180145429</v>
      </c>
      <c r="I14" s="77">
        <f t="shared" si="2"/>
        <v>0.19550075180145429</v>
      </c>
      <c r="J14" s="76">
        <f>分析係数表!G17</f>
        <v>0.2134453781512605</v>
      </c>
      <c r="K14" s="78">
        <f t="shared" si="3"/>
        <v>4.1728731897117136E-2</v>
      </c>
      <c r="L14" s="79"/>
      <c r="M14" s="80"/>
      <c r="N14" s="81">
        <f>分析係数表!H17</f>
        <v>2.9081655836779205E-3</v>
      </c>
      <c r="O14" s="82">
        <f t="shared" si="4"/>
        <v>6.7494813724470387E-2</v>
      </c>
      <c r="P14" s="76">
        <f>分析係数表!C17</f>
        <v>0.11736526946107784</v>
      </c>
      <c r="Q14" s="82">
        <f t="shared" si="5"/>
        <v>7.9215469999977216E-3</v>
      </c>
      <c r="R14" s="83">
        <v>1.3789977138006681E-2</v>
      </c>
      <c r="S14" s="84">
        <f t="shared" si="6"/>
        <v>0.20929072893946096</v>
      </c>
      <c r="T14" s="85">
        <f>分析係数表!F17</f>
        <v>0.32436974789915968</v>
      </c>
      <c r="U14" s="86">
        <f t="shared" si="7"/>
        <v>6.7887580983724313E-2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投入係数表!Y15</f>
        <v>5.6782334384858045E-2</v>
      </c>
      <c r="E15" s="77">
        <f t="shared" si="0"/>
        <v>5.6782334384858046</v>
      </c>
      <c r="F15" s="76">
        <f>分析係数表!C18</f>
        <v>0.3260188087774295</v>
      </c>
      <c r="G15" s="77">
        <f t="shared" si="1"/>
        <v>1.8512109015753095</v>
      </c>
      <c r="H15" s="77">
        <v>1.9137288013015739</v>
      </c>
      <c r="I15" s="77">
        <f t="shared" si="2"/>
        <v>1.9137288013015739</v>
      </c>
      <c r="J15" s="76">
        <f>分析係数表!G18</f>
        <v>0.2148626817447496</v>
      </c>
      <c r="K15" s="78">
        <f t="shared" si="3"/>
        <v>0.4111889023798212</v>
      </c>
      <c r="L15" s="79"/>
      <c r="M15" s="80"/>
      <c r="N15" s="81">
        <f>分析係数表!H18</f>
        <v>4.544008724496751E-4</v>
      </c>
      <c r="O15" s="82">
        <f t="shared" si="4"/>
        <v>1.0546064644448499E-2</v>
      </c>
      <c r="P15" s="76">
        <f>分析係数表!C18</f>
        <v>0.3260188087774295</v>
      </c>
      <c r="Q15" s="82">
        <f t="shared" si="5"/>
        <v>3.4382154326728651E-3</v>
      </c>
      <c r="R15" s="83">
        <v>7.8400660944408212E-3</v>
      </c>
      <c r="S15" s="84">
        <f t="shared" si="6"/>
        <v>1.9215688673960147</v>
      </c>
      <c r="T15" s="85">
        <f>分析係数表!F18</f>
        <v>0.44749596122778673</v>
      </c>
      <c r="U15" s="86">
        <f t="shared" si="7"/>
        <v>0.85989430738076911</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投入係数表!Y16</f>
        <v>2.4842271293375396E-2</v>
      </c>
      <c r="E16" s="77">
        <f t="shared" si="0"/>
        <v>2.4842271293375395</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-3.1638193933345494E-3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投入係数表!Y17</f>
        <v>9.4637223974763408E-3</v>
      </c>
      <c r="E17" s="77">
        <f t="shared" si="0"/>
        <v>0.94637223974763407</v>
      </c>
      <c r="F17" s="76">
        <f>分析係数表!C20</f>
        <v>0.14381270903010035</v>
      </c>
      <c r="G17" s="77">
        <f t="shared" si="1"/>
        <v>0.13610035554899086</v>
      </c>
      <c r="H17" s="77">
        <v>0.15543755173953136</v>
      </c>
      <c r="I17" s="77">
        <f t="shared" si="2"/>
        <v>0.15543755173953136</v>
      </c>
      <c r="J17" s="76">
        <f>分析係数表!G20</f>
        <v>0.10504201680672269</v>
      </c>
      <c r="K17" s="78">
        <f t="shared" si="3"/>
        <v>1.6327473922219681E-2</v>
      </c>
      <c r="L17" s="79"/>
      <c r="M17" s="80"/>
      <c r="N17" s="81">
        <f>分析係数表!H20</f>
        <v>5.9072113418457762E-4</v>
      </c>
      <c r="O17" s="82">
        <f t="shared" si="4"/>
        <v>1.3709884037783048E-2</v>
      </c>
      <c r="P17" s="76">
        <f>分析係数表!C20</f>
        <v>0.14381270903010035</v>
      </c>
      <c r="Q17" s="82">
        <f t="shared" si="5"/>
        <v>1.9716555639621106E-3</v>
      </c>
      <c r="R17" s="83">
        <v>4.1063825131375138E-3</v>
      </c>
      <c r="S17" s="84">
        <f t="shared" si="6"/>
        <v>0.15954393425266888</v>
      </c>
      <c r="T17" s="85">
        <f>分析係数表!F20</f>
        <v>0.23109243697478993</v>
      </c>
      <c r="U17" s="86">
        <f t="shared" si="7"/>
        <v>3.686939657099491E-2</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投入係数表!Y18</f>
        <v>0.10212933753943218</v>
      </c>
      <c r="E18" s="77">
        <f t="shared" si="0"/>
        <v>10.212933753943219</v>
      </c>
      <c r="F18" s="76">
        <f>分析係数表!C21</f>
        <v>1.9047619047619091E-2</v>
      </c>
      <c r="G18" s="77">
        <f t="shared" si="1"/>
        <v>0.19453207150368079</v>
      </c>
      <c r="H18" s="77">
        <v>0.19621746026626324</v>
      </c>
      <c r="I18" s="77">
        <f t="shared" si="2"/>
        <v>0.19621746026626324</v>
      </c>
      <c r="J18" s="76">
        <f>分析係数表!G21</f>
        <v>0.29914529914529914</v>
      </c>
      <c r="K18" s="78">
        <f t="shared" si="3"/>
        <v>5.8697530848882164E-2</v>
      </c>
      <c r="L18" s="79"/>
      <c r="M18" s="80"/>
      <c r="N18" s="81">
        <f>分析係数表!H21</f>
        <v>9.5424183214431774E-4</v>
      </c>
      <c r="O18" s="82">
        <f t="shared" si="4"/>
        <v>2.2146735753341848E-2</v>
      </c>
      <c r="P18" s="76">
        <f>分析係数表!C21</f>
        <v>1.9047619047619091E-2</v>
      </c>
      <c r="Q18" s="82">
        <f t="shared" si="5"/>
        <v>4.2184258577794093E-4</v>
      </c>
      <c r="R18" s="83">
        <v>8.7672608617722278E-4</v>
      </c>
      <c r="S18" s="84">
        <f t="shared" si="6"/>
        <v>0.19709418635244047</v>
      </c>
      <c r="T18" s="85">
        <f>分析係数表!F21</f>
        <v>0.44444444444444442</v>
      </c>
      <c r="U18" s="86">
        <f t="shared" si="7"/>
        <v>8.7597416156640198E-2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投入係数表!Y19</f>
        <v>6.7034700315457413E-3</v>
      </c>
      <c r="E19" s="77">
        <f t="shared" si="0"/>
        <v>0.67034700315457418</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1.0546064644448498E-3</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投入係数表!Y20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1.0546064644448498E-3</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投入係数表!Y21</f>
        <v>3.9432176656151418E-4</v>
      </c>
      <c r="E21" s="77">
        <f t="shared" si="0"/>
        <v>3.9432176656151417E-2</v>
      </c>
      <c r="F21" s="76">
        <f>分析係数表!C24</f>
        <v>1.5105740181268867E-2</v>
      </c>
      <c r="G21" s="77">
        <f t="shared" si="1"/>
        <v>5.9565221534971875E-4</v>
      </c>
      <c r="H21" s="77">
        <v>8.8106141629080298E-4</v>
      </c>
      <c r="I21" s="77">
        <f t="shared" si="2"/>
        <v>8.8106141629080298E-4</v>
      </c>
      <c r="J21" s="76">
        <f>分析係数表!G24</f>
        <v>0.33333333333333331</v>
      </c>
      <c r="K21" s="78">
        <f t="shared" si="3"/>
        <v>2.9368713876360097E-4</v>
      </c>
      <c r="L21" s="79"/>
      <c r="M21" s="80"/>
      <c r="N21" s="81">
        <f>分析係数表!H24</f>
        <v>4.0896078520470761E-4</v>
      </c>
      <c r="O21" s="82">
        <f t="shared" si="4"/>
        <v>9.4914581800036486E-3</v>
      </c>
      <c r="P21" s="76">
        <f>分析係数表!C24</f>
        <v>1.5105740181268867E-2</v>
      </c>
      <c r="Q21" s="82">
        <f t="shared" si="5"/>
        <v>1.433755012085142E-4</v>
      </c>
      <c r="R21" s="83">
        <v>3.6891141370462213E-4</v>
      </c>
      <c r="S21" s="84">
        <f t="shared" si="6"/>
        <v>1.2499728299954251E-3</v>
      </c>
      <c r="T21" s="85">
        <f>分析係数表!F24</f>
        <v>0.55555555555555558</v>
      </c>
      <c r="U21" s="86">
        <f t="shared" si="7"/>
        <v>6.9442934999745841E-4</v>
      </c>
      <c r="V21" s="87">
        <f>分析係数表!D24</f>
        <v>0</v>
      </c>
      <c r="W21" s="167">
        <f t="shared" si="8"/>
        <v>0</v>
      </c>
      <c r="X21" s="76">
        <f>分析係数表!E24</f>
        <v>0</v>
      </c>
      <c r="Y21" s="166">
        <f t="shared" si="9"/>
        <v>0</v>
      </c>
    </row>
    <row r="22" spans="1:25" x14ac:dyDescent="0.2">
      <c r="A22" s="6" t="s">
        <v>10</v>
      </c>
      <c r="B22" s="5" t="s">
        <v>271</v>
      </c>
      <c r="C22" s="90"/>
      <c r="D22" s="76">
        <f>投入係数表!Y22</f>
        <v>3.9432176656151418E-4</v>
      </c>
      <c r="E22" s="77">
        <f t="shared" si="0"/>
        <v>3.9432176656151417E-2</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1.2655277573338198E-2</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投入係数表!Y23</f>
        <v>8.2807570977917987E-3</v>
      </c>
      <c r="E23" s="77">
        <f t="shared" si="0"/>
        <v>0.82807570977917988</v>
      </c>
      <c r="F23" s="76">
        <f>分析係数表!C26</f>
        <v>0.3413940256045519</v>
      </c>
      <c r="G23" s="77">
        <f t="shared" si="1"/>
        <v>0.2827001000668608</v>
      </c>
      <c r="H23" s="77">
        <v>0.30318101991358443</v>
      </c>
      <c r="I23" s="77">
        <f t="shared" si="2"/>
        <v>0.30318101991358443</v>
      </c>
      <c r="J23" s="76">
        <f>分析係数表!G26</f>
        <v>0.19709090909090909</v>
      </c>
      <c r="K23" s="78">
        <f t="shared" si="3"/>
        <v>5.9754222833877366E-2</v>
      </c>
      <c r="L23" s="79"/>
      <c r="M23" s="80"/>
      <c r="N23" s="81">
        <f>分析係数表!H26</f>
        <v>1.1996183032671423E-2</v>
      </c>
      <c r="O23" s="82">
        <f t="shared" si="4"/>
        <v>0.27841610661344041</v>
      </c>
      <c r="P23" s="76">
        <f>分析係数表!C26</f>
        <v>0.3413940256045519</v>
      </c>
      <c r="Q23" s="82">
        <f t="shared" si="5"/>
        <v>9.5049595429908526E-2</v>
      </c>
      <c r="R23" s="83">
        <v>0.10074219863559329</v>
      </c>
      <c r="S23" s="84">
        <f t="shared" si="6"/>
        <v>0.40392321854917773</v>
      </c>
      <c r="T23" s="85">
        <f>分析係数表!F26</f>
        <v>0.33090909090909093</v>
      </c>
      <c r="U23" s="86">
        <f t="shared" si="7"/>
        <v>0.13366186504718247</v>
      </c>
      <c r="V23" s="87">
        <f>分析係数表!D26</f>
        <v>1.6E-2</v>
      </c>
      <c r="W23" s="167">
        <f t="shared" si="8"/>
        <v>0</v>
      </c>
      <c r="X23" s="76">
        <f>分析係数表!E26</f>
        <v>1.6E-2</v>
      </c>
      <c r="Y23" s="166">
        <f t="shared" si="9"/>
        <v>0</v>
      </c>
    </row>
    <row r="24" spans="1:25" x14ac:dyDescent="0.2">
      <c r="A24" s="6" t="s">
        <v>12</v>
      </c>
      <c r="B24" s="5" t="s">
        <v>365</v>
      </c>
      <c r="C24" s="90"/>
      <c r="D24" s="76">
        <f>投入係数表!Y24</f>
        <v>1.5772870662460567E-3</v>
      </c>
      <c r="E24" s="77">
        <f t="shared" si="0"/>
        <v>0.15772870662460567</v>
      </c>
      <c r="F24" s="76">
        <f>分析係数表!C27</f>
        <v>1.9120458891013214E-3</v>
      </c>
      <c r="G24" s="77">
        <f t="shared" si="1"/>
        <v>3.0158452509484562E-4</v>
      </c>
      <c r="H24" s="77">
        <v>3.067246677952905E-4</v>
      </c>
      <c r="I24" s="77">
        <f t="shared" si="2"/>
        <v>3.067246677952905E-4</v>
      </c>
      <c r="J24" s="76">
        <f>分析係数表!G27</f>
        <v>0.2857142857142857</v>
      </c>
      <c r="K24" s="78">
        <f t="shared" si="3"/>
        <v>8.7635619370082996E-5</v>
      </c>
      <c r="L24" s="79"/>
      <c r="M24" s="80"/>
      <c r="N24" s="81">
        <f>分析係数表!H27</f>
        <v>1.131458172399691E-2</v>
      </c>
      <c r="O24" s="82">
        <f t="shared" si="4"/>
        <v>0.26259700964676763</v>
      </c>
      <c r="P24" s="76">
        <f>分析係数表!C27</f>
        <v>1.9120458891013214E-3</v>
      </c>
      <c r="Q24" s="82">
        <f t="shared" si="5"/>
        <v>5.0209753278540213E-4</v>
      </c>
      <c r="R24" s="83">
        <v>5.0335375143378575E-4</v>
      </c>
      <c r="S24" s="84">
        <f t="shared" si="6"/>
        <v>8.1007841922907625E-4</v>
      </c>
      <c r="T24" s="85">
        <f>分析係数表!F27</f>
        <v>0.5714285714285714</v>
      </c>
      <c r="U24" s="86">
        <f t="shared" si="7"/>
        <v>4.6290195384518642E-4</v>
      </c>
      <c r="V24" s="87">
        <f>分析係数表!D27</f>
        <v>0</v>
      </c>
      <c r="W24" s="167">
        <f t="shared" si="8"/>
        <v>0</v>
      </c>
      <c r="X24" s="76">
        <f>分析係数表!E27</f>
        <v>0</v>
      </c>
      <c r="Y24" s="166">
        <f t="shared" si="9"/>
        <v>0</v>
      </c>
    </row>
    <row r="25" spans="1:25" x14ac:dyDescent="0.2">
      <c r="A25" s="6" t="s">
        <v>13</v>
      </c>
      <c r="B25" s="5" t="s">
        <v>191</v>
      </c>
      <c r="C25" s="90"/>
      <c r="D25" s="76">
        <f>投入係数表!Y25</f>
        <v>0</v>
      </c>
      <c r="E25" s="77">
        <f t="shared" si="0"/>
        <v>0</v>
      </c>
      <c r="F25" s="76">
        <f>分析係数表!C28</f>
        <v>4.5924225028702859E-3</v>
      </c>
      <c r="G25" s="77">
        <f t="shared" si="1"/>
        <v>0</v>
      </c>
      <c r="H25" s="77">
        <v>4.1834929323125751E-4</v>
      </c>
      <c r="I25" s="77">
        <f t="shared" si="2"/>
        <v>4.1834929323125751E-4</v>
      </c>
      <c r="J25" s="76">
        <f>分析係数表!G28</f>
        <v>0.125</v>
      </c>
      <c r="K25" s="78">
        <f t="shared" si="3"/>
        <v>5.2293661653907189E-5</v>
      </c>
      <c r="L25" s="79"/>
      <c r="M25" s="80"/>
      <c r="N25" s="81">
        <f>分析係数表!H28</f>
        <v>2.2174762575544144E-2</v>
      </c>
      <c r="O25" s="82">
        <f t="shared" si="4"/>
        <v>0.51464795464908675</v>
      </c>
      <c r="P25" s="76">
        <f>分析係数表!C28</f>
        <v>4.5924225028702859E-3</v>
      </c>
      <c r="Q25" s="82">
        <f t="shared" si="5"/>
        <v>2.3634808479866321E-3</v>
      </c>
      <c r="R25" s="83">
        <v>2.4258409166043795E-3</v>
      </c>
      <c r="S25" s="84">
        <f t="shared" si="6"/>
        <v>2.8441902098356371E-3</v>
      </c>
      <c r="T25" s="85">
        <f>分析係数表!F28</f>
        <v>0.20833333333333334</v>
      </c>
      <c r="U25" s="86">
        <f t="shared" si="7"/>
        <v>5.9253962704909104E-4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投入係数表!Y26</f>
        <v>3.1545741324921135E-3</v>
      </c>
      <c r="E26" s="77">
        <f t="shared" si="0"/>
        <v>0.31545741324921134</v>
      </c>
      <c r="F26" s="76">
        <f>分析係数表!C29</f>
        <v>0.39276807980049877</v>
      </c>
      <c r="G26" s="77">
        <f t="shared" si="1"/>
        <v>0.12390160246072515</v>
      </c>
      <c r="H26" s="77">
        <v>0.17780201218191991</v>
      </c>
      <c r="I26" s="77">
        <f t="shared" si="2"/>
        <v>0.17780201218191991</v>
      </c>
      <c r="J26" s="76">
        <f>分析係数表!G29</f>
        <v>0.26146220570012391</v>
      </c>
      <c r="K26" s="78">
        <f t="shared" si="3"/>
        <v>4.6488506283005077E-2</v>
      </c>
      <c r="L26" s="79"/>
      <c r="M26" s="80"/>
      <c r="N26" s="81">
        <f>分析係数表!H29</f>
        <v>1.0178579542872723E-2</v>
      </c>
      <c r="O26" s="82">
        <f t="shared" si="4"/>
        <v>0.23623184803564637</v>
      </c>
      <c r="P26" s="76">
        <f>分析係数表!C29</f>
        <v>0.39276807980049877</v>
      </c>
      <c r="Q26" s="82">
        <f t="shared" si="5"/>
        <v>9.2784329340684049E-2</v>
      </c>
      <c r="R26" s="83">
        <v>0.11258640987246116</v>
      </c>
      <c r="S26" s="84">
        <f t="shared" si="6"/>
        <v>0.29038842205438109</v>
      </c>
      <c r="T26" s="85">
        <f>分析係数表!F29</f>
        <v>0.36926889714993805</v>
      </c>
      <c r="U26" s="86">
        <f t="shared" si="7"/>
        <v>0.10723141235713206</v>
      </c>
      <c r="V26" s="87">
        <f>分析係数表!D29</f>
        <v>6.8153655514250316E-2</v>
      </c>
      <c r="W26" s="167">
        <f t="shared" si="8"/>
        <v>0</v>
      </c>
      <c r="X26" s="76">
        <f>分析係数表!E29</f>
        <v>5.3283767038413879E-2</v>
      </c>
      <c r="Y26" s="166">
        <f t="shared" si="9"/>
        <v>0</v>
      </c>
    </row>
    <row r="27" spans="1:25" x14ac:dyDescent="0.2">
      <c r="A27" s="6" t="s">
        <v>15</v>
      </c>
      <c r="B27" s="5" t="s">
        <v>36</v>
      </c>
      <c r="C27" s="75">
        <f>最終需要_まとめ!C28</f>
        <v>100</v>
      </c>
      <c r="D27" s="76">
        <f>投入係数表!Y27</f>
        <v>7.8864353312302837E-4</v>
      </c>
      <c r="E27" s="77">
        <f t="shared" si="0"/>
        <v>7.8864353312302835E-2</v>
      </c>
      <c r="F27" s="76">
        <f>分析係数表!C30</f>
        <v>1</v>
      </c>
      <c r="G27" s="77">
        <f t="shared" si="1"/>
        <v>7.8864353312302835E-2</v>
      </c>
      <c r="H27" s="77">
        <v>0.13058934794631261</v>
      </c>
      <c r="I27" s="77">
        <f t="shared" si="2"/>
        <v>100.13058934794631</v>
      </c>
      <c r="J27" s="76">
        <f>分析係数表!G30</f>
        <v>0.34503154574132494</v>
      </c>
      <c r="K27" s="78">
        <f t="shared" si="3"/>
        <v>34.548212018711759</v>
      </c>
      <c r="L27" s="79"/>
      <c r="M27" s="80"/>
      <c r="N27" s="81">
        <f>分析係数表!H30</f>
        <v>0</v>
      </c>
      <c r="O27" s="82">
        <f t="shared" si="4"/>
        <v>0</v>
      </c>
      <c r="P27" s="76">
        <f>分析係数表!C30</f>
        <v>1</v>
      </c>
      <c r="Q27" s="82">
        <f t="shared" si="5"/>
        <v>0</v>
      </c>
      <c r="R27" s="83">
        <v>5.0365457995269682E-2</v>
      </c>
      <c r="S27" s="84">
        <f t="shared" si="6"/>
        <v>100.18095480594158</v>
      </c>
      <c r="T27" s="85">
        <f>分析係数表!F30</f>
        <v>0.4357255520504732</v>
      </c>
      <c r="U27" s="86">
        <f t="shared" si="7"/>
        <v>43.6514018377624</v>
      </c>
      <c r="V27" s="87">
        <f>分析係数表!D30</f>
        <v>0.15930599369085174</v>
      </c>
      <c r="W27" s="167">
        <f t="shared" si="8"/>
        <v>16</v>
      </c>
      <c r="X27" s="76">
        <f>分析係数表!E30</f>
        <v>8.6750788643533125E-2</v>
      </c>
      <c r="Y27" s="166">
        <f t="shared" si="9"/>
        <v>9</v>
      </c>
    </row>
    <row r="28" spans="1:25" x14ac:dyDescent="0.2">
      <c r="A28" s="6" t="s">
        <v>16</v>
      </c>
      <c r="B28" s="5" t="s">
        <v>192</v>
      </c>
      <c r="C28" s="90"/>
      <c r="D28" s="76">
        <f>投入係数表!Y28</f>
        <v>3.1545741324921135E-3</v>
      </c>
      <c r="E28" s="77">
        <f t="shared" si="0"/>
        <v>0.31545741324921134</v>
      </c>
      <c r="F28" s="76">
        <f>分析係数表!C31</f>
        <v>0.9610142630744849</v>
      </c>
      <c r="G28" s="77">
        <f t="shared" si="1"/>
        <v>0.3031590735250741</v>
      </c>
      <c r="H28" s="77">
        <v>0.67661876544415067</v>
      </c>
      <c r="I28" s="77">
        <f t="shared" si="2"/>
        <v>0.67661876544415067</v>
      </c>
      <c r="J28" s="76">
        <f>分析係数表!G31</f>
        <v>7.0898896726351968E-2</v>
      </c>
      <c r="K28" s="78">
        <f t="shared" si="3"/>
        <v>4.7971523974336606E-2</v>
      </c>
      <c r="L28" s="79"/>
      <c r="M28" s="80"/>
      <c r="N28" s="81">
        <f>分析係数表!H31</f>
        <v>2.4401326850547553E-2</v>
      </c>
      <c r="O28" s="82">
        <f t="shared" si="4"/>
        <v>0.56632367140688433</v>
      </c>
      <c r="P28" s="76">
        <f>分析係数表!C31</f>
        <v>0.9610142630744849</v>
      </c>
      <c r="Q28" s="82">
        <f t="shared" si="5"/>
        <v>0.54424512573872363</v>
      </c>
      <c r="R28" s="83">
        <v>0.71905333008770134</v>
      </c>
      <c r="S28" s="84">
        <f t="shared" si="6"/>
        <v>1.395672095531852</v>
      </c>
      <c r="T28" s="85">
        <f>分析係数表!F31</f>
        <v>0.34418520528124436</v>
      </c>
      <c r="U28" s="86">
        <f t="shared" si="7"/>
        <v>0.48036968670593494</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投入係数表!Y29</f>
        <v>7.8864353312302837E-4</v>
      </c>
      <c r="E29" s="77">
        <f t="shared" si="0"/>
        <v>7.8864353312302835E-2</v>
      </c>
      <c r="F29" s="76">
        <f>分析係数表!C32</f>
        <v>1</v>
      </c>
      <c r="G29" s="77">
        <f t="shared" si="1"/>
        <v>7.8864353312302835E-2</v>
      </c>
      <c r="H29" s="77">
        <v>0.10634922491887572</v>
      </c>
      <c r="I29" s="77">
        <f t="shared" si="2"/>
        <v>0.10634922491887572</v>
      </c>
      <c r="J29" s="76">
        <f>分析係数表!G32</f>
        <v>0.14117647058823529</v>
      </c>
      <c r="K29" s="78">
        <f t="shared" si="3"/>
        <v>1.5014008223841278E-2</v>
      </c>
      <c r="L29" s="79"/>
      <c r="M29" s="80"/>
      <c r="N29" s="81">
        <f>分析係数表!H32</f>
        <v>7.0886536102149319E-3</v>
      </c>
      <c r="O29" s="82">
        <f t="shared" si="4"/>
        <v>0.16451860845339658</v>
      </c>
      <c r="P29" s="76">
        <f>分析係数表!C32</f>
        <v>1</v>
      </c>
      <c r="Q29" s="82">
        <f t="shared" si="5"/>
        <v>0.16451860845339658</v>
      </c>
      <c r="R29" s="83">
        <v>0.20679366291529824</v>
      </c>
      <c r="S29" s="84">
        <f t="shared" si="6"/>
        <v>0.31314288783417399</v>
      </c>
      <c r="T29" s="85">
        <f>分析係数表!F32</f>
        <v>0.4823529411764706</v>
      </c>
      <c r="U29" s="86">
        <f t="shared" si="7"/>
        <v>0.15104539295530744</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投入係数表!Y30</f>
        <v>1.9716088328075709E-3</v>
      </c>
      <c r="E30" s="77">
        <f t="shared" si="0"/>
        <v>0.19716088328075709</v>
      </c>
      <c r="F30" s="76">
        <f>分析係数表!C33</f>
        <v>0.51830443159922934</v>
      </c>
      <c r="G30" s="77">
        <f t="shared" si="1"/>
        <v>0.1021893595424348</v>
      </c>
      <c r="H30" s="77">
        <v>0.11776908352404762</v>
      </c>
      <c r="I30" s="77">
        <f t="shared" si="2"/>
        <v>0.11776908352404762</v>
      </c>
      <c r="J30" s="76">
        <f>分析係数表!G33</f>
        <v>0.50370370370370365</v>
      </c>
      <c r="K30" s="78">
        <f t="shared" si="3"/>
        <v>5.9320723552853609E-2</v>
      </c>
      <c r="L30" s="79"/>
      <c r="M30" s="80"/>
      <c r="N30" s="81">
        <f>分析係数表!H33</f>
        <v>1.0451220066342527E-3</v>
      </c>
      <c r="O30" s="82">
        <f t="shared" si="4"/>
        <v>2.4255948682231545E-2</v>
      </c>
      <c r="P30" s="76">
        <f>分析係数表!C33</f>
        <v>0.51830443159922934</v>
      </c>
      <c r="Q30" s="82">
        <f t="shared" si="5"/>
        <v>1.2571965694644097E-2</v>
      </c>
      <c r="R30" s="83">
        <v>4.0433632168786988E-2</v>
      </c>
      <c r="S30" s="84">
        <f t="shared" si="6"/>
        <v>0.15820271569283462</v>
      </c>
      <c r="T30" s="85">
        <f>分析係数表!F33</f>
        <v>0.61481481481481481</v>
      </c>
      <c r="U30" s="86">
        <f t="shared" si="7"/>
        <v>9.7265373351890907E-2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投入係数表!Y31</f>
        <v>5.8753943217665618E-2</v>
      </c>
      <c r="E31" s="77">
        <f t="shared" si="0"/>
        <v>5.8753943217665618</v>
      </c>
      <c r="F31" s="76">
        <f>分析係数表!C34</f>
        <v>0.14253664373317376</v>
      </c>
      <c r="G31" s="77">
        <f t="shared" si="1"/>
        <v>0.8374589872335525</v>
      </c>
      <c r="H31" s="77">
        <v>0.90654927587253331</v>
      </c>
      <c r="I31" s="77">
        <f t="shared" si="2"/>
        <v>0.90654927587253331</v>
      </c>
      <c r="J31" s="76">
        <f>分析係数表!G34</f>
        <v>0.42611464968152868</v>
      </c>
      <c r="K31" s="78">
        <f t="shared" si="3"/>
        <v>0.38629392710746802</v>
      </c>
      <c r="L31" s="79"/>
      <c r="M31" s="80"/>
      <c r="N31" s="81">
        <f>分析係数表!H34</f>
        <v>0.17362657336302087</v>
      </c>
      <c r="O31" s="82">
        <f t="shared" si="4"/>
        <v>4.0296513006437715</v>
      </c>
      <c r="P31" s="76">
        <f>分析係数表!C34</f>
        <v>0.14253664373317376</v>
      </c>
      <c r="Q31" s="82">
        <f t="shared" si="5"/>
        <v>0.57437297180878155</v>
      </c>
      <c r="R31" s="83">
        <v>0.60696211888202833</v>
      </c>
      <c r="S31" s="84">
        <f t="shared" si="6"/>
        <v>1.5135113947545618</v>
      </c>
      <c r="T31" s="85">
        <f>分析係数表!F34</f>
        <v>0.68789808917197448</v>
      </c>
      <c r="U31" s="86">
        <f t="shared" si="7"/>
        <v>1.041141596391673</v>
      </c>
      <c r="V31" s="87">
        <f>分析係数表!D34</f>
        <v>0.42038216560509556</v>
      </c>
      <c r="W31" s="167">
        <f t="shared" si="8"/>
        <v>1</v>
      </c>
      <c r="X31" s="76">
        <f>分析係数表!E34</f>
        <v>0.27643312101910827</v>
      </c>
      <c r="Y31" s="166">
        <f t="shared" si="9"/>
        <v>0</v>
      </c>
    </row>
    <row r="32" spans="1:25" x14ac:dyDescent="0.2">
      <c r="A32" s="6" t="s">
        <v>20</v>
      </c>
      <c r="B32" s="5" t="s">
        <v>37</v>
      </c>
      <c r="C32" s="90"/>
      <c r="D32" s="76">
        <f>投入係数表!Y32</f>
        <v>1.2618296529968454E-2</v>
      </c>
      <c r="E32" s="77">
        <f t="shared" si="0"/>
        <v>1.2618296529968454</v>
      </c>
      <c r="F32" s="76">
        <f>分析係数表!C35</f>
        <v>0.11069496462754891</v>
      </c>
      <c r="G32" s="77">
        <f t="shared" si="1"/>
        <v>0.1396781888044781</v>
      </c>
      <c r="H32" s="77">
        <v>0.15667566397792362</v>
      </c>
      <c r="I32" s="77">
        <f t="shared" si="2"/>
        <v>0.15667566397792362</v>
      </c>
      <c r="J32" s="76">
        <f>分析係数表!G35</f>
        <v>0.32042253521126762</v>
      </c>
      <c r="K32" s="78">
        <f t="shared" si="3"/>
        <v>5.0202413457714964E-2</v>
      </c>
      <c r="L32" s="79"/>
      <c r="M32" s="80"/>
      <c r="N32" s="81">
        <f>分析係数表!H35</f>
        <v>6.6251647203162636E-2</v>
      </c>
      <c r="O32" s="82">
        <f t="shared" si="4"/>
        <v>1.5376162251605912</v>
      </c>
      <c r="P32" s="76">
        <f>分析係数表!C35</f>
        <v>0.11069496462754891</v>
      </c>
      <c r="Q32" s="82">
        <f t="shared" si="5"/>
        <v>0.17020637365489691</v>
      </c>
      <c r="R32" s="83">
        <v>0.19651845293865208</v>
      </c>
      <c r="S32" s="84">
        <f t="shared" si="6"/>
        <v>0.35319411691657571</v>
      </c>
      <c r="T32" s="85">
        <f>分析係数表!F35</f>
        <v>0.63380281690140849</v>
      </c>
      <c r="U32" s="86">
        <f t="shared" si="7"/>
        <v>0.22385542621473109</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投入係数表!Y33</f>
        <v>3.5488958990536278E-3</v>
      </c>
      <c r="E33" s="77">
        <f t="shared" si="0"/>
        <v>0.35488958990536279</v>
      </c>
      <c r="F33" s="76">
        <f>分析係数表!C36</f>
        <v>0.6760350559081294</v>
      </c>
      <c r="G33" s="77">
        <f t="shared" si="1"/>
        <v>0.23991780375288504</v>
      </c>
      <c r="H33" s="77">
        <v>0.29359525447205254</v>
      </c>
      <c r="I33" s="77">
        <f t="shared" si="2"/>
        <v>0.29359525447205254</v>
      </c>
      <c r="J33" s="76">
        <f>分析係数表!G36</f>
        <v>4.0214477211796247E-3</v>
      </c>
      <c r="K33" s="78">
        <f t="shared" si="3"/>
        <v>1.1806779670457876E-3</v>
      </c>
      <c r="L33" s="79"/>
      <c r="M33" s="80"/>
      <c r="N33" s="81">
        <f>分析係数表!H36</f>
        <v>0.13227609397010043</v>
      </c>
      <c r="O33" s="82">
        <f t="shared" si="4"/>
        <v>3.069959417998958</v>
      </c>
      <c r="P33" s="76">
        <f>分析係数表!C36</f>
        <v>0.6760350559081294</v>
      </c>
      <c r="Q33" s="82">
        <f t="shared" si="5"/>
        <v>2.075400186782614</v>
      </c>
      <c r="R33" s="83">
        <v>2.1311650485160114</v>
      </c>
      <c r="S33" s="84">
        <f t="shared" si="6"/>
        <v>2.424760302988064</v>
      </c>
      <c r="T33" s="85">
        <f>分析係数表!F36</f>
        <v>0.90035746201966038</v>
      </c>
      <c r="U33" s="86">
        <f t="shared" si="7"/>
        <v>2.1831510324043562</v>
      </c>
      <c r="V33" s="87">
        <f>分析係数表!D36</f>
        <v>8.0428954423592495E-3</v>
      </c>
      <c r="W33" s="167">
        <f t="shared" si="8"/>
        <v>0</v>
      </c>
      <c r="X33" s="76">
        <f>分析係数表!E36</f>
        <v>0</v>
      </c>
      <c r="Y33" s="166">
        <f t="shared" si="9"/>
        <v>0</v>
      </c>
    </row>
    <row r="34" spans="1:25" x14ac:dyDescent="0.2">
      <c r="A34" s="6" t="s">
        <v>22</v>
      </c>
      <c r="B34" s="5" t="s">
        <v>377</v>
      </c>
      <c r="C34" s="90"/>
      <c r="D34" s="76">
        <f>投入係数表!Y34</f>
        <v>2.6025236593059938E-2</v>
      </c>
      <c r="E34" s="77">
        <f t="shared" si="0"/>
        <v>2.6025236593059939</v>
      </c>
      <c r="F34" s="76">
        <f>分析係数表!C37</f>
        <v>0.1837517433751743</v>
      </c>
      <c r="G34" s="77">
        <f t="shared" si="1"/>
        <v>0.47821825957261455</v>
      </c>
      <c r="H34" s="77">
        <v>0.54713635654609893</v>
      </c>
      <c r="I34" s="77">
        <f t="shared" si="2"/>
        <v>0.54713635654609893</v>
      </c>
      <c r="J34" s="76">
        <f>分析係数表!G37</f>
        <v>0.39318023660403617</v>
      </c>
      <c r="K34" s="78">
        <f t="shared" si="3"/>
        <v>0.21512320212146546</v>
      </c>
      <c r="L34" s="79"/>
      <c r="M34" s="80"/>
      <c r="N34" s="81">
        <f>分析係数表!H37</f>
        <v>5.0938337801608578E-2</v>
      </c>
      <c r="O34" s="82">
        <f t="shared" si="4"/>
        <v>1.1822138466426766</v>
      </c>
      <c r="P34" s="76">
        <f>分析係数表!C37</f>
        <v>0.1837517433751743</v>
      </c>
      <c r="Q34" s="82">
        <f t="shared" si="5"/>
        <v>0.21723385536286277</v>
      </c>
      <c r="R34" s="83">
        <v>0.24943553293801046</v>
      </c>
      <c r="S34" s="84">
        <f t="shared" si="6"/>
        <v>0.7965718894841094</v>
      </c>
      <c r="T34" s="85">
        <f>分析係数表!F37</f>
        <v>0.67780097425191366</v>
      </c>
      <c r="U34" s="86">
        <f t="shared" si="7"/>
        <v>0.539917202754017</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投入係数表!Y35</f>
        <v>8.2807570977917987E-3</v>
      </c>
      <c r="E35" s="77">
        <f t="shared" si="0"/>
        <v>0.82807570977917988</v>
      </c>
      <c r="F35" s="76">
        <f>分析係数表!C38</f>
        <v>7.8895463510848529E-3</v>
      </c>
      <c r="G35" s="77">
        <f t="shared" si="1"/>
        <v>6.5331416945103287E-3</v>
      </c>
      <c r="H35" s="77">
        <v>7.8904807843127017E-3</v>
      </c>
      <c r="I35" s="77">
        <f t="shared" si="2"/>
        <v>7.8904807843127017E-3</v>
      </c>
      <c r="J35" s="76">
        <f>分析係数表!G38</f>
        <v>0.41666666666666669</v>
      </c>
      <c r="K35" s="78">
        <f t="shared" si="3"/>
        <v>3.287700326796959E-3</v>
      </c>
      <c r="L35" s="79"/>
      <c r="M35" s="80"/>
      <c r="N35" s="81">
        <f>分析係数表!H38</f>
        <v>4.4667605761803064E-2</v>
      </c>
      <c r="O35" s="82">
        <f t="shared" si="4"/>
        <v>1.0366781545492874</v>
      </c>
      <c r="P35" s="76">
        <f>分析係数表!C38</f>
        <v>7.8895463510848529E-3</v>
      </c>
      <c r="Q35" s="82">
        <f t="shared" si="5"/>
        <v>8.1789203514737088E-3</v>
      </c>
      <c r="R35" s="83">
        <v>9.1608081888305114E-3</v>
      </c>
      <c r="S35" s="84">
        <f t="shared" si="6"/>
        <v>1.7051288973143213E-2</v>
      </c>
      <c r="T35" s="85">
        <f>分析係数表!F38</f>
        <v>0.70833333333333337</v>
      </c>
      <c r="U35" s="86">
        <f t="shared" si="7"/>
        <v>1.2077996355976443E-2</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投入係数表!Y36</f>
        <v>0</v>
      </c>
      <c r="E36" s="77">
        <f t="shared" si="0"/>
        <v>0</v>
      </c>
      <c r="F36" s="76">
        <f>分析係数表!C39</f>
        <v>1</v>
      </c>
      <c r="G36" s="77">
        <f t="shared" si="1"/>
        <v>0</v>
      </c>
      <c r="H36" s="77">
        <v>0.14396501454158286</v>
      </c>
      <c r="I36" s="77">
        <f t="shared" si="2"/>
        <v>0.14396501454158286</v>
      </c>
      <c r="J36" s="76">
        <f>分析係数表!G39</f>
        <v>0.33114754098360655</v>
      </c>
      <c r="K36" s="78">
        <f t="shared" si="3"/>
        <v>4.7673660553114325E-2</v>
      </c>
      <c r="L36" s="79"/>
      <c r="M36" s="80"/>
      <c r="N36" s="81">
        <f>分析係数表!H39</f>
        <v>4.0896078520470756E-3</v>
      </c>
      <c r="O36" s="82">
        <f t="shared" si="4"/>
        <v>9.4914581800036479E-2</v>
      </c>
      <c r="P36" s="76">
        <f>分析係数表!C39</f>
        <v>1</v>
      </c>
      <c r="Q36" s="82">
        <f t="shared" si="5"/>
        <v>9.4914581800036479E-2</v>
      </c>
      <c r="R36" s="83">
        <v>0.14675284873196187</v>
      </c>
      <c r="S36" s="84">
        <f t="shared" si="6"/>
        <v>0.29071786327354476</v>
      </c>
      <c r="T36" s="85">
        <f>分析係数表!F39</f>
        <v>0.68196721311475406</v>
      </c>
      <c r="U36" s="86">
        <f t="shared" si="7"/>
        <v>0.19826005101933544</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投入係数表!Y37</f>
        <v>0</v>
      </c>
      <c r="E37" s="77">
        <f t="shared" si="0"/>
        <v>0</v>
      </c>
      <c r="F37" s="76">
        <f>分析係数表!C40</f>
        <v>0.77068092290377044</v>
      </c>
      <c r="G37" s="77">
        <f t="shared" si="1"/>
        <v>0</v>
      </c>
      <c r="H37" s="77">
        <v>2.0143217449116545E-4</v>
      </c>
      <c r="I37" s="77">
        <f t="shared" si="2"/>
        <v>2.0143217449116545E-4</v>
      </c>
      <c r="J37" s="76">
        <f>分析係数表!G40</f>
        <v>0.52989130434782605</v>
      </c>
      <c r="K37" s="78">
        <f t="shared" si="3"/>
        <v>1.0673715767874256E-4</v>
      </c>
      <c r="L37" s="79"/>
      <c r="M37" s="80"/>
      <c r="N37" s="81">
        <f>分析係数表!H40</f>
        <v>3.0172217930658426E-2</v>
      </c>
      <c r="O37" s="82">
        <f t="shared" si="4"/>
        <v>0.70025869239138028</v>
      </c>
      <c r="P37" s="76">
        <f>分析係数表!C40</f>
        <v>0.77068092290377044</v>
      </c>
      <c r="Q37" s="82">
        <f t="shared" si="5"/>
        <v>0.53967601532357645</v>
      </c>
      <c r="R37" s="83">
        <v>0.5397768153334771</v>
      </c>
      <c r="S37" s="84">
        <f t="shared" si="6"/>
        <v>0.5399782475079683</v>
      </c>
      <c r="T37" s="85">
        <f>分析係数表!F40</f>
        <v>0.69599184782608692</v>
      </c>
      <c r="U37" s="86">
        <f t="shared" si="7"/>
        <v>0.37582045826896299</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投入係数表!Y38</f>
        <v>0</v>
      </c>
      <c r="E38" s="77">
        <f t="shared" si="0"/>
        <v>0</v>
      </c>
      <c r="F38" s="76">
        <f>分析係数表!C41</f>
        <v>0.61174300645557944</v>
      </c>
      <c r="G38" s="77">
        <f t="shared" si="1"/>
        <v>0</v>
      </c>
      <c r="H38" s="77">
        <v>2.1264996937826915E-3</v>
      </c>
      <c r="I38" s="77">
        <f t="shared" si="2"/>
        <v>2.1264996937826915E-3</v>
      </c>
      <c r="J38" s="76">
        <f>分析係数表!G41</f>
        <v>0.45221971407072986</v>
      </c>
      <c r="K38" s="78">
        <f t="shared" si="3"/>
        <v>9.6164508349390332E-4</v>
      </c>
      <c r="L38" s="79"/>
      <c r="M38" s="80"/>
      <c r="N38" s="81">
        <f>分析係数表!H41</f>
        <v>5.2210660244467667E-2</v>
      </c>
      <c r="O38" s="82">
        <f t="shared" si="4"/>
        <v>1.2117428276471325</v>
      </c>
      <c r="P38" s="76">
        <f>分析係数表!C41</f>
        <v>0.61174300645557944</v>
      </c>
      <c r="Q38" s="82">
        <f t="shared" si="5"/>
        <v>0.74127520043584183</v>
      </c>
      <c r="R38" s="83">
        <v>0.75136107891949167</v>
      </c>
      <c r="S38" s="84">
        <f t="shared" si="6"/>
        <v>0.75348757861327431</v>
      </c>
      <c r="T38" s="85">
        <f>分析係数表!F41</f>
        <v>0.5410082768999247</v>
      </c>
      <c r="U38" s="86">
        <f t="shared" si="7"/>
        <v>0.40764301657106411</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投入係数表!Y39</f>
        <v>7.8864353312302837E-4</v>
      </c>
      <c r="E39" s="77">
        <f>$C$27*D39</f>
        <v>7.8864353312302835E-2</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0.35012934619569014</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投入係数表!Y40</f>
        <v>9.5425867507886439E-2</v>
      </c>
      <c r="E40" s="77">
        <f>$C$27*D40</f>
        <v>9.5425867507886437</v>
      </c>
      <c r="F40" s="76">
        <f>分析係数表!C43</f>
        <v>0.17601918465227817</v>
      </c>
      <c r="G40" s="77">
        <f>E40*F40</f>
        <v>1.6796783393474495</v>
      </c>
      <c r="H40" s="77">
        <v>1.8001540454459197</v>
      </c>
      <c r="I40" s="77">
        <f>C40+H40</f>
        <v>1.8001540454459197</v>
      </c>
      <c r="J40" s="76">
        <f>分析係数表!G43</f>
        <v>0.3244228432563791</v>
      </c>
      <c r="K40" s="78">
        <f>I40*J40</f>
        <v>0.58401109372303839</v>
      </c>
      <c r="L40" s="79"/>
      <c r="M40" s="80"/>
      <c r="N40" s="81">
        <f>分析係数表!H43</f>
        <v>4.0396237560776115E-2</v>
      </c>
      <c r="O40" s="82">
        <f t="shared" si="4"/>
        <v>0.9375451468914715</v>
      </c>
      <c r="P40" s="76">
        <f>分析係数表!C43</f>
        <v>0.17601918465227817</v>
      </c>
      <c r="Q40" s="82">
        <f>O40*P40</f>
        <v>0.1650259323305372</v>
      </c>
      <c r="R40" s="83">
        <v>0.22783809944395084</v>
      </c>
      <c r="S40" s="84">
        <f>I40+R40</f>
        <v>2.0279921448898706</v>
      </c>
      <c r="T40" s="85">
        <f>分析係数表!F43</f>
        <v>0.59416767922235725</v>
      </c>
      <c r="U40" s="86">
        <f>S40*T40</f>
        <v>1.2049673862103849</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投入係数表!Y41</f>
        <v>3.9432176656151418E-4</v>
      </c>
      <c r="E41" s="77">
        <f>$C$27*D41</f>
        <v>3.9432176656151417E-2</v>
      </c>
      <c r="F41" s="76">
        <f>分析係数表!C44</f>
        <v>0.35545171339563864</v>
      </c>
      <c r="G41" s="77">
        <f>E41*F41</f>
        <v>1.4016234755348526E-2</v>
      </c>
      <c r="H41" s="77">
        <v>1.4456825986153355E-2</v>
      </c>
      <c r="I41" s="77">
        <f>C41+H41</f>
        <v>1.4456825986153355E-2</v>
      </c>
      <c r="J41" s="76">
        <f>分析係数表!G44</f>
        <v>0.26461880088823092</v>
      </c>
      <c r="K41" s="78">
        <f>I41*J41</f>
        <v>3.8255479571057171E-3</v>
      </c>
      <c r="L41" s="79"/>
      <c r="M41" s="80"/>
      <c r="N41" s="81">
        <f>分析係数表!H44</f>
        <v>0.11582678238742218</v>
      </c>
      <c r="O41" s="82">
        <f t="shared" si="4"/>
        <v>2.6881918778699223</v>
      </c>
      <c r="P41" s="76">
        <f>分析係数表!C44</f>
        <v>0.35545171339563864</v>
      </c>
      <c r="Q41" s="82">
        <f>O41*P41</f>
        <v>0.95552240892510321</v>
      </c>
      <c r="R41" s="83">
        <v>0.96751960335150144</v>
      </c>
      <c r="S41" s="84">
        <f>I41+R41</f>
        <v>0.98197642933765483</v>
      </c>
      <c r="T41" s="85">
        <f>分析係数表!F44</f>
        <v>0.46669133974833454</v>
      </c>
      <c r="U41" s="86">
        <f>S41*T41</f>
        <v>0.45827989540887593</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投入係数表!Y42</f>
        <v>6.7034700315457413E-3</v>
      </c>
      <c r="E42" s="77">
        <f>$C$27*D42</f>
        <v>0.67034700315457418</v>
      </c>
      <c r="F42" s="76">
        <f>分析係数表!C45</f>
        <v>1</v>
      </c>
      <c r="G42" s="77">
        <f>E42*F42</f>
        <v>0.67034700315457418</v>
      </c>
      <c r="H42" s="77">
        <v>0.76341588095469037</v>
      </c>
      <c r="I42" s="77">
        <f>C42+H42</f>
        <v>0.76341588095469037</v>
      </c>
      <c r="J42" s="76">
        <f>分析係数表!G45</f>
        <v>0</v>
      </c>
      <c r="K42" s="78">
        <f>I42*J42</f>
        <v>0</v>
      </c>
      <c r="L42" s="79"/>
      <c r="M42" s="80"/>
      <c r="N42" s="81">
        <f>分析係数表!H45</f>
        <v>0</v>
      </c>
      <c r="O42" s="82">
        <f t="shared" si="4"/>
        <v>0</v>
      </c>
      <c r="P42" s="76">
        <f>分析係数表!C45</f>
        <v>1</v>
      </c>
      <c r="Q42" s="82">
        <f>O42*P42</f>
        <v>0</v>
      </c>
      <c r="R42" s="83">
        <v>7.5002823712932778E-2</v>
      </c>
      <c r="S42" s="84">
        <f>I42+R42</f>
        <v>0.83841870466762314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1.5772870662460567E-2</v>
      </c>
      <c r="E43" s="77">
        <f>$C$27*D43</f>
        <v>1.5772870662460567</v>
      </c>
      <c r="F43" s="76">
        <f>分析係数表!C46</f>
        <v>0.4567198177676538</v>
      </c>
      <c r="G43" s="77">
        <f>E43*F43</f>
        <v>0.72037826146317629</v>
      </c>
      <c r="H43" s="77">
        <v>0.7516095564378743</v>
      </c>
      <c r="I43" s="77">
        <f>C43+H43</f>
        <v>0.7516095564378743</v>
      </c>
      <c r="J43" s="76">
        <f>分析係数表!G46</f>
        <v>7.462686567164179E-3</v>
      </c>
      <c r="K43" s="78">
        <f>I43*J43</f>
        <v>5.6090265405811515E-3</v>
      </c>
      <c r="L43" s="79"/>
      <c r="M43" s="80"/>
      <c r="N43" s="81">
        <f>分析係数表!H46</f>
        <v>2.3901485890852909E-2</v>
      </c>
      <c r="O43" s="82">
        <f t="shared" si="4"/>
        <v>0.55472300029799104</v>
      </c>
      <c r="P43" s="76">
        <f>分析係数表!C46</f>
        <v>0.4567198177676538</v>
      </c>
      <c r="Q43" s="82">
        <f>O43*P43</f>
        <v>0.25335298760762465</v>
      </c>
      <c r="R43" s="83">
        <v>0.27063614683940262</v>
      </c>
      <c r="S43" s="84">
        <f>I43+R43</f>
        <v>1.0222457032772769</v>
      </c>
      <c r="T43" s="85">
        <f>分析係数表!F46</f>
        <v>0.31592039800995025</v>
      </c>
      <c r="U43" s="86">
        <f>S43*T43</f>
        <v>0.32294826944331884</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投入係数表!Y44</f>
        <v>0.542981072555205</v>
      </c>
      <c r="E44" s="91">
        <f>SUM(E5:E43)</f>
        <v>54.298107255520513</v>
      </c>
      <c r="F44" s="92">
        <f>分析係数表!C47</f>
        <v>0.36342247216802481</v>
      </c>
      <c r="G44" s="91">
        <f>SUM(G5:G43)</f>
        <v>10.014717936776586</v>
      </c>
      <c r="H44" s="91">
        <f>SUM(H5:H43)</f>
        <v>11.911009772005501</v>
      </c>
      <c r="I44" s="91">
        <f>SUM(I5:I43)</f>
        <v>111.91100977200551</v>
      </c>
      <c r="J44" s="92">
        <f>分析係数表!G47</f>
        <v>0.19905001489523683</v>
      </c>
      <c r="K44" s="93">
        <f>SUM(K5:K43)</f>
        <v>37.01550951042713</v>
      </c>
      <c r="L44" s="94">
        <f>最終需要_まとめ!$L$33</f>
        <v>0.627</v>
      </c>
      <c r="M44" s="91">
        <f>K44*L44</f>
        <v>23.208724463037811</v>
      </c>
      <c r="N44" s="95">
        <f>分析係数表!H47</f>
        <v>1</v>
      </c>
      <c r="O44" s="96">
        <f>SUM(O5:O43)</f>
        <v>23.208724463037807</v>
      </c>
      <c r="P44" s="92">
        <f>分析係数表!C47</f>
        <v>0.36342247216802481</v>
      </c>
      <c r="Q44" s="96">
        <f>SUM(Q5:Q43)</f>
        <v>6.9852325432473918</v>
      </c>
      <c r="R44" s="91">
        <f>SUM(R5:R43)</f>
        <v>7.8041099897493407</v>
      </c>
      <c r="S44" s="97">
        <f>SUM(S5:S43)</f>
        <v>119.71511976175483</v>
      </c>
      <c r="T44" s="98">
        <f>分析係数表!F47</f>
        <v>0.46090827844162724</v>
      </c>
      <c r="U44" s="99">
        <f>SUM(U5:U43)</f>
        <v>53.585053774774195</v>
      </c>
      <c r="V44" s="100">
        <f>分析係数表!D47</f>
        <v>7.2937009698454208E-2</v>
      </c>
      <c r="W44" s="164">
        <f>SUM(W5:W43)</f>
        <v>17</v>
      </c>
      <c r="X44" s="92">
        <f>分析係数表!E47</f>
        <v>5.555923339181093E-2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0.28540305010893241</v>
      </c>
      <c r="G5" s="77">
        <f t="shared" ref="G5:G38" si="1">E5*F5</f>
        <v>0</v>
      </c>
      <c r="H5" s="77">
        <f t="array" ref="H5:H43">MMULT(逆行列係数!C5:AO43,'24'!G5:G43)</f>
        <v>1.0549646837530794E-3</v>
      </c>
      <c r="I5" s="77">
        <f t="shared" ref="I5:I38" si="2">C5+H5</f>
        <v>1.0549646837530794E-3</v>
      </c>
      <c r="J5" s="76">
        <f>分析係数表!G8</f>
        <v>0.12073170731707317</v>
      </c>
      <c r="K5" s="78">
        <f t="shared" ref="K5:K38" si="3">I5*J5</f>
        <v>1.2736768742872544E-4</v>
      </c>
      <c r="L5" s="79" t="s">
        <v>183</v>
      </c>
      <c r="M5" s="80" t="s">
        <v>183</v>
      </c>
      <c r="N5" s="81">
        <f>分析係数表!H8</f>
        <v>1.3177625301040578E-2</v>
      </c>
      <c r="O5" s="82">
        <f t="shared" ref="O5:O43" si="4">$M$44*N5</f>
        <v>9.0593066081625789E-2</v>
      </c>
      <c r="P5" s="76">
        <f>分析係数表!C8</f>
        <v>0.28540305010893241</v>
      </c>
      <c r="Q5" s="82">
        <f t="shared" ref="Q5:Q38" si="5">O5*P5</f>
        <v>2.5855537378416071E-2</v>
      </c>
      <c r="R5" s="83">
        <f t="array" ref="R5:R43">MMULT(逆行列係数!C5:AO43,'24'!Q5:Q43)</f>
        <v>2.990808211748492E-2</v>
      </c>
      <c r="S5" s="84">
        <f t="shared" ref="S5:S38" si="6">I5+R5</f>
        <v>3.0963046801238001E-2</v>
      </c>
      <c r="T5" s="85">
        <f>分析係数表!F8</f>
        <v>0.44634146341463415</v>
      </c>
      <c r="U5" s="86">
        <f t="shared" ref="U5:U38" si="7">S5*T5</f>
        <v>1.3820091621040377E-2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投入係数表!Z6</f>
        <v>0</v>
      </c>
      <c r="E6" s="77">
        <f t="shared" si="0"/>
        <v>0</v>
      </c>
      <c r="F6" s="76">
        <f>分析係数表!C9</f>
        <v>1</v>
      </c>
      <c r="G6" s="77">
        <f t="shared" si="1"/>
        <v>0</v>
      </c>
      <c r="H6" s="77">
        <v>1.7015840062539892E-3</v>
      </c>
      <c r="I6" s="77">
        <f t="shared" si="2"/>
        <v>1.7015840062539892E-3</v>
      </c>
      <c r="J6" s="76">
        <f>分析係数表!G9</f>
        <v>0.24766355140186916</v>
      </c>
      <c r="K6" s="78">
        <f t="shared" si="3"/>
        <v>4.2142033799748329E-4</v>
      </c>
      <c r="L6" s="79"/>
      <c r="M6" s="80"/>
      <c r="N6" s="81">
        <f>分析係数表!H9</f>
        <v>6.816013086745127E-4</v>
      </c>
      <c r="O6" s="82">
        <f t="shared" si="4"/>
        <v>4.6858482456013338E-3</v>
      </c>
      <c r="P6" s="76">
        <f>分析係数表!C9</f>
        <v>1</v>
      </c>
      <c r="Q6" s="82">
        <f t="shared" si="5"/>
        <v>4.6858482456013338E-3</v>
      </c>
      <c r="R6" s="83">
        <v>5.9105889222180611E-3</v>
      </c>
      <c r="S6" s="84">
        <f t="shared" si="6"/>
        <v>7.6121729284720505E-3</v>
      </c>
      <c r="T6" s="85">
        <f>分析係数表!F9</f>
        <v>0.64018691588785048</v>
      </c>
      <c r="U6" s="86">
        <f t="shared" si="7"/>
        <v>4.8732135102835094E-3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9.3716964912026676E-3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投入係数表!Z8</f>
        <v>0.30059685295713512</v>
      </c>
      <c r="E8" s="77">
        <f t="shared" si="0"/>
        <v>30.059685295713511</v>
      </c>
      <c r="F8" s="76">
        <f>分析係数表!C11</f>
        <v>8.7822458270106263E-2</v>
      </c>
      <c r="G8" s="77">
        <f t="shared" si="1"/>
        <v>2.6399154574953267</v>
      </c>
      <c r="H8" s="77">
        <v>2.9623671808715439</v>
      </c>
      <c r="I8" s="77">
        <f t="shared" si="2"/>
        <v>2.9623671808715439</v>
      </c>
      <c r="J8" s="76">
        <f>分析係数表!G11</f>
        <v>0.34070796460176989</v>
      </c>
      <c r="K8" s="78">
        <f t="shared" si="3"/>
        <v>1.0093020925978269</v>
      </c>
      <c r="L8" s="79"/>
      <c r="M8" s="80"/>
      <c r="N8" s="81">
        <f>分析係数表!H11</f>
        <v>0</v>
      </c>
      <c r="O8" s="82">
        <f t="shared" si="4"/>
        <v>0</v>
      </c>
      <c r="P8" s="76">
        <f>分析係数表!C11</f>
        <v>8.7822458270106263E-2</v>
      </c>
      <c r="Q8" s="82">
        <f t="shared" si="5"/>
        <v>0</v>
      </c>
      <c r="R8" s="83">
        <v>6.2665156406866316E-3</v>
      </c>
      <c r="S8" s="84">
        <f t="shared" si="6"/>
        <v>2.9686336965122306</v>
      </c>
      <c r="T8" s="85">
        <f>分析係数表!F11</f>
        <v>0.55309734513274333</v>
      </c>
      <c r="U8" s="86">
        <f t="shared" si="7"/>
        <v>1.6419434162125168</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投入係数表!Z9</f>
        <v>0</v>
      </c>
      <c r="E9" s="77">
        <f t="shared" si="0"/>
        <v>0</v>
      </c>
      <c r="F9" s="76">
        <f>分析係数表!C12</f>
        <v>5.1649194579391433E-2</v>
      </c>
      <c r="G9" s="77">
        <f t="shared" si="1"/>
        <v>0</v>
      </c>
      <c r="H9" s="77">
        <v>1.3226706014829808E-4</v>
      </c>
      <c r="I9" s="77">
        <f t="shared" si="2"/>
        <v>1.3226706014829808E-4</v>
      </c>
      <c r="J9" s="76">
        <f>分析係数表!G12</f>
        <v>0.11451828724353257</v>
      </c>
      <c r="K9" s="78">
        <f t="shared" si="3"/>
        <v>1.5146997186920399E-5</v>
      </c>
      <c r="L9" s="79"/>
      <c r="M9" s="80"/>
      <c r="N9" s="81">
        <f>分析係数表!H12</f>
        <v>9.8559549234334534E-2</v>
      </c>
      <c r="O9" s="82">
        <f t="shared" si="4"/>
        <v>0.67757365631395294</v>
      </c>
      <c r="P9" s="76">
        <f>分析係数表!C12</f>
        <v>5.1649194579391433E-2</v>
      </c>
      <c r="Q9" s="82">
        <f t="shared" si="5"/>
        <v>3.4996133616829052E-2</v>
      </c>
      <c r="R9" s="83">
        <v>3.765780490385609E-2</v>
      </c>
      <c r="S9" s="84">
        <f t="shared" si="6"/>
        <v>3.7790071964004392E-2</v>
      </c>
      <c r="T9" s="85">
        <f>分析係数表!F12</f>
        <v>0.48360838537020517</v>
      </c>
      <c r="U9" s="86">
        <f t="shared" si="7"/>
        <v>1.8275595685536022E-2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投入係数表!Z10</f>
        <v>1.2057635497678906E-4</v>
      </c>
      <c r="E10" s="77">
        <f t="shared" si="0"/>
        <v>1.2057635497678906E-2</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0.10090193222194872</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投入係数表!Z11</f>
        <v>3.0144088744197264E-3</v>
      </c>
      <c r="E11" s="77">
        <f t="shared" si="0"/>
        <v>0.30144088744197262</v>
      </c>
      <c r="F11" s="76">
        <f>分析係数表!C14</f>
        <v>0.34108258154059679</v>
      </c>
      <c r="G11" s="77">
        <f t="shared" si="1"/>
        <v>0.10281623607059648</v>
      </c>
      <c r="H11" s="77">
        <v>0.24334158245513565</v>
      </c>
      <c r="I11" s="77">
        <f t="shared" si="2"/>
        <v>0.24334158245513565</v>
      </c>
      <c r="J11" s="76">
        <f>分析係数表!G14</f>
        <v>0.16056603773584904</v>
      </c>
      <c r="K11" s="78">
        <f t="shared" si="3"/>
        <v>3.9072393711192532E-2</v>
      </c>
      <c r="L11" s="79"/>
      <c r="M11" s="80"/>
      <c r="N11" s="81">
        <f>分析係数表!H14</f>
        <v>1.2723224428590903E-3</v>
      </c>
      <c r="O11" s="82">
        <f t="shared" si="4"/>
        <v>8.7469167251224902E-3</v>
      </c>
      <c r="P11" s="76">
        <f>分析係数表!C14</f>
        <v>0.34108258154059679</v>
      </c>
      <c r="Q11" s="82">
        <f t="shared" si="5"/>
        <v>2.9834209371254017E-3</v>
      </c>
      <c r="R11" s="83">
        <v>1.9077048753582813E-2</v>
      </c>
      <c r="S11" s="84">
        <f t="shared" si="6"/>
        <v>0.26241863120871844</v>
      </c>
      <c r="T11" s="85">
        <f>分析係数表!F14</f>
        <v>0.29226415094339625</v>
      </c>
      <c r="U11" s="86">
        <f t="shared" si="7"/>
        <v>7.6695558441944325E-2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投入係数表!Z12</f>
        <v>3.6172906493036716E-4</v>
      </c>
      <c r="E12" s="77">
        <f t="shared" si="0"/>
        <v>3.6172906493036713E-2</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6.2790366491057875E-2</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投入係数表!Z13</f>
        <v>5.6429734129137279E-2</v>
      </c>
      <c r="E13" s="77">
        <f t="shared" si="0"/>
        <v>5.6429734129137277</v>
      </c>
      <c r="F13" s="76">
        <f>分析係数表!C16</f>
        <v>7.999999999999996E-2</v>
      </c>
      <c r="G13" s="77">
        <f t="shared" si="1"/>
        <v>0.45143787303309801</v>
      </c>
      <c r="H13" s="77">
        <v>0.51611782245221727</v>
      </c>
      <c r="I13" s="77">
        <f t="shared" si="2"/>
        <v>0.51611782245221727</v>
      </c>
      <c r="J13" s="76">
        <f>分析係数表!G16</f>
        <v>3.4364261168384883E-2</v>
      </c>
      <c r="K13" s="78">
        <f t="shared" si="3"/>
        <v>1.7736007644406093E-2</v>
      </c>
      <c r="L13" s="79"/>
      <c r="M13" s="80"/>
      <c r="N13" s="81">
        <f>分析係数表!H16</f>
        <v>1.767619393829236E-2</v>
      </c>
      <c r="O13" s="82">
        <f t="shared" si="4"/>
        <v>0.12151966450259458</v>
      </c>
      <c r="P13" s="76">
        <f>分析係数表!C16</f>
        <v>7.999999999999996E-2</v>
      </c>
      <c r="Q13" s="82">
        <f t="shared" si="5"/>
        <v>9.7215731602075615E-3</v>
      </c>
      <c r="R13" s="83">
        <v>1.1399849236874652E-2</v>
      </c>
      <c r="S13" s="84">
        <f t="shared" si="6"/>
        <v>0.52751767168909192</v>
      </c>
      <c r="T13" s="85">
        <f>分析係数表!F16</f>
        <v>0.28865979381443296</v>
      </c>
      <c r="U13" s="86">
        <f t="shared" si="7"/>
        <v>0.15227314234324302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投入係数表!Z14</f>
        <v>0</v>
      </c>
      <c r="E14" s="77">
        <f t="shared" si="0"/>
        <v>0</v>
      </c>
      <c r="F14" s="76">
        <f>分析係数表!C17</f>
        <v>0.11736526946107784</v>
      </c>
      <c r="G14" s="77">
        <f t="shared" si="1"/>
        <v>0</v>
      </c>
      <c r="H14" s="77">
        <v>1.493097832470585E-2</v>
      </c>
      <c r="I14" s="77">
        <f t="shared" si="2"/>
        <v>1.493097832470585E-2</v>
      </c>
      <c r="J14" s="76">
        <f>分析係数表!G17</f>
        <v>0.2134453781512605</v>
      </c>
      <c r="K14" s="78">
        <f t="shared" si="3"/>
        <v>3.1869483146851141E-3</v>
      </c>
      <c r="L14" s="79"/>
      <c r="M14" s="80"/>
      <c r="N14" s="81">
        <f>分析係数表!H17</f>
        <v>2.9081655836779205E-3</v>
      </c>
      <c r="O14" s="82">
        <f t="shared" si="4"/>
        <v>1.999295251456569E-2</v>
      </c>
      <c r="P14" s="76">
        <f>分析係数表!C17</f>
        <v>0.11736526946107784</v>
      </c>
      <c r="Q14" s="82">
        <f t="shared" si="5"/>
        <v>2.346478259194536E-3</v>
      </c>
      <c r="R14" s="83">
        <v>4.0847932290412042E-3</v>
      </c>
      <c r="S14" s="84">
        <f t="shared" si="6"/>
        <v>1.9015771553747056E-2</v>
      </c>
      <c r="T14" s="85">
        <f>分析係数表!F17</f>
        <v>0.32436974789915968</v>
      </c>
      <c r="U14" s="86">
        <f t="shared" si="7"/>
        <v>6.1681410249969449E-3</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投入係数表!Z15</f>
        <v>6.0288177488394529E-5</v>
      </c>
      <c r="E15" s="77">
        <f t="shared" si="0"/>
        <v>6.0288177488394528E-3</v>
      </c>
      <c r="F15" s="76">
        <f>分析係数表!C18</f>
        <v>0.3260188087774295</v>
      </c>
      <c r="G15" s="77">
        <f t="shared" si="1"/>
        <v>1.9655079808128624E-3</v>
      </c>
      <c r="H15" s="77">
        <v>3.431812838063375E-2</v>
      </c>
      <c r="I15" s="77">
        <f t="shared" si="2"/>
        <v>3.431812838063375E-2</v>
      </c>
      <c r="J15" s="76">
        <f>分析係数表!G18</f>
        <v>0.2148626817447496</v>
      </c>
      <c r="K15" s="78">
        <f t="shared" si="3"/>
        <v>7.3736850963235685E-3</v>
      </c>
      <c r="L15" s="79"/>
      <c r="M15" s="80"/>
      <c r="N15" s="81">
        <f>分析係数表!H18</f>
        <v>4.544008724496751E-4</v>
      </c>
      <c r="O15" s="82">
        <f t="shared" si="4"/>
        <v>3.1238988304008891E-3</v>
      </c>
      <c r="P15" s="76">
        <f>分析係数表!C18</f>
        <v>0.3260188087774295</v>
      </c>
      <c r="Q15" s="82">
        <f t="shared" si="5"/>
        <v>1.0184497754285031E-3</v>
      </c>
      <c r="R15" s="83">
        <v>2.3223424214056793E-3</v>
      </c>
      <c r="S15" s="84">
        <f t="shared" si="6"/>
        <v>3.6640470802039429E-2</v>
      </c>
      <c r="T15" s="85">
        <f>分析係数表!F18</f>
        <v>0.44749596122778673</v>
      </c>
      <c r="U15" s="86">
        <f t="shared" si="7"/>
        <v>1.6396462701397288E-2</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投入係数表!Z16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-9.3716964912026672E-4</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投入係数表!Z17</f>
        <v>3.0144088744197265E-4</v>
      </c>
      <c r="E17" s="77">
        <f t="shared" si="0"/>
        <v>3.0144088744197266E-2</v>
      </c>
      <c r="F17" s="76">
        <f>分析係数表!C20</f>
        <v>0.14381270903010035</v>
      </c>
      <c r="G17" s="77">
        <f t="shared" si="1"/>
        <v>4.3351030635467641E-3</v>
      </c>
      <c r="H17" s="77">
        <v>9.3320778664239112E-3</v>
      </c>
      <c r="I17" s="77">
        <f t="shared" si="2"/>
        <v>9.3320778664239112E-3</v>
      </c>
      <c r="J17" s="76">
        <f>分析係数表!G20</f>
        <v>0.10504201680672269</v>
      </c>
      <c r="K17" s="78">
        <f t="shared" si="3"/>
        <v>9.8026028008654526E-4</v>
      </c>
      <c r="L17" s="79"/>
      <c r="M17" s="80"/>
      <c r="N17" s="81">
        <f>分析係数表!H20</f>
        <v>5.9072113418457762E-4</v>
      </c>
      <c r="O17" s="82">
        <f t="shared" si="4"/>
        <v>4.0610684795211556E-3</v>
      </c>
      <c r="P17" s="76">
        <f>分析係数表!C20</f>
        <v>0.14381270903010035</v>
      </c>
      <c r="Q17" s="82">
        <f t="shared" si="5"/>
        <v>5.8403325959668797E-4</v>
      </c>
      <c r="R17" s="83">
        <v>1.2163706522244414E-3</v>
      </c>
      <c r="S17" s="84">
        <f t="shared" si="6"/>
        <v>1.0548448518648352E-2</v>
      </c>
      <c r="T17" s="85">
        <f>分析係数表!F20</f>
        <v>0.23109243697478993</v>
      </c>
      <c r="U17" s="86">
        <f t="shared" si="7"/>
        <v>2.4376666744775604E-3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投入係数表!Z18</f>
        <v>3.0144088744197265E-4</v>
      </c>
      <c r="E18" s="77">
        <f t="shared" si="0"/>
        <v>3.0144088744197266E-2</v>
      </c>
      <c r="F18" s="76">
        <f>分析係数表!C21</f>
        <v>1.9047619047619091E-2</v>
      </c>
      <c r="G18" s="77">
        <f t="shared" si="1"/>
        <v>5.7417311893709203E-4</v>
      </c>
      <c r="H18" s="77">
        <v>5.4336143703572525E-3</v>
      </c>
      <c r="I18" s="77">
        <f t="shared" si="2"/>
        <v>5.4336143703572525E-3</v>
      </c>
      <c r="J18" s="76">
        <f>分析係数表!G21</f>
        <v>0.29914529914529914</v>
      </c>
      <c r="K18" s="78">
        <f t="shared" si="3"/>
        <v>1.6254401962607166E-3</v>
      </c>
      <c r="L18" s="79"/>
      <c r="M18" s="80"/>
      <c r="N18" s="81">
        <f>分析係数表!H21</f>
        <v>9.5424183214431774E-4</v>
      </c>
      <c r="O18" s="82">
        <f t="shared" si="4"/>
        <v>6.5601875438418677E-3</v>
      </c>
      <c r="P18" s="76">
        <f>分析係数表!C21</f>
        <v>1.9047619047619091E-2</v>
      </c>
      <c r="Q18" s="82">
        <f t="shared" si="5"/>
        <v>1.2495595321603586E-4</v>
      </c>
      <c r="R18" s="83">
        <v>2.5969910933863787E-4</v>
      </c>
      <c r="S18" s="84">
        <f t="shared" si="6"/>
        <v>5.69331347969589E-3</v>
      </c>
      <c r="T18" s="85">
        <f>分析係数表!F21</f>
        <v>0.44444444444444442</v>
      </c>
      <c r="U18" s="86">
        <f t="shared" si="7"/>
        <v>2.5303615465315063E-3</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投入係数表!Z19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3.1238988304008891E-4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3.1238988304008891E-4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投入係数表!Z21</f>
        <v>0</v>
      </c>
      <c r="E21" s="77">
        <f t="shared" si="0"/>
        <v>0</v>
      </c>
      <c r="F21" s="76">
        <f>分析係数表!C24</f>
        <v>1.5105740181268867E-2</v>
      </c>
      <c r="G21" s="77">
        <f t="shared" si="1"/>
        <v>0</v>
      </c>
      <c r="H21" s="77">
        <v>1.9606713919061611E-4</v>
      </c>
      <c r="I21" s="77">
        <f t="shared" si="2"/>
        <v>1.9606713919061611E-4</v>
      </c>
      <c r="J21" s="76">
        <f>分析係数表!G24</f>
        <v>0.33333333333333331</v>
      </c>
      <c r="K21" s="78">
        <f t="shared" si="3"/>
        <v>6.5355713063538703E-5</v>
      </c>
      <c r="L21" s="79"/>
      <c r="M21" s="80"/>
      <c r="N21" s="81">
        <f>分析係数表!H24</f>
        <v>4.0896078520470761E-4</v>
      </c>
      <c r="O21" s="82">
        <f t="shared" si="4"/>
        <v>2.8115089473608004E-3</v>
      </c>
      <c r="P21" s="76">
        <f>分析係数表!C24</f>
        <v>1.5105740181268867E-2</v>
      </c>
      <c r="Q21" s="82">
        <f t="shared" si="5"/>
        <v>4.2469923676144979E-5</v>
      </c>
      <c r="R21" s="83">
        <v>1.0927696469223323E-4</v>
      </c>
      <c r="S21" s="84">
        <f t="shared" si="6"/>
        <v>3.0534410388284935E-4</v>
      </c>
      <c r="T21" s="85">
        <f>分析係数表!F24</f>
        <v>0.55555555555555558</v>
      </c>
      <c r="U21" s="86">
        <f t="shared" si="7"/>
        <v>1.6963561326824964E-4</v>
      </c>
      <c r="V21" s="87">
        <f>分析係数表!D24</f>
        <v>0</v>
      </c>
      <c r="W21" s="167">
        <f t="shared" si="8"/>
        <v>0</v>
      </c>
      <c r="X21" s="76">
        <f>分析係数表!E24</f>
        <v>0</v>
      </c>
      <c r="Y21" s="166">
        <f t="shared" si="9"/>
        <v>0</v>
      </c>
    </row>
    <row r="22" spans="1:25" x14ac:dyDescent="0.2">
      <c r="A22" s="6" t="s">
        <v>10</v>
      </c>
      <c r="B22" s="5" t="s">
        <v>271</v>
      </c>
      <c r="C22" s="90"/>
      <c r="D22" s="76">
        <f>投入係数表!Z22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3.7486785964810669E-3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投入係数表!Z23</f>
        <v>0</v>
      </c>
      <c r="E23" s="77">
        <f t="shared" si="0"/>
        <v>0</v>
      </c>
      <c r="F23" s="76">
        <f>分析係数表!C26</f>
        <v>0.3413940256045519</v>
      </c>
      <c r="G23" s="77">
        <f t="shared" si="1"/>
        <v>0</v>
      </c>
      <c r="H23" s="77">
        <v>1.0902787092730791E-2</v>
      </c>
      <c r="I23" s="77">
        <f t="shared" si="2"/>
        <v>1.0902787092730791E-2</v>
      </c>
      <c r="J23" s="76">
        <f>分析係数表!G26</f>
        <v>0.19709090909090909</v>
      </c>
      <c r="K23" s="78">
        <f t="shared" si="3"/>
        <v>2.1488402197309413E-3</v>
      </c>
      <c r="L23" s="79"/>
      <c r="M23" s="80"/>
      <c r="N23" s="81">
        <f>分析係数表!H26</f>
        <v>1.1996183032671423E-2</v>
      </c>
      <c r="O23" s="82">
        <f t="shared" si="4"/>
        <v>8.2470929122583483E-2</v>
      </c>
      <c r="P23" s="76">
        <f>分析係数表!C26</f>
        <v>0.3413940256045519</v>
      </c>
      <c r="Q23" s="82">
        <f t="shared" si="5"/>
        <v>2.8155082488506452E-2</v>
      </c>
      <c r="R23" s="83">
        <v>2.9841314945419761E-2</v>
      </c>
      <c r="S23" s="84">
        <f t="shared" si="6"/>
        <v>4.0744102038150549E-2</v>
      </c>
      <c r="T23" s="85">
        <f>分析係数表!F26</f>
        <v>0.33090909090909093</v>
      </c>
      <c r="U23" s="86">
        <f t="shared" si="7"/>
        <v>1.3482593765351637E-2</v>
      </c>
      <c r="V23" s="87">
        <f>分析係数表!D26</f>
        <v>1.6E-2</v>
      </c>
      <c r="W23" s="167">
        <f t="shared" si="8"/>
        <v>0</v>
      </c>
      <c r="X23" s="76">
        <f>分析係数表!E26</f>
        <v>1.6E-2</v>
      </c>
      <c r="Y23" s="166">
        <f t="shared" si="9"/>
        <v>0</v>
      </c>
    </row>
    <row r="24" spans="1:25" x14ac:dyDescent="0.2">
      <c r="A24" s="6" t="s">
        <v>12</v>
      </c>
      <c r="B24" s="5" t="s">
        <v>365</v>
      </c>
      <c r="C24" s="90"/>
      <c r="D24" s="76">
        <f>投入係数表!Z24</f>
        <v>0</v>
      </c>
      <c r="E24" s="77">
        <f t="shared" si="0"/>
        <v>0</v>
      </c>
      <c r="F24" s="76">
        <f>分析係数表!C27</f>
        <v>1.9120458891013214E-3</v>
      </c>
      <c r="G24" s="77">
        <f t="shared" si="1"/>
        <v>0</v>
      </c>
      <c r="H24" s="77">
        <v>8.099710511483817E-6</v>
      </c>
      <c r="I24" s="77">
        <f t="shared" si="2"/>
        <v>8.099710511483817E-6</v>
      </c>
      <c r="J24" s="76">
        <f>分析係数表!G27</f>
        <v>0.2857142857142857</v>
      </c>
      <c r="K24" s="78">
        <f t="shared" si="3"/>
        <v>2.3142030032810906E-6</v>
      </c>
      <c r="L24" s="79"/>
      <c r="M24" s="80"/>
      <c r="N24" s="81">
        <f>分析係数表!H27</f>
        <v>1.131458172399691E-2</v>
      </c>
      <c r="O24" s="82">
        <f t="shared" si="4"/>
        <v>7.7785080876982146E-2</v>
      </c>
      <c r="P24" s="76">
        <f>分析係数表!C27</f>
        <v>1.9120458891013214E-3</v>
      </c>
      <c r="Q24" s="82">
        <f t="shared" si="5"/>
        <v>1.4872864412424753E-4</v>
      </c>
      <c r="R24" s="83">
        <v>1.4910075448946127E-4</v>
      </c>
      <c r="S24" s="84">
        <f t="shared" si="6"/>
        <v>1.5720046500094508E-4</v>
      </c>
      <c r="T24" s="85">
        <f>分析係数表!F27</f>
        <v>0.5714285714285714</v>
      </c>
      <c r="U24" s="86">
        <f t="shared" si="7"/>
        <v>8.9828837143397187E-5</v>
      </c>
      <c r="V24" s="87">
        <f>分析係数表!D27</f>
        <v>0</v>
      </c>
      <c r="W24" s="167">
        <f t="shared" si="8"/>
        <v>0</v>
      </c>
      <c r="X24" s="76">
        <f>分析係数表!E27</f>
        <v>0</v>
      </c>
      <c r="Y24" s="166">
        <f t="shared" si="9"/>
        <v>0</v>
      </c>
    </row>
    <row r="25" spans="1:25" x14ac:dyDescent="0.2">
      <c r="A25" s="6" t="s">
        <v>13</v>
      </c>
      <c r="B25" s="5" t="s">
        <v>191</v>
      </c>
      <c r="C25" s="90"/>
      <c r="D25" s="76">
        <f>投入係数表!Z25</f>
        <v>0</v>
      </c>
      <c r="E25" s="77">
        <f t="shared" si="0"/>
        <v>0</v>
      </c>
      <c r="F25" s="76">
        <f>分析係数表!C28</f>
        <v>4.5924225028702859E-3</v>
      </c>
      <c r="G25" s="77">
        <f t="shared" si="1"/>
        <v>0</v>
      </c>
      <c r="H25" s="77">
        <v>3.3850590428031329E-4</v>
      </c>
      <c r="I25" s="77">
        <f t="shared" si="2"/>
        <v>3.3850590428031329E-4</v>
      </c>
      <c r="J25" s="76">
        <f>分析係数表!G28</f>
        <v>0.125</v>
      </c>
      <c r="K25" s="78">
        <f t="shared" si="3"/>
        <v>4.2313238035039162E-5</v>
      </c>
      <c r="L25" s="79"/>
      <c r="M25" s="80"/>
      <c r="N25" s="81">
        <f>分析係数表!H28</f>
        <v>2.2174762575544144E-2</v>
      </c>
      <c r="O25" s="82">
        <f t="shared" si="4"/>
        <v>0.15244626292356339</v>
      </c>
      <c r="P25" s="76">
        <f>分析係数表!C28</f>
        <v>4.5924225028702859E-3</v>
      </c>
      <c r="Q25" s="82">
        <f t="shared" si="5"/>
        <v>7.000976483286527E-4</v>
      </c>
      <c r="R25" s="83">
        <v>7.1856961412693232E-4</v>
      </c>
      <c r="S25" s="84">
        <f t="shared" si="6"/>
        <v>1.0570755184072457E-3</v>
      </c>
      <c r="T25" s="85">
        <f>分析係数表!F28</f>
        <v>0.20833333333333334</v>
      </c>
      <c r="U25" s="86">
        <f t="shared" si="7"/>
        <v>2.2022406633484288E-4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投入係数表!Z26</f>
        <v>8.862362090793996E-3</v>
      </c>
      <c r="E26" s="77">
        <f t="shared" si="0"/>
        <v>0.8862362090793996</v>
      </c>
      <c r="F26" s="76">
        <f>分析係数表!C29</f>
        <v>0.39276807980049877</v>
      </c>
      <c r="G26" s="77">
        <f t="shared" si="1"/>
        <v>0.34808529408978911</v>
      </c>
      <c r="H26" s="77">
        <v>0.41303495011483271</v>
      </c>
      <c r="I26" s="77">
        <f t="shared" si="2"/>
        <v>0.41303495011483271</v>
      </c>
      <c r="J26" s="76">
        <f>分析係数表!G29</f>
        <v>0.26146220570012391</v>
      </c>
      <c r="K26" s="78">
        <f t="shared" si="3"/>
        <v>0.1079930290882648</v>
      </c>
      <c r="L26" s="79"/>
      <c r="M26" s="80"/>
      <c r="N26" s="81">
        <f>分析係数表!H29</f>
        <v>1.0178579542872723E-2</v>
      </c>
      <c r="O26" s="82">
        <f t="shared" si="4"/>
        <v>6.9975333800979922E-2</v>
      </c>
      <c r="P26" s="76">
        <f>分析係数表!C29</f>
        <v>0.39276807980049877</v>
      </c>
      <c r="Q26" s="82">
        <f t="shared" si="5"/>
        <v>2.748407749040982E-2</v>
      </c>
      <c r="R26" s="83">
        <v>3.3349743812234038E-2</v>
      </c>
      <c r="S26" s="84">
        <f t="shared" si="6"/>
        <v>0.44638469392706676</v>
      </c>
      <c r="T26" s="85">
        <f>分析係数表!F29</f>
        <v>0.36926889714993805</v>
      </c>
      <c r="U26" s="86">
        <f t="shared" si="7"/>
        <v>0.16483598363106058</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投入係数表!Z27</f>
        <v>1.3263399047446795E-2</v>
      </c>
      <c r="E27" s="77">
        <f t="shared" si="0"/>
        <v>1.3263399047446796</v>
      </c>
      <c r="F27" s="76">
        <f>分析係数表!C30</f>
        <v>1</v>
      </c>
      <c r="G27" s="77">
        <f t="shared" si="1"/>
        <v>1.3263399047446796</v>
      </c>
      <c r="H27" s="77">
        <v>1.5059404038394035</v>
      </c>
      <c r="I27" s="77">
        <f t="shared" si="2"/>
        <v>1.5059404038394035</v>
      </c>
      <c r="J27" s="76">
        <f>分析係数表!G30</f>
        <v>0.34503154574132494</v>
      </c>
      <c r="K27" s="78">
        <f t="shared" si="3"/>
        <v>0.51959694533102452</v>
      </c>
      <c r="L27" s="79"/>
      <c r="M27" s="80"/>
      <c r="N27" s="81">
        <f>分析係数表!H30</f>
        <v>0</v>
      </c>
      <c r="O27" s="82">
        <f t="shared" si="4"/>
        <v>0</v>
      </c>
      <c r="P27" s="76">
        <f>分析係数表!C30</f>
        <v>1</v>
      </c>
      <c r="Q27" s="82">
        <f t="shared" si="5"/>
        <v>0</v>
      </c>
      <c r="R27" s="83">
        <v>1.4918986430341187E-2</v>
      </c>
      <c r="S27" s="84">
        <f t="shared" si="6"/>
        <v>1.5208593902697447</v>
      </c>
      <c r="T27" s="85">
        <f>分析係数表!F30</f>
        <v>0.4357255520504732</v>
      </c>
      <c r="U27" s="86">
        <f t="shared" si="7"/>
        <v>0.66267729741643056</v>
      </c>
      <c r="V27" s="87">
        <f>分析係数表!D30</f>
        <v>0.15930599369085174</v>
      </c>
      <c r="W27" s="167">
        <f t="shared" si="8"/>
        <v>0</v>
      </c>
      <c r="X27" s="76">
        <f>分析係数表!E30</f>
        <v>8.6750788643533125E-2</v>
      </c>
      <c r="Y27" s="166">
        <f t="shared" si="9"/>
        <v>0</v>
      </c>
    </row>
    <row r="28" spans="1:25" x14ac:dyDescent="0.2">
      <c r="A28" s="6" t="s">
        <v>16</v>
      </c>
      <c r="B28" s="5" t="s">
        <v>192</v>
      </c>
      <c r="C28" s="75">
        <f>最終需要_まとめ!C29</f>
        <v>100</v>
      </c>
      <c r="D28" s="76">
        <f>投入係数表!Z28</f>
        <v>0.10194730813287514</v>
      </c>
      <c r="E28" s="77">
        <f t="shared" si="0"/>
        <v>10.194730813287514</v>
      </c>
      <c r="F28" s="76">
        <f>分析係数表!C31</f>
        <v>0.9610142630744849</v>
      </c>
      <c r="G28" s="77">
        <f t="shared" si="1"/>
        <v>9.7972817197742437</v>
      </c>
      <c r="H28" s="77">
        <v>11.137764142681943</v>
      </c>
      <c r="I28" s="77">
        <f t="shared" si="2"/>
        <v>111.13776414268195</v>
      </c>
      <c r="J28" s="76">
        <f>分析係数表!G31</f>
        <v>7.0898896726351968E-2</v>
      </c>
      <c r="K28" s="78">
        <f t="shared" si="3"/>
        <v>7.87954486234967</v>
      </c>
      <c r="L28" s="79"/>
      <c r="M28" s="80"/>
      <c r="N28" s="81">
        <f>分析係数表!H31</f>
        <v>2.4401326850547553E-2</v>
      </c>
      <c r="O28" s="82">
        <f t="shared" si="4"/>
        <v>0.16775336719252776</v>
      </c>
      <c r="P28" s="76">
        <f>分析係数表!C31</f>
        <v>0.9610142630744849</v>
      </c>
      <c r="Q28" s="82">
        <f t="shared" si="5"/>
        <v>0.16121337855079054</v>
      </c>
      <c r="R28" s="83">
        <v>0.21299412933518022</v>
      </c>
      <c r="S28" s="84">
        <f t="shared" si="6"/>
        <v>111.35075827201713</v>
      </c>
      <c r="T28" s="85">
        <f>分析係数表!F31</f>
        <v>0.34418520528124436</v>
      </c>
      <c r="U28" s="86">
        <f t="shared" si="7"/>
        <v>38.325283594076431</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投入係数表!Z29</f>
        <v>3.6172906493036716E-4</v>
      </c>
      <c r="E29" s="77">
        <f t="shared" si="0"/>
        <v>3.6172906493036713E-2</v>
      </c>
      <c r="F29" s="76">
        <f>分析係数表!C32</f>
        <v>1</v>
      </c>
      <c r="G29" s="77">
        <f t="shared" si="1"/>
        <v>3.6172906493036713E-2</v>
      </c>
      <c r="H29" s="77">
        <v>7.3619213313007761E-2</v>
      </c>
      <c r="I29" s="77">
        <f t="shared" si="2"/>
        <v>7.3619213313007761E-2</v>
      </c>
      <c r="J29" s="76">
        <f>分析係数表!G32</f>
        <v>0.14117647058823529</v>
      </c>
      <c r="K29" s="78">
        <f t="shared" si="3"/>
        <v>1.0393300703012861E-2</v>
      </c>
      <c r="L29" s="79"/>
      <c r="M29" s="80"/>
      <c r="N29" s="81">
        <f>分析係数表!H32</f>
        <v>7.0886536102149319E-3</v>
      </c>
      <c r="O29" s="82">
        <f t="shared" si="4"/>
        <v>4.873282175425387E-2</v>
      </c>
      <c r="P29" s="76">
        <f>分析係数表!C32</f>
        <v>1</v>
      </c>
      <c r="Q29" s="82">
        <f t="shared" si="5"/>
        <v>4.873282175425387E-2</v>
      </c>
      <c r="R29" s="83">
        <v>6.1255312146742333E-2</v>
      </c>
      <c r="S29" s="84">
        <f t="shared" si="6"/>
        <v>0.13487452545975009</v>
      </c>
      <c r="T29" s="85">
        <f>分析係数表!F32</f>
        <v>0.4823529411764706</v>
      </c>
      <c r="U29" s="86">
        <f t="shared" si="7"/>
        <v>6.5057124045291223E-2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投入係数表!Z30</f>
        <v>1.2298788207632484E-2</v>
      </c>
      <c r="E30" s="77">
        <f t="shared" si="0"/>
        <v>1.2298788207632483</v>
      </c>
      <c r="F30" s="76">
        <f>分析係数表!C33</f>
        <v>0.51830443159922934</v>
      </c>
      <c r="G30" s="77">
        <f t="shared" si="1"/>
        <v>0.63745164313162583</v>
      </c>
      <c r="H30" s="77">
        <v>0.72084168756805633</v>
      </c>
      <c r="I30" s="77">
        <f t="shared" si="2"/>
        <v>0.72084168756805633</v>
      </c>
      <c r="J30" s="76">
        <f>分析係数表!G33</f>
        <v>0.50370370370370365</v>
      </c>
      <c r="K30" s="78">
        <f t="shared" si="3"/>
        <v>0.36309062781205798</v>
      </c>
      <c r="L30" s="79"/>
      <c r="M30" s="80"/>
      <c r="N30" s="81">
        <f>分析係数表!H33</f>
        <v>1.0451220066342527E-3</v>
      </c>
      <c r="O30" s="82">
        <f t="shared" si="4"/>
        <v>7.1849673099220451E-3</v>
      </c>
      <c r="P30" s="76">
        <f>分析係数表!C33</f>
        <v>0.51830443159922934</v>
      </c>
      <c r="Q30" s="82">
        <f t="shared" si="5"/>
        <v>3.7240003976281894E-3</v>
      </c>
      <c r="R30" s="83">
        <v>1.1977034135422636E-2</v>
      </c>
      <c r="S30" s="84">
        <f t="shared" si="6"/>
        <v>0.73281872170347895</v>
      </c>
      <c r="T30" s="85">
        <f>分析係数表!F33</f>
        <v>0.61481481481481481</v>
      </c>
      <c r="U30" s="86">
        <f t="shared" si="7"/>
        <v>0.45054780667695371</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投入係数表!Z31</f>
        <v>1.7362995116657624E-2</v>
      </c>
      <c r="E31" s="77">
        <f t="shared" si="0"/>
        <v>1.7362995116657625</v>
      </c>
      <c r="F31" s="76">
        <f>分析係数表!C34</f>
        <v>0.14253664373317376</v>
      </c>
      <c r="G31" s="77">
        <f t="shared" si="1"/>
        <v>0.24748630490838636</v>
      </c>
      <c r="H31" s="77">
        <v>0.31962322253025399</v>
      </c>
      <c r="I31" s="77">
        <f t="shared" si="2"/>
        <v>0.31962322253025399</v>
      </c>
      <c r="J31" s="76">
        <f>分析係数表!G34</f>
        <v>0.42611464968152868</v>
      </c>
      <c r="K31" s="78">
        <f t="shared" si="3"/>
        <v>0.13619613749856047</v>
      </c>
      <c r="L31" s="79"/>
      <c r="M31" s="80"/>
      <c r="N31" s="81">
        <f>分析係数表!H34</f>
        <v>0.17362657336302087</v>
      </c>
      <c r="O31" s="82">
        <f t="shared" si="4"/>
        <v>1.1936417430961799</v>
      </c>
      <c r="P31" s="76">
        <f>分析係数表!C34</f>
        <v>0.14253664373317376</v>
      </c>
      <c r="Q31" s="82">
        <f t="shared" si="5"/>
        <v>0.17013768788074471</v>
      </c>
      <c r="R31" s="83">
        <v>0.17979107062190477</v>
      </c>
      <c r="S31" s="84">
        <f t="shared" si="6"/>
        <v>0.49941429315215879</v>
      </c>
      <c r="T31" s="85">
        <f>分析係数表!F34</f>
        <v>0.68789808917197448</v>
      </c>
      <c r="U31" s="86">
        <f t="shared" si="7"/>
        <v>0.34354613796454231</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投入係数表!Z32</f>
        <v>1.9111352263821064E-2</v>
      </c>
      <c r="E32" s="77">
        <f t="shared" si="0"/>
        <v>1.9111352263821064</v>
      </c>
      <c r="F32" s="76">
        <f>分析係数表!C35</f>
        <v>0.11069496462754891</v>
      </c>
      <c r="G32" s="77">
        <f t="shared" si="1"/>
        <v>0.21155304628282995</v>
      </c>
      <c r="H32" s="77">
        <v>0.26450107346132451</v>
      </c>
      <c r="I32" s="77">
        <f t="shared" si="2"/>
        <v>0.26450107346132451</v>
      </c>
      <c r="J32" s="76">
        <f>分析係数表!G35</f>
        <v>0.32042253521126762</v>
      </c>
      <c r="K32" s="78">
        <f t="shared" si="3"/>
        <v>8.4752104524579333E-2</v>
      </c>
      <c r="L32" s="79"/>
      <c r="M32" s="80"/>
      <c r="N32" s="81">
        <f>分析係数表!H35</f>
        <v>6.6251647203162636E-2</v>
      </c>
      <c r="O32" s="82">
        <f t="shared" si="4"/>
        <v>0.45546444947244968</v>
      </c>
      <c r="P32" s="76">
        <f>分析係数表!C35</f>
        <v>0.11069496462754891</v>
      </c>
      <c r="Q32" s="82">
        <f t="shared" si="5"/>
        <v>5.0417621123458857E-2</v>
      </c>
      <c r="R32" s="83">
        <v>5.8211644436525399E-2</v>
      </c>
      <c r="S32" s="84">
        <f t="shared" si="6"/>
        <v>0.32271271789784989</v>
      </c>
      <c r="T32" s="85">
        <f>分析係数表!F35</f>
        <v>0.63380281690140849</v>
      </c>
      <c r="U32" s="86">
        <f t="shared" si="7"/>
        <v>0.20453622965356685</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投入係数表!Z33</f>
        <v>1.9895098571170193E-3</v>
      </c>
      <c r="E33" s="77">
        <f t="shared" si="0"/>
        <v>0.19895098571170192</v>
      </c>
      <c r="F33" s="76">
        <f>分析係数表!C36</f>
        <v>0.6760350559081294</v>
      </c>
      <c r="G33" s="77">
        <f t="shared" si="1"/>
        <v>0.13449784074858787</v>
      </c>
      <c r="H33" s="77">
        <v>0.19774947268055343</v>
      </c>
      <c r="I33" s="77">
        <f t="shared" si="2"/>
        <v>0.19774947268055343</v>
      </c>
      <c r="J33" s="76">
        <f>分析係数表!G36</f>
        <v>4.0214477211796247E-3</v>
      </c>
      <c r="K33" s="78">
        <f t="shared" si="3"/>
        <v>7.9523916627568408E-4</v>
      </c>
      <c r="L33" s="79"/>
      <c r="M33" s="80"/>
      <c r="N33" s="81">
        <f>分析係数表!H36</f>
        <v>0.13227609397010043</v>
      </c>
      <c r="O33" s="82">
        <f t="shared" si="4"/>
        <v>0.90936694952969888</v>
      </c>
      <c r="P33" s="76">
        <f>分析係数表!C36</f>
        <v>0.6760350559081294</v>
      </c>
      <c r="Q33" s="82">
        <f t="shared" si="5"/>
        <v>0.61476393656631512</v>
      </c>
      <c r="R33" s="83">
        <v>0.63128230547638342</v>
      </c>
      <c r="S33" s="84">
        <f t="shared" si="6"/>
        <v>0.82903177815693685</v>
      </c>
      <c r="T33" s="85">
        <f>分析係数表!F36</f>
        <v>0.90035746201966038</v>
      </c>
      <c r="U33" s="86">
        <f t="shared" si="7"/>
        <v>0.74642494771502577</v>
      </c>
      <c r="V33" s="87">
        <f>分析係数表!D36</f>
        <v>8.0428954423592495E-3</v>
      </c>
      <c r="W33" s="167">
        <f t="shared" si="8"/>
        <v>0</v>
      </c>
      <c r="X33" s="76">
        <f>分析係数表!E36</f>
        <v>0</v>
      </c>
      <c r="Y33" s="166">
        <f t="shared" si="9"/>
        <v>0</v>
      </c>
    </row>
    <row r="34" spans="1:25" x14ac:dyDescent="0.2">
      <c r="A34" s="6" t="s">
        <v>22</v>
      </c>
      <c r="B34" s="5" t="s">
        <v>377</v>
      </c>
      <c r="C34" s="90"/>
      <c r="D34" s="76">
        <f>投入係数表!Z34</f>
        <v>3.2374751311267859E-2</v>
      </c>
      <c r="E34" s="77">
        <f t="shared" si="0"/>
        <v>3.2374751311267858</v>
      </c>
      <c r="F34" s="76">
        <f>分析係数表!C37</f>
        <v>0.1837517433751743</v>
      </c>
      <c r="G34" s="77">
        <f t="shared" si="1"/>
        <v>0.59489169947831788</v>
      </c>
      <c r="H34" s="77">
        <v>0.71526437158144207</v>
      </c>
      <c r="I34" s="77">
        <f t="shared" si="2"/>
        <v>0.71526437158144207</v>
      </c>
      <c r="J34" s="76">
        <f>分析係数表!G37</f>
        <v>0.39318023660403617</v>
      </c>
      <c r="K34" s="78">
        <f t="shared" si="3"/>
        <v>0.28122781485282866</v>
      </c>
      <c r="L34" s="79"/>
      <c r="M34" s="80"/>
      <c r="N34" s="81">
        <f>分析係数表!H37</f>
        <v>5.0938337801608578E-2</v>
      </c>
      <c r="O34" s="82">
        <f t="shared" si="4"/>
        <v>0.35018905888793966</v>
      </c>
      <c r="P34" s="76">
        <f>分析係数表!C37</f>
        <v>0.1837517433751743</v>
      </c>
      <c r="Q34" s="82">
        <f t="shared" si="5"/>
        <v>6.4347850081570485E-2</v>
      </c>
      <c r="R34" s="83">
        <v>7.3886458681594949E-2</v>
      </c>
      <c r="S34" s="84">
        <f t="shared" si="6"/>
        <v>0.78915083026303701</v>
      </c>
      <c r="T34" s="85">
        <f>分析係数表!F37</f>
        <v>0.67780097425191366</v>
      </c>
      <c r="U34" s="86">
        <f t="shared" si="7"/>
        <v>0.53488720158399305</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投入係数表!Z35</f>
        <v>6.0891059263278469E-3</v>
      </c>
      <c r="E35" s="77">
        <f t="shared" si="0"/>
        <v>0.60891059263278469</v>
      </c>
      <c r="F35" s="76">
        <f>分析係数表!C38</f>
        <v>7.8895463510848529E-3</v>
      </c>
      <c r="G35" s="77">
        <f t="shared" si="1"/>
        <v>4.8040283442429017E-3</v>
      </c>
      <c r="H35" s="77">
        <v>6.3967909410174778E-3</v>
      </c>
      <c r="I35" s="77">
        <f t="shared" si="2"/>
        <v>6.3967909410174778E-3</v>
      </c>
      <c r="J35" s="76">
        <f>分析係数表!G38</f>
        <v>0.41666666666666669</v>
      </c>
      <c r="K35" s="78">
        <f t="shared" si="3"/>
        <v>2.6653295587572823E-3</v>
      </c>
      <c r="L35" s="79"/>
      <c r="M35" s="80"/>
      <c r="N35" s="81">
        <f>分析係数表!H38</f>
        <v>4.4667605761803064E-2</v>
      </c>
      <c r="O35" s="82">
        <f t="shared" si="4"/>
        <v>0.30707925502840744</v>
      </c>
      <c r="P35" s="76">
        <f>分析係数表!C38</f>
        <v>7.8895463510848529E-3</v>
      </c>
      <c r="Q35" s="82">
        <f t="shared" si="5"/>
        <v>2.4227160160032271E-3</v>
      </c>
      <c r="R35" s="83">
        <v>2.7135655764900786E-3</v>
      </c>
      <c r="S35" s="84">
        <f t="shared" si="6"/>
        <v>9.1103565175075559E-3</v>
      </c>
      <c r="T35" s="85">
        <f>分析係数表!F38</f>
        <v>0.70833333333333337</v>
      </c>
      <c r="U35" s="86">
        <f t="shared" si="7"/>
        <v>6.4531691999011858E-3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投入係数表!Z36</f>
        <v>0</v>
      </c>
      <c r="E36" s="77">
        <f t="shared" si="0"/>
        <v>0</v>
      </c>
      <c r="F36" s="76">
        <f>分析係数表!C39</f>
        <v>1</v>
      </c>
      <c r="G36" s="77">
        <f t="shared" si="1"/>
        <v>0</v>
      </c>
      <c r="H36" s="77">
        <v>4.154540676366323E-2</v>
      </c>
      <c r="I36" s="77">
        <f t="shared" si="2"/>
        <v>4.154540676366323E-2</v>
      </c>
      <c r="J36" s="76">
        <f>分析係数表!G39</f>
        <v>0.33114754098360655</v>
      </c>
      <c r="K36" s="78">
        <f t="shared" si="3"/>
        <v>1.3757659288950773E-2</v>
      </c>
      <c r="L36" s="79"/>
      <c r="M36" s="80"/>
      <c r="N36" s="81">
        <f>分析係数表!H39</f>
        <v>4.0896078520470756E-3</v>
      </c>
      <c r="O36" s="82">
        <f t="shared" si="4"/>
        <v>2.8115089473607999E-2</v>
      </c>
      <c r="P36" s="76">
        <f>分析係数表!C39</f>
        <v>1</v>
      </c>
      <c r="Q36" s="82">
        <f t="shared" si="5"/>
        <v>2.8115089473607999E-2</v>
      </c>
      <c r="R36" s="83">
        <v>4.3470343485244978E-2</v>
      </c>
      <c r="S36" s="84">
        <f t="shared" si="6"/>
        <v>8.5015750248908201E-2</v>
      </c>
      <c r="T36" s="85">
        <f>分析係数表!F39</f>
        <v>0.68196721311475406</v>
      </c>
      <c r="U36" s="86">
        <f t="shared" si="7"/>
        <v>5.7977954268107881E-2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投入係数表!Z37</f>
        <v>6.0288177488394529E-5</v>
      </c>
      <c r="E37" s="77">
        <f t="shared" si="0"/>
        <v>6.0288177488394528E-3</v>
      </c>
      <c r="F37" s="76">
        <f>分析係数表!C40</f>
        <v>0.77068092290377044</v>
      </c>
      <c r="G37" s="77">
        <f t="shared" si="1"/>
        <v>4.6462948266942214E-3</v>
      </c>
      <c r="H37" s="77">
        <v>5.1699105124822439E-3</v>
      </c>
      <c r="I37" s="77">
        <f t="shared" si="2"/>
        <v>5.1699105124822439E-3</v>
      </c>
      <c r="J37" s="76">
        <f>分析係数表!G40</f>
        <v>0.52989130434782605</v>
      </c>
      <c r="K37" s="78">
        <f t="shared" si="3"/>
        <v>2.739490624820754E-3</v>
      </c>
      <c r="L37" s="79"/>
      <c r="M37" s="80"/>
      <c r="N37" s="81">
        <f>分析係数表!H40</f>
        <v>3.0172217930658426E-2</v>
      </c>
      <c r="O37" s="82">
        <f t="shared" si="4"/>
        <v>0.20742688233861903</v>
      </c>
      <c r="P37" s="76">
        <f>分析係数表!C40</f>
        <v>0.77068092290377044</v>
      </c>
      <c r="Q37" s="82">
        <f t="shared" si="5"/>
        <v>0.15985994111577873</v>
      </c>
      <c r="R37" s="83">
        <v>0.15988979955526772</v>
      </c>
      <c r="S37" s="84">
        <f t="shared" si="6"/>
        <v>0.16505971006774997</v>
      </c>
      <c r="T37" s="85">
        <f>分析係数表!F40</f>
        <v>0.69599184782608692</v>
      </c>
      <c r="U37" s="86">
        <f t="shared" si="7"/>
        <v>0.11488021261169147</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投入係数表!Z38</f>
        <v>6.0288177488394529E-5</v>
      </c>
      <c r="E38" s="77">
        <f t="shared" si="0"/>
        <v>6.0288177488394528E-3</v>
      </c>
      <c r="F38" s="76">
        <f>分析係数表!C41</f>
        <v>0.61174300645557944</v>
      </c>
      <c r="G38" s="77">
        <f t="shared" si="1"/>
        <v>3.6880870950478052E-3</v>
      </c>
      <c r="H38" s="77">
        <v>5.7170758979444136E-3</v>
      </c>
      <c r="I38" s="77">
        <f t="shared" si="2"/>
        <v>5.7170758979444136E-3</v>
      </c>
      <c r="J38" s="76">
        <f>分析係数表!G41</f>
        <v>0.45221971407072986</v>
      </c>
      <c r="K38" s="78">
        <f t="shared" si="3"/>
        <v>2.5853744278890841E-3</v>
      </c>
      <c r="L38" s="79"/>
      <c r="M38" s="80"/>
      <c r="N38" s="81">
        <f>分析係数表!H41</f>
        <v>5.2210660244467667E-2</v>
      </c>
      <c r="O38" s="82">
        <f t="shared" si="4"/>
        <v>0.35893597561306217</v>
      </c>
      <c r="P38" s="76">
        <f>分析係数表!C41</f>
        <v>0.61174300645557944</v>
      </c>
      <c r="Q38" s="82">
        <f t="shared" si="5"/>
        <v>0.2195765728466012</v>
      </c>
      <c r="R38" s="83">
        <v>0.22256415779519384</v>
      </c>
      <c r="S38" s="84">
        <f t="shared" si="6"/>
        <v>0.22828123369313824</v>
      </c>
      <c r="T38" s="85">
        <f>分析係数表!F41</f>
        <v>0.5410082768999247</v>
      </c>
      <c r="U38" s="86">
        <f t="shared" si="7"/>
        <v>0.12350203688891376</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投入係数表!Z39</f>
        <v>3.6172906493036716E-4</v>
      </c>
      <c r="E39" s="77">
        <f>$C$28*D39</f>
        <v>3.6172906493036713E-2</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0.10371344116930951</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投入係数表!Z40</f>
        <v>6.8125640561885817E-2</v>
      </c>
      <c r="E40" s="77">
        <f>$C$28*D40</f>
        <v>6.8125640561885819</v>
      </c>
      <c r="F40" s="76">
        <f>分析係数表!C43</f>
        <v>0.17601918465227817</v>
      </c>
      <c r="G40" s="77">
        <f>E40*F40</f>
        <v>1.1991419705617312</v>
      </c>
      <c r="H40" s="77">
        <v>1.4614128242435358</v>
      </c>
      <c r="I40" s="77">
        <f>C40+H40</f>
        <v>1.4614128242435358</v>
      </c>
      <c r="J40" s="76">
        <f>分析係数表!G43</f>
        <v>0.3244228432563791</v>
      </c>
      <c r="K40" s="78">
        <f>I40*J40</f>
        <v>0.47411570361242289</v>
      </c>
      <c r="L40" s="79"/>
      <c r="M40" s="80"/>
      <c r="N40" s="81">
        <f>分析係数表!H43</f>
        <v>4.0396237560776115E-2</v>
      </c>
      <c r="O40" s="82">
        <f t="shared" si="4"/>
        <v>0.27771460602263903</v>
      </c>
      <c r="P40" s="76">
        <f>分析係数表!C43</f>
        <v>0.17601918465227817</v>
      </c>
      <c r="Q40" s="82">
        <f>O40*P40</f>
        <v>4.8883098518133584E-2</v>
      </c>
      <c r="R40" s="83">
        <v>6.748898251333825E-2</v>
      </c>
      <c r="S40" s="84">
        <f>I40+R40</f>
        <v>1.528901806756874</v>
      </c>
      <c r="T40" s="85">
        <f>分析係数表!F43</f>
        <v>0.59416767922235725</v>
      </c>
      <c r="U40" s="86">
        <f>S40*T40</f>
        <v>0.90842403827960072</v>
      </c>
      <c r="V40" s="87">
        <f>分析係数表!D43</f>
        <v>0.17253948967193194</v>
      </c>
      <c r="W40" s="167">
        <f>ROUND(S40*V40,0)</f>
        <v>0</v>
      </c>
      <c r="X40" s="76">
        <f>分析係数表!E43</f>
        <v>9.5990279465370601E-2</v>
      </c>
      <c r="Y40" s="166">
        <f>ROUND(S40*X40,0)</f>
        <v>0</v>
      </c>
    </row>
    <row r="41" spans="1:25" x14ac:dyDescent="0.2">
      <c r="A41" s="6" t="s">
        <v>340</v>
      </c>
      <c r="B41" s="5" t="s">
        <v>42</v>
      </c>
      <c r="C41" s="90"/>
      <c r="D41" s="76">
        <f>投入係数表!Z41</f>
        <v>1.2057635497678906E-4</v>
      </c>
      <c r="E41" s="77">
        <f>$C$28*D41</f>
        <v>1.2057635497678906E-2</v>
      </c>
      <c r="F41" s="76">
        <f>分析係数表!C44</f>
        <v>0.35545171339563864</v>
      </c>
      <c r="G41" s="77">
        <f>E41*F41</f>
        <v>4.2859071971500413E-3</v>
      </c>
      <c r="H41" s="77">
        <v>5.1556305888156616E-3</v>
      </c>
      <c r="I41" s="77">
        <f>C41+H41</f>
        <v>5.1556305888156616E-3</v>
      </c>
      <c r="J41" s="76">
        <f>分析係数表!G44</f>
        <v>0.26461880088823092</v>
      </c>
      <c r="K41" s="78">
        <f>I41*J41</f>
        <v>1.3642767842350842E-3</v>
      </c>
      <c r="L41" s="79"/>
      <c r="M41" s="80"/>
      <c r="N41" s="81">
        <f>分析係数表!H44</f>
        <v>0.11582678238742218</v>
      </c>
      <c r="O41" s="82">
        <f t="shared" si="4"/>
        <v>0.79628181186918667</v>
      </c>
      <c r="P41" s="76">
        <f>分析係数表!C44</f>
        <v>0.35545171339563864</v>
      </c>
      <c r="Q41" s="82">
        <f>O41*P41</f>
        <v>0.28303973437468599</v>
      </c>
      <c r="R41" s="83">
        <v>0.28659347910319433</v>
      </c>
      <c r="S41" s="84">
        <f>I41+R41</f>
        <v>0.29174910969201001</v>
      </c>
      <c r="T41" s="85">
        <f>分析係数表!F44</f>
        <v>0.46669133974833454</v>
      </c>
      <c r="U41" s="86">
        <f>S41*T41</f>
        <v>0.13615678287254795</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投入係数表!Z42</f>
        <v>4.8230541990715623E-4</v>
      </c>
      <c r="E42" s="77">
        <f>$C$28*D42</f>
        <v>4.8230541990715622E-2</v>
      </c>
      <c r="F42" s="76">
        <f>分析係数表!C45</f>
        <v>1</v>
      </c>
      <c r="G42" s="77">
        <f>E42*F42</f>
        <v>4.8230541990715622E-2</v>
      </c>
      <c r="H42" s="77">
        <v>0.16216354452594398</v>
      </c>
      <c r="I42" s="77">
        <f>C42+H42</f>
        <v>0.16216354452594398</v>
      </c>
      <c r="J42" s="76">
        <f>分析係数表!G45</f>
        <v>0</v>
      </c>
      <c r="K42" s="78">
        <f>I42*J42</f>
        <v>0</v>
      </c>
      <c r="L42" s="79"/>
      <c r="M42" s="80"/>
      <c r="N42" s="81">
        <f>分析係数表!H45</f>
        <v>0</v>
      </c>
      <c r="O42" s="82">
        <f t="shared" si="4"/>
        <v>0</v>
      </c>
      <c r="P42" s="76">
        <f>分析係数表!C45</f>
        <v>1</v>
      </c>
      <c r="Q42" s="82">
        <f>O42*P42</f>
        <v>0</v>
      </c>
      <c r="R42" s="83">
        <v>2.2216935053298026E-2</v>
      </c>
      <c r="S42" s="84">
        <f>I42+R42</f>
        <v>0.184380479579242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3.1952734068849097E-3</v>
      </c>
      <c r="E43" s="77">
        <f>$C$28*D43</f>
        <v>0.31952734068849098</v>
      </c>
      <c r="F43" s="76">
        <f>分析係数表!C46</f>
        <v>0.4567198177676538</v>
      </c>
      <c r="G43" s="77">
        <f>E43*F43</f>
        <v>0.14593446881103064</v>
      </c>
      <c r="H43" s="77">
        <v>0.2168993963505535</v>
      </c>
      <c r="I43" s="77">
        <f>C43+H43</f>
        <v>0.2168993963505535</v>
      </c>
      <c r="J43" s="76">
        <f>分析係数表!G46</f>
        <v>7.462686567164179E-3</v>
      </c>
      <c r="K43" s="78">
        <f>I43*J43</f>
        <v>1.6186522115712947E-3</v>
      </c>
      <c r="L43" s="79"/>
      <c r="M43" s="80"/>
      <c r="N43" s="81">
        <f>分析係数表!H46</f>
        <v>2.3901485890852909E-2</v>
      </c>
      <c r="O43" s="82">
        <f t="shared" si="4"/>
        <v>0.16431707847908675</v>
      </c>
      <c r="P43" s="76">
        <f>分析係数表!C46</f>
        <v>0.4567198177676538</v>
      </c>
      <c r="Q43" s="82">
        <f>O43*P43</f>
        <v>7.5046866139081764E-2</v>
      </c>
      <c r="R43" s="83">
        <v>8.0166391073741142E-2</v>
      </c>
      <c r="S43" s="84">
        <f>I43+R43</f>
        <v>0.29706578742429463</v>
      </c>
      <c r="T43" s="85">
        <f>分析係数表!F46</f>
        <v>0.31592039800995025</v>
      </c>
      <c r="U43" s="86">
        <f>S43*T43</f>
        <v>9.384914179822243E-2</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投入係数表!Z44</f>
        <v>0.64725387351540364</v>
      </c>
      <c r="E44" s="91">
        <f>SUM(E5:E43)</f>
        <v>64.725387351540377</v>
      </c>
      <c r="F44" s="92">
        <f>分析係数表!C47</f>
        <v>0.36342247216802481</v>
      </c>
      <c r="G44" s="91">
        <f>SUM(G5:G43)</f>
        <v>17.945536009240428</v>
      </c>
      <c r="H44" s="91">
        <f>SUM(H5:H43)</f>
        <v>21.052974777912663</v>
      </c>
      <c r="I44" s="91">
        <f>SUM(I5:I43)</f>
        <v>121.05297477791265</v>
      </c>
      <c r="J44" s="92">
        <f>分析係数表!G47</f>
        <v>0.19905001489523683</v>
      </c>
      <c r="K44" s="93">
        <f>SUM(K5:K43)</f>
        <v>10.964536134072148</v>
      </c>
      <c r="L44" s="94">
        <f>最終需要_まとめ!$L$33</f>
        <v>0.627</v>
      </c>
      <c r="M44" s="91">
        <f>K44*L44</f>
        <v>6.8747641560632369</v>
      </c>
      <c r="N44" s="95">
        <f>分析係数表!H47</f>
        <v>1</v>
      </c>
      <c r="O44" s="96">
        <f>SUM(O5:O43)</f>
        <v>6.8747641560632369</v>
      </c>
      <c r="P44" s="92">
        <f>分析係数表!C47</f>
        <v>0.36342247216802481</v>
      </c>
      <c r="Q44" s="96">
        <f>SUM(Q5:Q43)</f>
        <v>2.0691282016193147</v>
      </c>
      <c r="R44" s="91">
        <f>SUM(R7:R43)</f>
        <v>2.2758730254578361</v>
      </c>
      <c r="S44" s="97">
        <f>SUM(S5:S43)</f>
        <v>123.36466647441021</v>
      </c>
      <c r="T44" s="98">
        <f>分析係数表!F47</f>
        <v>0.46090827844162724</v>
      </c>
      <c r="U44" s="99">
        <f>SUM(U5:U43)</f>
        <v>44.888415590726353</v>
      </c>
      <c r="V44" s="100">
        <f>分析係数表!D47</f>
        <v>7.2937009698454208E-2</v>
      </c>
      <c r="W44" s="164">
        <f>SUM(W5:W43)</f>
        <v>0</v>
      </c>
      <c r="X44" s="92">
        <f>分析係数表!E47</f>
        <v>5.555923339181093E-2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0.28540305010893241</v>
      </c>
      <c r="G5" s="77">
        <f t="shared" ref="G5:G38" si="1">E5*F5</f>
        <v>0</v>
      </c>
      <c r="H5" s="77">
        <f t="array" ref="H5:H43">MMULT(逆行列係数!C5:AO43,'25'!G5:G43)</f>
        <v>1.5254588186226184E-3</v>
      </c>
      <c r="I5" s="77">
        <f t="shared" ref="I5:I38" si="2">C5+H5</f>
        <v>1.5254588186226184E-3</v>
      </c>
      <c r="J5" s="76">
        <f>分析係数表!G8</f>
        <v>0.12073170731707317</v>
      </c>
      <c r="K5" s="78">
        <f t="shared" ref="K5:K38" si="3">I5*J5</f>
        <v>1.8417124761419416E-4</v>
      </c>
      <c r="L5" s="79" t="s">
        <v>184</v>
      </c>
      <c r="M5" s="80" t="s">
        <v>184</v>
      </c>
      <c r="N5" s="81">
        <f>分析係数表!H8</f>
        <v>1.3177625301040578E-2</v>
      </c>
      <c r="O5" s="82">
        <f t="shared" ref="O5:O43" si="4">$M$44*N5</f>
        <v>0.15717097794926396</v>
      </c>
      <c r="P5" s="76">
        <f>分析係数表!C8</f>
        <v>0.28540305010893241</v>
      </c>
      <c r="Q5" s="82">
        <f t="shared" ref="Q5:Q38" si="5">O5*P5</f>
        <v>4.4857076495323694E-2</v>
      </c>
      <c r="R5" s="83">
        <f t="array" ref="R5:R43">MMULT(逆行列係数!C5:AO43,'25'!Q5:Q43)</f>
        <v>5.1887884120806888E-2</v>
      </c>
      <c r="S5" s="84">
        <f t="shared" ref="S5:S38" si="6">I5+R5</f>
        <v>5.3413342939429509E-2</v>
      </c>
      <c r="T5" s="85">
        <f>分析係数表!F8</f>
        <v>0.44634146341463415</v>
      </c>
      <c r="U5" s="86">
        <f t="shared" ref="U5:U38" si="7">S5*T5</f>
        <v>2.3840589653452683E-2</v>
      </c>
      <c r="V5" s="87">
        <f>分析係数表!D8</f>
        <v>0.27682926829268295</v>
      </c>
      <c r="W5" s="167">
        <f t="shared" ref="W5:W38" si="8">ROUND(S5*V5,0)</f>
        <v>0</v>
      </c>
      <c r="X5" s="76">
        <f>分析係数表!E8</f>
        <v>8.658536585365853E-2</v>
      </c>
      <c r="Y5" s="166">
        <f t="shared" ref="Y5:Y38" si="9">ROUND(S5*X5,0)</f>
        <v>0</v>
      </c>
    </row>
    <row r="6" spans="1:25" x14ac:dyDescent="0.2">
      <c r="A6" s="6" t="s">
        <v>219</v>
      </c>
      <c r="B6" s="5" t="s">
        <v>265</v>
      </c>
      <c r="C6" s="90"/>
      <c r="D6" s="76">
        <f>投入係数表!AA6</f>
        <v>0</v>
      </c>
      <c r="E6" s="77">
        <f t="shared" si="0"/>
        <v>0</v>
      </c>
      <c r="F6" s="76">
        <f>分析係数表!C9</f>
        <v>1</v>
      </c>
      <c r="G6" s="77">
        <f t="shared" si="1"/>
        <v>0</v>
      </c>
      <c r="H6" s="77">
        <v>1.9230611247032672E-3</v>
      </c>
      <c r="I6" s="77">
        <f t="shared" si="2"/>
        <v>1.9230611247032672E-3</v>
      </c>
      <c r="J6" s="76">
        <f>分析係数表!G9</f>
        <v>0.24766355140186916</v>
      </c>
      <c r="K6" s="78">
        <f t="shared" si="3"/>
        <v>4.7627214770688397E-4</v>
      </c>
      <c r="L6" s="79"/>
      <c r="M6" s="80"/>
      <c r="N6" s="81">
        <f>分析係数表!H9</f>
        <v>6.816013086745127E-4</v>
      </c>
      <c r="O6" s="82">
        <f t="shared" si="4"/>
        <v>8.1295333422033086E-3</v>
      </c>
      <c r="P6" s="76">
        <f>分析係数表!C9</f>
        <v>1</v>
      </c>
      <c r="Q6" s="82">
        <f t="shared" si="5"/>
        <v>8.1295333422033086E-3</v>
      </c>
      <c r="R6" s="83">
        <v>1.0254350375160929E-2</v>
      </c>
      <c r="S6" s="84">
        <f t="shared" si="6"/>
        <v>1.2177411499864196E-2</v>
      </c>
      <c r="T6" s="85">
        <f>分析係数表!F9</f>
        <v>0.64018691588785048</v>
      </c>
      <c r="U6" s="86">
        <f t="shared" si="7"/>
        <v>7.7958195115953033E-3</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1.6259066684406617E-2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8.7822458270106263E-2</v>
      </c>
      <c r="G8" s="77">
        <f t="shared" si="1"/>
        <v>0</v>
      </c>
      <c r="H8" s="77">
        <v>0.15151431451194614</v>
      </c>
      <c r="I8" s="77">
        <f t="shared" si="2"/>
        <v>0.15151431451194614</v>
      </c>
      <c r="J8" s="76">
        <f>分析係数表!G11</f>
        <v>0.34070796460176989</v>
      </c>
      <c r="K8" s="78">
        <f t="shared" si="3"/>
        <v>5.1622133705397574E-2</v>
      </c>
      <c r="L8" s="79"/>
      <c r="M8" s="80"/>
      <c r="N8" s="81">
        <f>分析係数表!H11</f>
        <v>0</v>
      </c>
      <c r="O8" s="82">
        <f t="shared" si="4"/>
        <v>0</v>
      </c>
      <c r="P8" s="76">
        <f>分析係数表!C11</f>
        <v>8.7822458270106263E-2</v>
      </c>
      <c r="Q8" s="82">
        <f t="shared" si="5"/>
        <v>0</v>
      </c>
      <c r="R8" s="83">
        <v>1.0871851833490803E-2</v>
      </c>
      <c r="S8" s="84">
        <f t="shared" si="6"/>
        <v>0.16238616634543693</v>
      </c>
      <c r="T8" s="85">
        <f>分析係数表!F11</f>
        <v>0.55309734513274333</v>
      </c>
      <c r="U8" s="86">
        <f t="shared" si="7"/>
        <v>8.9815357491945205E-2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投入係数表!AA9</f>
        <v>0</v>
      </c>
      <c r="E9" s="77">
        <f t="shared" si="0"/>
        <v>0</v>
      </c>
      <c r="F9" s="76">
        <f>分析係数表!C12</f>
        <v>5.1649194579391433E-2</v>
      </c>
      <c r="G9" s="77">
        <f t="shared" si="1"/>
        <v>0</v>
      </c>
      <c r="H9" s="77">
        <v>1.4769142450375458E-4</v>
      </c>
      <c r="I9" s="77">
        <f t="shared" si="2"/>
        <v>1.4769142450375458E-4</v>
      </c>
      <c r="J9" s="76">
        <f>分析係数表!G12</f>
        <v>0.11451828724353257</v>
      </c>
      <c r="K9" s="78">
        <f t="shared" si="3"/>
        <v>1.6913368974727473E-5</v>
      </c>
      <c r="L9" s="79"/>
      <c r="M9" s="80"/>
      <c r="N9" s="81">
        <f>分析係数表!H12</f>
        <v>9.8559549234334534E-2</v>
      </c>
      <c r="O9" s="82">
        <f t="shared" si="4"/>
        <v>1.1755305212825986</v>
      </c>
      <c r="P9" s="76">
        <f>分析係数表!C12</f>
        <v>5.1649194579391433E-2</v>
      </c>
      <c r="Q9" s="82">
        <f t="shared" si="5"/>
        <v>6.0715204627738377E-2</v>
      </c>
      <c r="R9" s="83">
        <v>6.5332969510368447E-2</v>
      </c>
      <c r="S9" s="84">
        <f t="shared" si="6"/>
        <v>6.5480660934872204E-2</v>
      </c>
      <c r="T9" s="85">
        <f>分析係数表!F12</f>
        <v>0.48360838537020517</v>
      </c>
      <c r="U9" s="86">
        <f t="shared" si="7"/>
        <v>3.1666996707687418E-2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投入係数表!AA10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0.17505595130211127</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投入係数表!AA11</f>
        <v>2.9411764705882353E-3</v>
      </c>
      <c r="E11" s="77">
        <f t="shared" si="0"/>
        <v>0.29411764705882354</v>
      </c>
      <c r="F11" s="76">
        <f>分析係数表!C14</f>
        <v>0.34108258154059679</v>
      </c>
      <c r="G11" s="77">
        <f t="shared" si="1"/>
        <v>0.10031840633546965</v>
      </c>
      <c r="H11" s="77">
        <v>0.27592771179818615</v>
      </c>
      <c r="I11" s="77">
        <f t="shared" si="2"/>
        <v>0.27592771179818615</v>
      </c>
      <c r="J11" s="76">
        <f>分析係数表!G14</f>
        <v>0.16056603773584904</v>
      </c>
      <c r="K11" s="78">
        <f t="shared" si="3"/>
        <v>4.4304619384954037E-2</v>
      </c>
      <c r="L11" s="79"/>
      <c r="M11" s="80"/>
      <c r="N11" s="81">
        <f>分析係数表!H14</f>
        <v>1.2723224428590903E-3</v>
      </c>
      <c r="O11" s="82">
        <f t="shared" si="4"/>
        <v>1.5175128905446178E-2</v>
      </c>
      <c r="P11" s="76">
        <f>分析係数表!C14</f>
        <v>0.34108258154059679</v>
      </c>
      <c r="Q11" s="82">
        <f t="shared" si="5"/>
        <v>5.1759721422809128E-3</v>
      </c>
      <c r="R11" s="83">
        <v>3.309699669823328E-2</v>
      </c>
      <c r="S11" s="84">
        <f t="shared" si="6"/>
        <v>0.30902470849641944</v>
      </c>
      <c r="T11" s="85">
        <f>分析係数表!F14</f>
        <v>0.29226415094339625</v>
      </c>
      <c r="U11" s="86">
        <f t="shared" si="7"/>
        <v>9.0316844049236553E-2</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投入係数表!AA12</f>
        <v>8.8235294117647058E-3</v>
      </c>
      <c r="E12" s="77">
        <f t="shared" si="0"/>
        <v>0.88235294117647056</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0.10893574678552434</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投入係数表!AA13</f>
        <v>1.1764705882352941E-2</v>
      </c>
      <c r="E13" s="77">
        <f t="shared" si="0"/>
        <v>1.1764705882352942</v>
      </c>
      <c r="F13" s="76">
        <f>分析係数表!C16</f>
        <v>7.999999999999996E-2</v>
      </c>
      <c r="G13" s="77">
        <f t="shared" si="1"/>
        <v>9.4117647058823486E-2</v>
      </c>
      <c r="H13" s="77">
        <v>0.13623371485180816</v>
      </c>
      <c r="I13" s="77">
        <f t="shared" si="2"/>
        <v>0.13623371485180816</v>
      </c>
      <c r="J13" s="76">
        <f>分析係数表!G16</f>
        <v>3.4364261168384883E-2</v>
      </c>
      <c r="K13" s="78">
        <f t="shared" si="3"/>
        <v>4.68157095710681E-3</v>
      </c>
      <c r="L13" s="79"/>
      <c r="M13" s="80"/>
      <c r="N13" s="81">
        <f>分析係数表!H16</f>
        <v>1.767619393829236E-2</v>
      </c>
      <c r="O13" s="82">
        <f t="shared" si="4"/>
        <v>0.2108258980078058</v>
      </c>
      <c r="P13" s="76">
        <f>分析係数表!C16</f>
        <v>7.999999999999996E-2</v>
      </c>
      <c r="Q13" s="82">
        <f t="shared" si="5"/>
        <v>1.6866071840624455E-2</v>
      </c>
      <c r="R13" s="83">
        <v>1.9777732783868768E-2</v>
      </c>
      <c r="S13" s="84">
        <f t="shared" si="6"/>
        <v>0.15601144763567693</v>
      </c>
      <c r="T13" s="85">
        <f>分析係数表!F16</f>
        <v>0.28865979381443296</v>
      </c>
      <c r="U13" s="86">
        <f t="shared" si="7"/>
        <v>4.5034232307205706E-2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投入係数表!AA14</f>
        <v>3.5294117647058823E-2</v>
      </c>
      <c r="E14" s="77">
        <f t="shared" si="0"/>
        <v>3.5294117647058822</v>
      </c>
      <c r="F14" s="76">
        <f>分析係数表!C17</f>
        <v>0.11736526946107784</v>
      </c>
      <c r="G14" s="77">
        <f t="shared" si="1"/>
        <v>0.4142303628038041</v>
      </c>
      <c r="H14" s="77">
        <v>0.48921114809872518</v>
      </c>
      <c r="I14" s="77">
        <f t="shared" si="2"/>
        <v>0.48921114809872518</v>
      </c>
      <c r="J14" s="76">
        <f>分析係数表!G17</f>
        <v>0.2134453781512605</v>
      </c>
      <c r="K14" s="78">
        <f t="shared" si="3"/>
        <v>0.10441985850174469</v>
      </c>
      <c r="L14" s="79"/>
      <c r="M14" s="80"/>
      <c r="N14" s="81">
        <f>分析係数表!H17</f>
        <v>2.9081655836779205E-3</v>
      </c>
      <c r="O14" s="82">
        <f t="shared" si="4"/>
        <v>3.4686008926734117E-2</v>
      </c>
      <c r="P14" s="76">
        <f>分析係数表!C17</f>
        <v>0.11736526946107784</v>
      </c>
      <c r="Q14" s="82">
        <f t="shared" si="5"/>
        <v>4.0709327842155009E-3</v>
      </c>
      <c r="R14" s="83">
        <v>7.0867559107722E-3</v>
      </c>
      <c r="S14" s="84">
        <f t="shared" si="6"/>
        <v>0.49629790400949736</v>
      </c>
      <c r="T14" s="85">
        <f>分析係数表!F17</f>
        <v>0.32436974789915968</v>
      </c>
      <c r="U14" s="86">
        <f t="shared" si="7"/>
        <v>0.16098402600644202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投入係数表!AA15</f>
        <v>5.8823529411764705E-3</v>
      </c>
      <c r="E15" s="77">
        <f t="shared" si="0"/>
        <v>0.58823529411764708</v>
      </c>
      <c r="F15" s="76">
        <f>分析係数表!C18</f>
        <v>0.3260188087774295</v>
      </c>
      <c r="G15" s="77">
        <f t="shared" si="1"/>
        <v>0.19177576986907618</v>
      </c>
      <c r="H15" s="77">
        <v>0.29247701205312554</v>
      </c>
      <c r="I15" s="77">
        <f t="shared" si="2"/>
        <v>0.29247701205312554</v>
      </c>
      <c r="J15" s="76">
        <f>分析係数表!G18</f>
        <v>0.2148626817447496</v>
      </c>
      <c r="K15" s="78">
        <f t="shared" si="3"/>
        <v>6.2842395158426004E-2</v>
      </c>
      <c r="L15" s="79"/>
      <c r="M15" s="80"/>
      <c r="N15" s="81">
        <f>分析係数表!H18</f>
        <v>4.544008724496751E-4</v>
      </c>
      <c r="O15" s="82">
        <f t="shared" si="4"/>
        <v>5.4196888948022061E-3</v>
      </c>
      <c r="P15" s="76">
        <f>分析係数表!C18</f>
        <v>0.3260188087774295</v>
      </c>
      <c r="Q15" s="82">
        <f t="shared" si="5"/>
        <v>1.7669205174276786E-3</v>
      </c>
      <c r="R15" s="83">
        <v>4.0290592348040987E-3</v>
      </c>
      <c r="S15" s="84">
        <f t="shared" si="6"/>
        <v>0.29650607128792966</v>
      </c>
      <c r="T15" s="85">
        <f>分析係数表!F18</f>
        <v>0.44749596122778673</v>
      </c>
      <c r="U15" s="86">
        <f t="shared" si="7"/>
        <v>0.13268526938086675</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投入係数表!AA16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-1.6259066684406616E-3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投入係数表!AA17</f>
        <v>0</v>
      </c>
      <c r="E17" s="77">
        <f t="shared" si="0"/>
        <v>0</v>
      </c>
      <c r="F17" s="76">
        <f>分析係数表!C20</f>
        <v>0.14381270903010035</v>
      </c>
      <c r="G17" s="77">
        <f t="shared" si="1"/>
        <v>0</v>
      </c>
      <c r="H17" s="77">
        <v>7.633380768985963E-3</v>
      </c>
      <c r="I17" s="77">
        <f t="shared" si="2"/>
        <v>7.633380768985963E-3</v>
      </c>
      <c r="J17" s="76">
        <f>分析係数表!G20</f>
        <v>0.10504201680672269</v>
      </c>
      <c r="K17" s="78">
        <f t="shared" si="3"/>
        <v>8.0182571102793731E-4</v>
      </c>
      <c r="L17" s="79"/>
      <c r="M17" s="80"/>
      <c r="N17" s="81">
        <f>分析係数表!H20</f>
        <v>5.9072113418457762E-4</v>
      </c>
      <c r="O17" s="82">
        <f t="shared" si="4"/>
        <v>7.0455955632428673E-3</v>
      </c>
      <c r="P17" s="76">
        <f>分析係数表!C20</f>
        <v>0.14381270903010035</v>
      </c>
      <c r="Q17" s="82">
        <f t="shared" si="5"/>
        <v>1.0132461846804124E-3</v>
      </c>
      <c r="R17" s="83">
        <v>2.1102957790019488E-3</v>
      </c>
      <c r="S17" s="84">
        <f t="shared" si="6"/>
        <v>9.7436765479879117E-3</v>
      </c>
      <c r="T17" s="85">
        <f>分析係数表!F20</f>
        <v>0.23109243697478993</v>
      </c>
      <c r="U17" s="86">
        <f t="shared" si="7"/>
        <v>2.2516899585686354E-3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投入係数表!AA18</f>
        <v>0</v>
      </c>
      <c r="E18" s="77">
        <f t="shared" si="0"/>
        <v>0</v>
      </c>
      <c r="F18" s="76">
        <f>分析係数表!C21</f>
        <v>1.9047619047619091E-2</v>
      </c>
      <c r="G18" s="77">
        <f t="shared" si="1"/>
        <v>0</v>
      </c>
      <c r="H18" s="77">
        <v>7.6708177108222699E-3</v>
      </c>
      <c r="I18" s="77">
        <f t="shared" si="2"/>
        <v>7.6708177108222699E-3</v>
      </c>
      <c r="J18" s="76">
        <f>分析係数表!G21</f>
        <v>0.29914529914529914</v>
      </c>
      <c r="K18" s="78">
        <f t="shared" si="3"/>
        <v>2.2946890587929865E-3</v>
      </c>
      <c r="L18" s="79"/>
      <c r="M18" s="80"/>
      <c r="N18" s="81">
        <f>分析係数表!H21</f>
        <v>9.5424183214431774E-4</v>
      </c>
      <c r="O18" s="82">
        <f t="shared" si="4"/>
        <v>1.1381346679084633E-2</v>
      </c>
      <c r="P18" s="76">
        <f>分析係数表!C21</f>
        <v>1.9047619047619091E-2</v>
      </c>
      <c r="Q18" s="82">
        <f t="shared" si="5"/>
        <v>2.1678755579208873E-4</v>
      </c>
      <c r="R18" s="83">
        <v>4.5055504524518076E-4</v>
      </c>
      <c r="S18" s="84">
        <f t="shared" si="6"/>
        <v>8.1213727560674499E-3</v>
      </c>
      <c r="T18" s="85">
        <f>分析係数表!F21</f>
        <v>0.44444444444444442</v>
      </c>
      <c r="U18" s="86">
        <f t="shared" si="7"/>
        <v>3.6094990026966441E-3</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投入係数表!AA19</f>
        <v>1.1764705882352941E-2</v>
      </c>
      <c r="E19" s="77">
        <f t="shared" si="0"/>
        <v>1.1764705882352942</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5.4196888948022058E-4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5.4196888948022058E-4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投入係数表!AA21</f>
        <v>0</v>
      </c>
      <c r="E21" s="77">
        <f t="shared" si="0"/>
        <v>0</v>
      </c>
      <c r="F21" s="76">
        <f>分析係数表!C24</f>
        <v>1.5105740181268867E-2</v>
      </c>
      <c r="G21" s="77">
        <f t="shared" si="1"/>
        <v>0</v>
      </c>
      <c r="H21" s="77">
        <v>3.9925314430435115E-4</v>
      </c>
      <c r="I21" s="77">
        <f t="shared" si="2"/>
        <v>3.9925314430435115E-4</v>
      </c>
      <c r="J21" s="76">
        <f>分析係数表!G24</f>
        <v>0.33333333333333331</v>
      </c>
      <c r="K21" s="78">
        <f t="shared" si="3"/>
        <v>1.3308438143478372E-4</v>
      </c>
      <c r="L21" s="79"/>
      <c r="M21" s="80"/>
      <c r="N21" s="81">
        <f>分析係数表!H24</f>
        <v>4.0896078520470761E-4</v>
      </c>
      <c r="O21" s="82">
        <f t="shared" si="4"/>
        <v>4.8777200053219854E-3</v>
      </c>
      <c r="P21" s="76">
        <f>分析係数表!C24</f>
        <v>1.5105740181268867E-2</v>
      </c>
      <c r="Q21" s="82">
        <f t="shared" si="5"/>
        <v>7.3681571077371306E-5</v>
      </c>
      <c r="R21" s="83">
        <v>1.8958589383132686E-4</v>
      </c>
      <c r="S21" s="84">
        <f t="shared" si="6"/>
        <v>5.8883903813567806E-4</v>
      </c>
      <c r="T21" s="85">
        <f>分析係数表!F24</f>
        <v>0.55555555555555558</v>
      </c>
      <c r="U21" s="86">
        <f t="shared" si="7"/>
        <v>3.2713279896426562E-4</v>
      </c>
      <c r="V21" s="87">
        <f>分析係数表!D24</f>
        <v>0</v>
      </c>
      <c r="W21" s="167">
        <f t="shared" si="8"/>
        <v>0</v>
      </c>
      <c r="X21" s="76">
        <f>分析係数表!E24</f>
        <v>0</v>
      </c>
      <c r="Y21" s="166">
        <f t="shared" si="9"/>
        <v>0</v>
      </c>
    </row>
    <row r="22" spans="1:25" x14ac:dyDescent="0.2">
      <c r="A22" s="6" t="s">
        <v>10</v>
      </c>
      <c r="B22" s="5" t="s">
        <v>271</v>
      </c>
      <c r="C22" s="90"/>
      <c r="D22" s="76">
        <f>投入係数表!AA22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6.5036266737626466E-3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投入係数表!AA23</f>
        <v>0</v>
      </c>
      <c r="E23" s="77">
        <f t="shared" si="0"/>
        <v>0</v>
      </c>
      <c r="F23" s="76">
        <f>分析係数表!C26</f>
        <v>0.3413940256045519</v>
      </c>
      <c r="G23" s="77">
        <f t="shared" si="1"/>
        <v>0</v>
      </c>
      <c r="H23" s="77">
        <v>2.2819362678212031E-2</v>
      </c>
      <c r="I23" s="77">
        <f t="shared" si="2"/>
        <v>2.2819362678212031E-2</v>
      </c>
      <c r="J23" s="76">
        <f>分析係数表!G26</f>
        <v>0.19709090909090909</v>
      </c>
      <c r="K23" s="78">
        <f t="shared" si="3"/>
        <v>4.4974889351239713E-3</v>
      </c>
      <c r="L23" s="79"/>
      <c r="M23" s="80"/>
      <c r="N23" s="81">
        <f>分析係数表!H26</f>
        <v>1.1996183032671423E-2</v>
      </c>
      <c r="O23" s="82">
        <f t="shared" si="4"/>
        <v>0.14307978682277825</v>
      </c>
      <c r="P23" s="76">
        <f>分析係数表!C26</f>
        <v>0.3413940256045519</v>
      </c>
      <c r="Q23" s="82">
        <f t="shared" si="5"/>
        <v>4.8846584406069385E-2</v>
      </c>
      <c r="R23" s="83">
        <v>5.1772048967165717E-2</v>
      </c>
      <c r="S23" s="84">
        <f t="shared" si="6"/>
        <v>7.4591411645377748E-2</v>
      </c>
      <c r="T23" s="85">
        <f>分析係数表!F26</f>
        <v>0.33090909090909093</v>
      </c>
      <c r="U23" s="86">
        <f t="shared" si="7"/>
        <v>2.4682976217197727E-2</v>
      </c>
      <c r="V23" s="87">
        <f>分析係数表!D26</f>
        <v>1.6E-2</v>
      </c>
      <c r="W23" s="167">
        <f t="shared" si="8"/>
        <v>0</v>
      </c>
      <c r="X23" s="76">
        <f>分析係数表!E26</f>
        <v>1.6E-2</v>
      </c>
      <c r="Y23" s="166">
        <f t="shared" si="9"/>
        <v>0</v>
      </c>
    </row>
    <row r="24" spans="1:25" x14ac:dyDescent="0.2">
      <c r="A24" s="6" t="s">
        <v>12</v>
      </c>
      <c r="B24" s="5" t="s">
        <v>365</v>
      </c>
      <c r="C24" s="90"/>
      <c r="D24" s="76">
        <f>投入係数表!AA24</f>
        <v>0</v>
      </c>
      <c r="E24" s="77">
        <f t="shared" si="0"/>
        <v>0</v>
      </c>
      <c r="F24" s="76">
        <f>分析係数表!C27</f>
        <v>1.9120458891013214E-3</v>
      </c>
      <c r="G24" s="77">
        <f t="shared" si="1"/>
        <v>0</v>
      </c>
      <c r="H24" s="77">
        <v>1.8164822643985698E-5</v>
      </c>
      <c r="I24" s="77">
        <f t="shared" si="2"/>
        <v>1.8164822643985698E-5</v>
      </c>
      <c r="J24" s="76">
        <f>分析係数表!G27</f>
        <v>0.2857142857142857</v>
      </c>
      <c r="K24" s="78">
        <f t="shared" si="3"/>
        <v>5.1899493268530567E-6</v>
      </c>
      <c r="L24" s="79"/>
      <c r="M24" s="80"/>
      <c r="N24" s="81">
        <f>分析係数表!H27</f>
        <v>1.131458172399691E-2</v>
      </c>
      <c r="O24" s="82">
        <f t="shared" si="4"/>
        <v>0.13495025348057493</v>
      </c>
      <c r="P24" s="76">
        <f>分析係数表!C27</f>
        <v>1.9120458891013214E-3</v>
      </c>
      <c r="Q24" s="82">
        <f t="shared" si="5"/>
        <v>2.5803107740071462E-4</v>
      </c>
      <c r="R24" s="83">
        <v>2.5867665605850055E-4</v>
      </c>
      <c r="S24" s="84">
        <f t="shared" si="6"/>
        <v>2.7684147870248623E-4</v>
      </c>
      <c r="T24" s="85">
        <f>分析係数表!F27</f>
        <v>0.5714285714285714</v>
      </c>
      <c r="U24" s="86">
        <f t="shared" si="7"/>
        <v>1.58195130687135E-4</v>
      </c>
      <c r="V24" s="87">
        <f>分析係数表!D27</f>
        <v>0</v>
      </c>
      <c r="W24" s="167">
        <f t="shared" si="8"/>
        <v>0</v>
      </c>
      <c r="X24" s="76">
        <f>分析係数表!E27</f>
        <v>0</v>
      </c>
      <c r="Y24" s="166">
        <f t="shared" si="9"/>
        <v>0</v>
      </c>
    </row>
    <row r="25" spans="1:25" x14ac:dyDescent="0.2">
      <c r="A25" s="6" t="s">
        <v>13</v>
      </c>
      <c r="B25" s="5" t="s">
        <v>191</v>
      </c>
      <c r="C25" s="90"/>
      <c r="D25" s="76">
        <f>投入係数表!AA25</f>
        <v>0</v>
      </c>
      <c r="E25" s="77">
        <f t="shared" si="0"/>
        <v>0</v>
      </c>
      <c r="F25" s="76">
        <f>分析係数表!C28</f>
        <v>4.5924225028702859E-3</v>
      </c>
      <c r="G25" s="77">
        <f t="shared" si="1"/>
        <v>0</v>
      </c>
      <c r="H25" s="77">
        <v>6.5952642192279327E-4</v>
      </c>
      <c r="I25" s="77">
        <f t="shared" si="2"/>
        <v>6.5952642192279327E-4</v>
      </c>
      <c r="J25" s="76">
        <f>分析係数表!G28</f>
        <v>0.125</v>
      </c>
      <c r="K25" s="78">
        <f t="shared" si="3"/>
        <v>8.2440802740349158E-5</v>
      </c>
      <c r="L25" s="79"/>
      <c r="M25" s="80"/>
      <c r="N25" s="81">
        <f>分析係数表!H28</f>
        <v>2.2174762575544144E-2</v>
      </c>
      <c r="O25" s="82">
        <f t="shared" si="4"/>
        <v>0.26448081806634766</v>
      </c>
      <c r="P25" s="76">
        <f>分析係数表!C28</f>
        <v>4.5924225028702859E-3</v>
      </c>
      <c r="Q25" s="82">
        <f t="shared" si="5"/>
        <v>1.214607660465437E-3</v>
      </c>
      <c r="R25" s="83">
        <v>1.2466548916138459E-3</v>
      </c>
      <c r="S25" s="84">
        <f t="shared" si="6"/>
        <v>1.9061813135366392E-3</v>
      </c>
      <c r="T25" s="85">
        <f>分析係数表!F28</f>
        <v>0.20833333333333334</v>
      </c>
      <c r="U25" s="86">
        <f t="shared" si="7"/>
        <v>3.9712110698679985E-4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投入係数表!AA26</f>
        <v>2.9411764705882353E-3</v>
      </c>
      <c r="E26" s="77">
        <f t="shared" si="0"/>
        <v>0.29411764705882354</v>
      </c>
      <c r="F26" s="76">
        <f>分析係数表!C29</f>
        <v>0.39276807980049877</v>
      </c>
      <c r="G26" s="77">
        <f t="shared" si="1"/>
        <v>0.11552002347073494</v>
      </c>
      <c r="H26" s="77">
        <v>0.17498129645515909</v>
      </c>
      <c r="I26" s="77">
        <f t="shared" si="2"/>
        <v>0.17498129645515909</v>
      </c>
      <c r="J26" s="76">
        <f>分析係数表!G29</f>
        <v>0.26146220570012391</v>
      </c>
      <c r="K26" s="78">
        <f t="shared" si="3"/>
        <v>4.5750995727433165E-2</v>
      </c>
      <c r="L26" s="79"/>
      <c r="M26" s="80"/>
      <c r="N26" s="81">
        <f>分析係数表!H29</f>
        <v>1.0178579542872723E-2</v>
      </c>
      <c r="O26" s="82">
        <f t="shared" si="4"/>
        <v>0.12140103124356942</v>
      </c>
      <c r="P26" s="76">
        <f>分析係数表!C29</f>
        <v>0.39276807980049877</v>
      </c>
      <c r="Q26" s="82">
        <f t="shared" si="5"/>
        <v>4.7682449927337119E-2</v>
      </c>
      <c r="R26" s="83">
        <v>5.7858863553679307E-2</v>
      </c>
      <c r="S26" s="84">
        <f t="shared" si="6"/>
        <v>0.23284016000883839</v>
      </c>
      <c r="T26" s="85">
        <f>分析係数表!F29</f>
        <v>0.36926889714993805</v>
      </c>
      <c r="U26" s="86">
        <f t="shared" si="7"/>
        <v>8.598062909867886E-2</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投入係数表!AA27</f>
        <v>3.2352941176470591E-2</v>
      </c>
      <c r="E27" s="77">
        <f t="shared" si="0"/>
        <v>3.2352941176470593</v>
      </c>
      <c r="F27" s="76">
        <f>分析係数表!C30</f>
        <v>1</v>
      </c>
      <c r="G27" s="77">
        <f t="shared" si="1"/>
        <v>3.2352941176470593</v>
      </c>
      <c r="H27" s="77">
        <v>3.6611141741694353</v>
      </c>
      <c r="I27" s="77">
        <f t="shared" si="2"/>
        <v>3.6611141741694353</v>
      </c>
      <c r="J27" s="76">
        <f>分析係数表!G30</f>
        <v>0.34503154574132494</v>
      </c>
      <c r="K27" s="78">
        <f t="shared" si="3"/>
        <v>1.2631998826491546</v>
      </c>
      <c r="L27" s="79"/>
      <c r="M27" s="80"/>
      <c r="N27" s="81">
        <f>分析係数表!H30</f>
        <v>0</v>
      </c>
      <c r="O27" s="82">
        <f t="shared" si="4"/>
        <v>0</v>
      </c>
      <c r="P27" s="76">
        <f>分析係数表!C30</f>
        <v>1</v>
      </c>
      <c r="Q27" s="82">
        <f t="shared" si="5"/>
        <v>0</v>
      </c>
      <c r="R27" s="83">
        <v>2.5883125372484824E-2</v>
      </c>
      <c r="S27" s="84">
        <f t="shared" si="6"/>
        <v>3.68699729954192</v>
      </c>
      <c r="T27" s="85">
        <f>分析係数表!F30</f>
        <v>0.4357255520504732</v>
      </c>
      <c r="U27" s="86">
        <f t="shared" si="7"/>
        <v>1.6065189337515069</v>
      </c>
      <c r="V27" s="87">
        <f>分析係数表!D30</f>
        <v>0.15930599369085174</v>
      </c>
      <c r="W27" s="167">
        <f t="shared" si="8"/>
        <v>1</v>
      </c>
      <c r="X27" s="76">
        <f>分析係数表!E30</f>
        <v>8.6750788643533125E-2</v>
      </c>
      <c r="Y27" s="166">
        <f t="shared" si="9"/>
        <v>0</v>
      </c>
    </row>
    <row r="28" spans="1:25" x14ac:dyDescent="0.2">
      <c r="A28" s="6" t="s">
        <v>16</v>
      </c>
      <c r="B28" s="5" t="s">
        <v>192</v>
      </c>
      <c r="C28" s="90"/>
      <c r="D28" s="76">
        <f>投入係数表!AA28</f>
        <v>4.4117647058823532E-2</v>
      </c>
      <c r="E28" s="77">
        <f t="shared" si="0"/>
        <v>4.4117647058823533</v>
      </c>
      <c r="F28" s="76">
        <f>分析係数表!C31</f>
        <v>0.9610142630744849</v>
      </c>
      <c r="G28" s="77">
        <f t="shared" si="1"/>
        <v>4.2397688076815516</v>
      </c>
      <c r="H28" s="77">
        <v>5.3138383292987355</v>
      </c>
      <c r="I28" s="77">
        <f t="shared" si="2"/>
        <v>5.3138383292987355</v>
      </c>
      <c r="J28" s="76">
        <f>分析係数表!G31</f>
        <v>7.0898896726351968E-2</v>
      </c>
      <c r="K28" s="78">
        <f t="shared" si="3"/>
        <v>0.37674527492948173</v>
      </c>
      <c r="L28" s="79"/>
      <c r="M28" s="80"/>
      <c r="N28" s="81">
        <f>分析係数表!H31</f>
        <v>2.4401326850547553E-2</v>
      </c>
      <c r="O28" s="82">
        <f t="shared" si="4"/>
        <v>0.29103729365087844</v>
      </c>
      <c r="P28" s="76">
        <f>分析係数表!C31</f>
        <v>0.9610142630744849</v>
      </c>
      <c r="Q28" s="82">
        <f t="shared" si="5"/>
        <v>0.27969099028509142</v>
      </c>
      <c r="R28" s="83">
        <v>0.36952602503705356</v>
      </c>
      <c r="S28" s="84">
        <f t="shared" si="6"/>
        <v>5.6833643543357892</v>
      </c>
      <c r="T28" s="85">
        <f>分析係数表!F31</f>
        <v>0.34418520528124436</v>
      </c>
      <c r="U28" s="86">
        <f t="shared" si="7"/>
        <v>1.9561299269851704</v>
      </c>
      <c r="V28" s="87">
        <f>分析係数表!D31</f>
        <v>1.9895098571170193E-3</v>
      </c>
      <c r="W28" s="167">
        <f t="shared" si="8"/>
        <v>0</v>
      </c>
      <c r="X28" s="76">
        <f>分析係数表!E31</f>
        <v>1.7483571471634412E-3</v>
      </c>
      <c r="Y28" s="166">
        <f t="shared" si="9"/>
        <v>0</v>
      </c>
    </row>
    <row r="29" spans="1:25" x14ac:dyDescent="0.2">
      <c r="A29" s="6" t="s">
        <v>17</v>
      </c>
      <c r="B29" s="5" t="s">
        <v>272</v>
      </c>
      <c r="C29" s="75">
        <f>最終需要_まとめ!C30</f>
        <v>100</v>
      </c>
      <c r="D29" s="76">
        <f>投入係数表!AA29</f>
        <v>9.4117647058823528E-2</v>
      </c>
      <c r="E29" s="77">
        <f t="shared" si="0"/>
        <v>9.4117647058823533</v>
      </c>
      <c r="F29" s="76">
        <f>分析係数表!C32</f>
        <v>1</v>
      </c>
      <c r="G29" s="77">
        <f t="shared" si="1"/>
        <v>9.4117647058823533</v>
      </c>
      <c r="H29" s="77">
        <v>10.404602560538851</v>
      </c>
      <c r="I29" s="77">
        <f t="shared" si="2"/>
        <v>110.40460256053885</v>
      </c>
      <c r="J29" s="76">
        <f>分析係数表!G32</f>
        <v>0.14117647058823529</v>
      </c>
      <c r="K29" s="78">
        <f t="shared" si="3"/>
        <v>15.586532126193719</v>
      </c>
      <c r="L29" s="79"/>
      <c r="M29" s="80"/>
      <c r="N29" s="81">
        <f>分析係数表!H32</f>
        <v>7.0886536102149319E-3</v>
      </c>
      <c r="O29" s="82">
        <f t="shared" si="4"/>
        <v>8.4547146758914421E-2</v>
      </c>
      <c r="P29" s="76">
        <f>分析係数表!C32</f>
        <v>1</v>
      </c>
      <c r="Q29" s="82">
        <f t="shared" si="5"/>
        <v>8.4547146758914421E-2</v>
      </c>
      <c r="R29" s="83">
        <v>0.10627256291354946</v>
      </c>
      <c r="S29" s="84">
        <f t="shared" si="6"/>
        <v>110.51087512345239</v>
      </c>
      <c r="T29" s="85">
        <f>分析係数表!F32</f>
        <v>0.4823529411764706</v>
      </c>
      <c r="U29" s="86">
        <f t="shared" si="7"/>
        <v>53.305245647782918</v>
      </c>
      <c r="V29" s="87">
        <f>分析係数表!D32</f>
        <v>2.3529411764705882E-2</v>
      </c>
      <c r="W29" s="167">
        <f t="shared" si="8"/>
        <v>3</v>
      </c>
      <c r="X29" s="76">
        <f>分析係数表!E32</f>
        <v>3.5294117647058823E-2</v>
      </c>
      <c r="Y29" s="166">
        <f t="shared" si="9"/>
        <v>4</v>
      </c>
    </row>
    <row r="30" spans="1:25" x14ac:dyDescent="0.2">
      <c r="A30" s="6" t="s">
        <v>18</v>
      </c>
      <c r="B30" s="5" t="s">
        <v>273</v>
      </c>
      <c r="C30" s="90"/>
      <c r="D30" s="76">
        <f>投入係数表!AA30</f>
        <v>2.9411764705882353E-3</v>
      </c>
      <c r="E30" s="77">
        <f t="shared" si="0"/>
        <v>0.29411764705882354</v>
      </c>
      <c r="F30" s="76">
        <f>分析係数表!C33</f>
        <v>0.51830443159922934</v>
      </c>
      <c r="G30" s="77">
        <f t="shared" si="1"/>
        <v>0.15244247988212628</v>
      </c>
      <c r="H30" s="77">
        <v>0.21313993549208182</v>
      </c>
      <c r="I30" s="77">
        <f t="shared" si="2"/>
        <v>0.21313993549208182</v>
      </c>
      <c r="J30" s="76">
        <f>分析係数表!G33</f>
        <v>0.50370370370370365</v>
      </c>
      <c r="K30" s="78">
        <f t="shared" si="3"/>
        <v>0.1073593749145301</v>
      </c>
      <c r="L30" s="79"/>
      <c r="M30" s="80"/>
      <c r="N30" s="81">
        <f>分析係数表!H33</f>
        <v>1.0451220066342527E-3</v>
      </c>
      <c r="O30" s="82">
        <f t="shared" si="4"/>
        <v>1.2465284458045072E-2</v>
      </c>
      <c r="P30" s="76">
        <f>分析係数表!C33</f>
        <v>0.51830443159922934</v>
      </c>
      <c r="Q30" s="82">
        <f t="shared" si="5"/>
        <v>6.4608121757497592E-3</v>
      </c>
      <c r="R30" s="83">
        <v>2.0779097666260495E-2</v>
      </c>
      <c r="S30" s="84">
        <f t="shared" si="6"/>
        <v>0.23391903315834231</v>
      </c>
      <c r="T30" s="85">
        <f>分析係数表!F33</f>
        <v>0.61481481481481481</v>
      </c>
      <c r="U30" s="86">
        <f t="shared" si="7"/>
        <v>0.14381688705290677</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投入係数表!AA31</f>
        <v>1.7647058823529412E-2</v>
      </c>
      <c r="E31" s="77">
        <f t="shared" si="0"/>
        <v>1.7647058823529411</v>
      </c>
      <c r="F31" s="76">
        <f>分析係数表!C34</f>
        <v>0.14253664373317376</v>
      </c>
      <c r="G31" s="77">
        <f t="shared" si="1"/>
        <v>0.2515352536467772</v>
      </c>
      <c r="H31" s="77">
        <v>0.35295435490368376</v>
      </c>
      <c r="I31" s="77">
        <f t="shared" si="2"/>
        <v>0.35295435490368376</v>
      </c>
      <c r="J31" s="76">
        <f>分析係数表!G34</f>
        <v>0.42611464968152868</v>
      </c>
      <c r="K31" s="78">
        <f t="shared" si="3"/>
        <v>0.15039902129335314</v>
      </c>
      <c r="L31" s="79"/>
      <c r="M31" s="80"/>
      <c r="N31" s="81">
        <f>分析係数表!H34</f>
        <v>0.17362657336302087</v>
      </c>
      <c r="O31" s="82">
        <f t="shared" si="4"/>
        <v>2.070863126703923</v>
      </c>
      <c r="P31" s="76">
        <f>分析係数表!C34</f>
        <v>0.14253664373317376</v>
      </c>
      <c r="Q31" s="82">
        <f t="shared" si="5"/>
        <v>0.29517387971116338</v>
      </c>
      <c r="R31" s="83">
        <v>0.31192164719018467</v>
      </c>
      <c r="S31" s="84">
        <f t="shared" si="6"/>
        <v>0.66487600209386843</v>
      </c>
      <c r="T31" s="85">
        <f>分析係数表!F34</f>
        <v>0.68789808917197448</v>
      </c>
      <c r="U31" s="86">
        <f t="shared" si="7"/>
        <v>0.45736693137667378</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投入係数表!AA32</f>
        <v>2.3529411764705882E-2</v>
      </c>
      <c r="E32" s="77">
        <f t="shared" si="0"/>
        <v>2.3529411764705883</v>
      </c>
      <c r="F32" s="76">
        <f>分析係数表!C35</f>
        <v>0.11069496462754891</v>
      </c>
      <c r="G32" s="77">
        <f t="shared" si="1"/>
        <v>0.26045874030011507</v>
      </c>
      <c r="H32" s="77">
        <v>0.31411848820778071</v>
      </c>
      <c r="I32" s="77">
        <f t="shared" si="2"/>
        <v>0.31411848820778071</v>
      </c>
      <c r="J32" s="76">
        <f>分析係数表!G35</f>
        <v>0.32042253521126762</v>
      </c>
      <c r="K32" s="78">
        <f t="shared" si="3"/>
        <v>0.10065064234826777</v>
      </c>
      <c r="L32" s="79"/>
      <c r="M32" s="80"/>
      <c r="N32" s="81">
        <f>分析係数表!H35</f>
        <v>6.6251647203162636E-2</v>
      </c>
      <c r="O32" s="82">
        <f t="shared" si="4"/>
        <v>0.79019064086216173</v>
      </c>
      <c r="P32" s="76">
        <f>分析係数表!C35</f>
        <v>0.11069496462754891</v>
      </c>
      <c r="Q32" s="82">
        <f t="shared" si="5"/>
        <v>8.7470125039257191E-2</v>
      </c>
      <c r="R32" s="83">
        <v>0.10099206793464707</v>
      </c>
      <c r="S32" s="84">
        <f t="shared" si="6"/>
        <v>0.41511055614242776</v>
      </c>
      <c r="T32" s="85">
        <f>分析係数表!F35</f>
        <v>0.63380281690140849</v>
      </c>
      <c r="U32" s="86">
        <f t="shared" si="7"/>
        <v>0.26309823980858099</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投入係数表!AA33</f>
        <v>0</v>
      </c>
      <c r="E33" s="77">
        <f t="shared" si="0"/>
        <v>0</v>
      </c>
      <c r="F33" s="76">
        <f>分析係数表!C36</f>
        <v>0.6760350559081294</v>
      </c>
      <c r="G33" s="77">
        <f t="shared" si="1"/>
        <v>0</v>
      </c>
      <c r="H33" s="77">
        <v>5.3563643290429369E-2</v>
      </c>
      <c r="I33" s="77">
        <f t="shared" si="2"/>
        <v>5.3563643290429369E-2</v>
      </c>
      <c r="J33" s="76">
        <f>分析係数表!G36</f>
        <v>4.0214477211796247E-3</v>
      </c>
      <c r="K33" s="78">
        <f t="shared" si="3"/>
        <v>2.1540339124837549E-4</v>
      </c>
      <c r="L33" s="79"/>
      <c r="M33" s="80"/>
      <c r="N33" s="81">
        <f>分析係数表!H36</f>
        <v>0.13227609397010043</v>
      </c>
      <c r="O33" s="82">
        <f t="shared" si="4"/>
        <v>1.5776714372769223</v>
      </c>
      <c r="P33" s="76">
        <f>分析係数表!C36</f>
        <v>0.6760350559081294</v>
      </c>
      <c r="Q33" s="82">
        <f t="shared" si="5"/>
        <v>1.066561198304163</v>
      </c>
      <c r="R33" s="83">
        <v>1.0952191111888301</v>
      </c>
      <c r="S33" s="84">
        <f t="shared" si="6"/>
        <v>1.1487827544792595</v>
      </c>
      <c r="T33" s="85">
        <f>分析係数表!F36</f>
        <v>0.90035746201966038</v>
      </c>
      <c r="U33" s="86">
        <f t="shared" si="7"/>
        <v>1.0343151252349008</v>
      </c>
      <c r="V33" s="87">
        <f>分析係数表!D36</f>
        <v>8.0428954423592495E-3</v>
      </c>
      <c r="W33" s="167">
        <f t="shared" si="8"/>
        <v>0</v>
      </c>
      <c r="X33" s="76">
        <f>分析係数表!E36</f>
        <v>0</v>
      </c>
      <c r="Y33" s="166">
        <f t="shared" si="9"/>
        <v>0</v>
      </c>
    </row>
    <row r="34" spans="1:25" x14ac:dyDescent="0.2">
      <c r="A34" s="6" t="s">
        <v>22</v>
      </c>
      <c r="B34" s="5" t="s">
        <v>377</v>
      </c>
      <c r="C34" s="90"/>
      <c r="D34" s="76">
        <f>投入係数表!AA34</f>
        <v>1.1764705882352941E-2</v>
      </c>
      <c r="E34" s="77">
        <f t="shared" si="0"/>
        <v>1.1764705882352942</v>
      </c>
      <c r="F34" s="76">
        <f>分析係数表!C37</f>
        <v>0.1837517433751743</v>
      </c>
      <c r="G34" s="77">
        <f t="shared" si="1"/>
        <v>0.21617852161785212</v>
      </c>
      <c r="H34" s="77">
        <v>0.31968497354688691</v>
      </c>
      <c r="I34" s="77">
        <f t="shared" si="2"/>
        <v>0.31968497354688691</v>
      </c>
      <c r="J34" s="76">
        <f>分析係数表!G37</f>
        <v>0.39318023660403617</v>
      </c>
      <c r="K34" s="78">
        <f t="shared" si="3"/>
        <v>0.12569381353792003</v>
      </c>
      <c r="L34" s="79"/>
      <c r="M34" s="80"/>
      <c r="N34" s="81">
        <f>分析係数表!H37</f>
        <v>5.0938337801608578E-2</v>
      </c>
      <c r="O34" s="82">
        <f t="shared" si="4"/>
        <v>0.60754712510732722</v>
      </c>
      <c r="P34" s="76">
        <f>分析係数表!C37</f>
        <v>0.1837517433751743</v>
      </c>
      <c r="Q34" s="82">
        <f t="shared" si="5"/>
        <v>0.1116378434210465</v>
      </c>
      <c r="R34" s="83">
        <v>0.12818648789004269</v>
      </c>
      <c r="S34" s="84">
        <f t="shared" si="6"/>
        <v>0.44787146143692957</v>
      </c>
      <c r="T34" s="85">
        <f>分析係数表!F37</f>
        <v>0.67780097425191366</v>
      </c>
      <c r="U34" s="86">
        <f t="shared" si="7"/>
        <v>0.30356771290157925</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投入係数表!AA35</f>
        <v>4.1176470588235294E-2</v>
      </c>
      <c r="E35" s="77">
        <f t="shared" si="0"/>
        <v>4.117647058823529</v>
      </c>
      <c r="F35" s="76">
        <f>分析係数表!C38</f>
        <v>7.8895463510848529E-3</v>
      </c>
      <c r="G35" s="77">
        <f t="shared" si="1"/>
        <v>3.2486367327996452E-2</v>
      </c>
      <c r="H35" s="77">
        <v>3.7491192749534046E-2</v>
      </c>
      <c r="I35" s="77">
        <f t="shared" si="2"/>
        <v>3.7491192749534046E-2</v>
      </c>
      <c r="J35" s="76">
        <f>分析係数表!G38</f>
        <v>0.41666666666666669</v>
      </c>
      <c r="K35" s="78">
        <f t="shared" si="3"/>
        <v>1.5621330312305852E-2</v>
      </c>
      <c r="L35" s="79"/>
      <c r="M35" s="80"/>
      <c r="N35" s="81">
        <f>分析係数表!H38</f>
        <v>4.4667605761803064E-2</v>
      </c>
      <c r="O35" s="82">
        <f t="shared" si="4"/>
        <v>0.53275541835905682</v>
      </c>
      <c r="P35" s="76">
        <f>分析係数表!C38</f>
        <v>7.8895463510848529E-3</v>
      </c>
      <c r="Q35" s="82">
        <f t="shared" si="5"/>
        <v>4.2031985669353806E-3</v>
      </c>
      <c r="R35" s="83">
        <v>4.707796896973618E-3</v>
      </c>
      <c r="S35" s="84">
        <f t="shared" si="6"/>
        <v>4.2198989646507666E-2</v>
      </c>
      <c r="T35" s="85">
        <f>分析係数表!F38</f>
        <v>0.70833333333333337</v>
      </c>
      <c r="U35" s="86">
        <f t="shared" si="7"/>
        <v>2.9890950999609599E-2</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投入係数表!AA36</f>
        <v>0</v>
      </c>
      <c r="E36" s="77">
        <f t="shared" si="0"/>
        <v>0</v>
      </c>
      <c r="F36" s="76">
        <f>分析係数表!C39</f>
        <v>1</v>
      </c>
      <c r="G36" s="77">
        <f t="shared" si="1"/>
        <v>0</v>
      </c>
      <c r="H36" s="77">
        <v>0.12377435631365816</v>
      </c>
      <c r="I36" s="77">
        <f t="shared" si="2"/>
        <v>0.12377435631365816</v>
      </c>
      <c r="J36" s="76">
        <f>分析係数表!G39</f>
        <v>0.33114754098360655</v>
      </c>
      <c r="K36" s="78">
        <f t="shared" si="3"/>
        <v>4.0987573730096635E-2</v>
      </c>
      <c r="L36" s="79"/>
      <c r="M36" s="80"/>
      <c r="N36" s="81">
        <f>分析係数表!H39</f>
        <v>4.0896078520470756E-3</v>
      </c>
      <c r="O36" s="82">
        <f t="shared" si="4"/>
        <v>4.8777200053219852E-2</v>
      </c>
      <c r="P36" s="76">
        <f>分析係数表!C39</f>
        <v>1</v>
      </c>
      <c r="Q36" s="82">
        <f t="shared" si="5"/>
        <v>4.8777200053219852E-2</v>
      </c>
      <c r="R36" s="83">
        <v>7.5417211193739495E-2</v>
      </c>
      <c r="S36" s="84">
        <f t="shared" si="6"/>
        <v>0.19919156750739764</v>
      </c>
      <c r="T36" s="85">
        <f>分析係数表!F39</f>
        <v>0.68196721311475406</v>
      </c>
      <c r="U36" s="86">
        <f t="shared" si="7"/>
        <v>0.13584211816897937</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投入係数表!AA37</f>
        <v>0</v>
      </c>
      <c r="E37" s="77">
        <f t="shared" si="0"/>
        <v>0</v>
      </c>
      <c r="F37" s="76">
        <f>分析係数表!C40</f>
        <v>0.77068092290377044</v>
      </c>
      <c r="G37" s="77">
        <f t="shared" si="1"/>
        <v>0</v>
      </c>
      <c r="H37" s="77">
        <v>2.5969943114488445E-4</v>
      </c>
      <c r="I37" s="77">
        <f t="shared" si="2"/>
        <v>2.5969943114488445E-4</v>
      </c>
      <c r="J37" s="76">
        <f>分析係数表!G40</f>
        <v>0.52989130434782605</v>
      </c>
      <c r="K37" s="78">
        <f t="shared" si="3"/>
        <v>1.3761247030775125E-4</v>
      </c>
      <c r="L37" s="79"/>
      <c r="M37" s="80"/>
      <c r="N37" s="81">
        <f>分析係数表!H40</f>
        <v>3.0172217930658426E-2</v>
      </c>
      <c r="O37" s="82">
        <f t="shared" si="4"/>
        <v>0.35986734261486647</v>
      </c>
      <c r="P37" s="76">
        <f>分析係数表!C40</f>
        <v>0.77068092290377044</v>
      </c>
      <c r="Q37" s="82">
        <f t="shared" si="5"/>
        <v>0.27734289572935267</v>
      </c>
      <c r="R37" s="83">
        <v>0.27739469748789219</v>
      </c>
      <c r="S37" s="84">
        <f t="shared" si="6"/>
        <v>0.27765439691903709</v>
      </c>
      <c r="T37" s="85">
        <f>分析係数表!F40</f>
        <v>0.69599184782608692</v>
      </c>
      <c r="U37" s="86">
        <f t="shared" si="7"/>
        <v>0.1932451967687184</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投入係数表!AA38</f>
        <v>0</v>
      </c>
      <c r="E38" s="77">
        <f t="shared" si="0"/>
        <v>0</v>
      </c>
      <c r="F38" s="76">
        <f>分析係数表!C41</f>
        <v>0.61174300645557944</v>
      </c>
      <c r="G38" s="77">
        <f t="shared" si="1"/>
        <v>0</v>
      </c>
      <c r="H38" s="77">
        <v>1.7451221828442892E-3</v>
      </c>
      <c r="I38" s="77">
        <f t="shared" si="2"/>
        <v>1.7451221828442892E-3</v>
      </c>
      <c r="J38" s="76">
        <f>分析係数表!G41</f>
        <v>0.45221971407072986</v>
      </c>
      <c r="K38" s="78">
        <f t="shared" si="3"/>
        <v>7.8917865454433244E-4</v>
      </c>
      <c r="L38" s="79"/>
      <c r="M38" s="80"/>
      <c r="N38" s="81">
        <f>分析係数表!H41</f>
        <v>5.2210660244467667E-2</v>
      </c>
      <c r="O38" s="82">
        <f t="shared" si="4"/>
        <v>0.62272225401277348</v>
      </c>
      <c r="P38" s="76">
        <f>分析係数表!C41</f>
        <v>0.61174300645557944</v>
      </c>
      <c r="Q38" s="82">
        <f t="shared" si="5"/>
        <v>0.38094598385656908</v>
      </c>
      <c r="R38" s="83">
        <v>0.38612918019141579</v>
      </c>
      <c r="S38" s="84">
        <f t="shared" si="6"/>
        <v>0.38787430237426007</v>
      </c>
      <c r="T38" s="85">
        <f>分析係数表!F41</f>
        <v>0.5410082768999247</v>
      </c>
      <c r="U38" s="86">
        <f t="shared" si="7"/>
        <v>0.2098432079812588</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投入係数表!AA39</f>
        <v>8.8235294117647058E-3</v>
      </c>
      <c r="E39" s="77">
        <f>$C$29*D39</f>
        <v>0.88235294117647056</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0.17993367130743324</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投入係数表!AA40</f>
        <v>0.13529411764705881</v>
      </c>
      <c r="E40" s="77">
        <f>$C$29*D40</f>
        <v>13.529411764705882</v>
      </c>
      <c r="F40" s="76">
        <f>分析係数表!C43</f>
        <v>0.17601918465227817</v>
      </c>
      <c r="G40" s="77">
        <f>E40*F40</f>
        <v>2.3814360276484692</v>
      </c>
      <c r="H40" s="77">
        <v>2.8574051647586161</v>
      </c>
      <c r="I40" s="77">
        <f>C40+H40</f>
        <v>2.8574051647586161</v>
      </c>
      <c r="J40" s="76">
        <f>分析係数表!G43</f>
        <v>0.3244228432563791</v>
      </c>
      <c r="K40" s="78">
        <f>I40*J40</f>
        <v>0.92700750788645259</v>
      </c>
      <c r="L40" s="79"/>
      <c r="M40" s="80"/>
      <c r="N40" s="81">
        <f>分析係数表!H43</f>
        <v>4.0396237560776115E-2</v>
      </c>
      <c r="O40" s="82">
        <f t="shared" si="4"/>
        <v>0.48181034274791606</v>
      </c>
      <c r="P40" s="76">
        <f>分析係数表!C43</f>
        <v>0.17601918465227817</v>
      </c>
      <c r="Q40" s="82">
        <f>O40*P40</f>
        <v>8.4807863687522869E-2</v>
      </c>
      <c r="R40" s="83">
        <v>0.11708743109395141</v>
      </c>
      <c r="S40" s="84">
        <f>I40+R40</f>
        <v>2.9744925958525674</v>
      </c>
      <c r="T40" s="85">
        <f>分析係数表!F43</f>
        <v>0.59416767922235725</v>
      </c>
      <c r="U40" s="86">
        <f>S40*T40</f>
        <v>1.767347362541805</v>
      </c>
      <c r="V40" s="87">
        <f>分析係数表!D43</f>
        <v>0.17253948967193194</v>
      </c>
      <c r="W40" s="167">
        <f>ROUND(S40*V40,0)</f>
        <v>1</v>
      </c>
      <c r="X40" s="76">
        <f>分析係数表!E43</f>
        <v>9.5990279465370601E-2</v>
      </c>
      <c r="Y40" s="166">
        <f>ROUND(S40*X40,0)</f>
        <v>0</v>
      </c>
    </row>
    <row r="41" spans="1:25" x14ac:dyDescent="0.2">
      <c r="A41" s="6" t="s">
        <v>340</v>
      </c>
      <c r="B41" s="5" t="s">
        <v>42</v>
      </c>
      <c r="C41" s="90"/>
      <c r="D41" s="76">
        <f>投入係数表!AA41</f>
        <v>0</v>
      </c>
      <c r="E41" s="77">
        <f>$C$29*D41</f>
        <v>0</v>
      </c>
      <c r="F41" s="76">
        <f>分析係数表!C44</f>
        <v>0.35545171339563864</v>
      </c>
      <c r="G41" s="77">
        <f>E41*F41</f>
        <v>0</v>
      </c>
      <c r="H41" s="77">
        <v>8.6230816348186563E-4</v>
      </c>
      <c r="I41" s="77">
        <f>C41+H41</f>
        <v>8.6230816348186563E-4</v>
      </c>
      <c r="J41" s="76">
        <f>分析係数表!G44</f>
        <v>0.26461880088823092</v>
      </c>
      <c r="K41" s="78">
        <f>I41*J41</f>
        <v>2.2818295221670387E-4</v>
      </c>
      <c r="L41" s="79"/>
      <c r="M41" s="80"/>
      <c r="N41" s="81">
        <f>分析係数表!H44</f>
        <v>0.11582678238742218</v>
      </c>
      <c r="O41" s="82">
        <f t="shared" si="4"/>
        <v>1.3814786992850823</v>
      </c>
      <c r="P41" s="76">
        <f>分析係数表!C44</f>
        <v>0.35545171339563864</v>
      </c>
      <c r="Q41" s="82">
        <f>O41*P41</f>
        <v>0.49104897068046072</v>
      </c>
      <c r="R41" s="83">
        <v>0.49721440428945729</v>
      </c>
      <c r="S41" s="84">
        <f>I41+R41</f>
        <v>0.49807671245293916</v>
      </c>
      <c r="T41" s="85">
        <f>分析係数表!F44</f>
        <v>0.46669133974833454</v>
      </c>
      <c r="U41" s="86">
        <f>S41*T41</f>
        <v>0.23244808823210816</v>
      </c>
      <c r="V41" s="87">
        <f>分析係数表!D44</f>
        <v>0.18985936343449297</v>
      </c>
      <c r="W41" s="167">
        <f>ROUND(S41*V41,0)</f>
        <v>0</v>
      </c>
      <c r="X41" s="76">
        <f>分析係数表!E44</f>
        <v>0.1073279052553664</v>
      </c>
      <c r="Y41" s="166">
        <f>ROUND(S41*X41,0)</f>
        <v>0</v>
      </c>
    </row>
    <row r="42" spans="1:25" x14ac:dyDescent="0.2">
      <c r="A42" s="6" t="s">
        <v>341</v>
      </c>
      <c r="B42" s="5" t="s">
        <v>278</v>
      </c>
      <c r="C42" s="90"/>
      <c r="D42" s="76">
        <f>投入係数表!AA42</f>
        <v>0</v>
      </c>
      <c r="E42" s="77">
        <f>$C$29*D42</f>
        <v>0</v>
      </c>
      <c r="F42" s="76">
        <f>分析係数表!C45</f>
        <v>1</v>
      </c>
      <c r="G42" s="77">
        <f>E42*F42</f>
        <v>0</v>
      </c>
      <c r="H42" s="77">
        <v>9.1423466790458471E-2</v>
      </c>
      <c r="I42" s="77">
        <f>C42+H42</f>
        <v>9.1423466790458471E-2</v>
      </c>
      <c r="J42" s="76">
        <f>分析係数表!G45</f>
        <v>0</v>
      </c>
      <c r="K42" s="78">
        <f>I42*J42</f>
        <v>0</v>
      </c>
      <c r="L42" s="79"/>
      <c r="M42" s="80"/>
      <c r="N42" s="81">
        <f>分析係数表!H45</f>
        <v>0</v>
      </c>
      <c r="O42" s="82">
        <f t="shared" si="4"/>
        <v>0</v>
      </c>
      <c r="P42" s="76">
        <f>分析係数表!C45</f>
        <v>1</v>
      </c>
      <c r="Q42" s="82">
        <f>O42*P42</f>
        <v>0</v>
      </c>
      <c r="R42" s="83">
        <v>3.8544422441955051E-2</v>
      </c>
      <c r="S42" s="84">
        <f>I42+R42</f>
        <v>0.12996788923241354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1.1764705882352941E-2</v>
      </c>
      <c r="E43" s="77">
        <f>$C$29*D43</f>
        <v>1.1764705882352942</v>
      </c>
      <c r="F43" s="76">
        <f>分析係数表!C46</f>
        <v>0.4567198177676538</v>
      </c>
      <c r="G43" s="77">
        <f>E43*F43</f>
        <v>0.53731743266782805</v>
      </c>
      <c r="H43" s="77">
        <v>0.64619858750766979</v>
      </c>
      <c r="I43" s="77">
        <f>C43+H43</f>
        <v>0.64619858750766979</v>
      </c>
      <c r="J43" s="76">
        <f>分析係数表!G46</f>
        <v>7.462686567164179E-3</v>
      </c>
      <c r="K43" s="78">
        <f>I43*J43</f>
        <v>4.8223775187139538E-3</v>
      </c>
      <c r="L43" s="79"/>
      <c r="M43" s="80"/>
      <c r="N43" s="81">
        <f>分析係数表!H46</f>
        <v>2.3901485890852909E-2</v>
      </c>
      <c r="O43" s="82">
        <f t="shared" si="4"/>
        <v>0.28507563586659601</v>
      </c>
      <c r="P43" s="76">
        <f>分析係数表!C46</f>
        <v>0.4567198177676538</v>
      </c>
      <c r="Q43" s="82">
        <f>O43*P43</f>
        <v>0.13019969246298976</v>
      </c>
      <c r="R43" s="83">
        <v>0.13908161660375193</v>
      </c>
      <c r="S43" s="84">
        <f>I43+R43</f>
        <v>0.78528020411142174</v>
      </c>
      <c r="T43" s="85">
        <f>分析係数表!F46</f>
        <v>0.31592039800995025</v>
      </c>
      <c r="U43" s="86">
        <f>S43*T43</f>
        <v>0.24808603463221532</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92">
        <f>投入係数表!AA44</f>
        <v>0.50294117647058822</v>
      </c>
      <c r="E44" s="91">
        <f>SUM(E5:E43)</f>
        <v>50.294117647058826</v>
      </c>
      <c r="F44" s="92">
        <f>分析係数表!C47</f>
        <v>0.36342247216802481</v>
      </c>
      <c r="G44" s="91">
        <f>SUM(G5:G43)</f>
        <v>21.634644663840039</v>
      </c>
      <c r="H44" s="91">
        <f>SUM(H5:H43)</f>
        <v>25.955318272028961</v>
      </c>
      <c r="I44" s="91">
        <f>SUM(I5:I43)</f>
        <v>125.95531827202895</v>
      </c>
      <c r="J44" s="92">
        <f>分析係数表!G47</f>
        <v>0.19905001489523683</v>
      </c>
      <c r="K44" s="93">
        <f>SUM(K5:K43)</f>
        <v>19.022502951820119</v>
      </c>
      <c r="L44" s="94">
        <f>最終需要_まとめ!$L$33</f>
        <v>0.627</v>
      </c>
      <c r="M44" s="91">
        <f>K44*L44</f>
        <v>11.927109350791214</v>
      </c>
      <c r="N44" s="95">
        <f>分析係数表!H47</f>
        <v>1</v>
      </c>
      <c r="O44" s="96">
        <f>SUM(O5:O43)</f>
        <v>11.927109350791214</v>
      </c>
      <c r="P44" s="92">
        <f>分析係数表!C47</f>
        <v>0.36342247216802481</v>
      </c>
      <c r="Q44" s="96">
        <f>SUM(Q5:Q43)</f>
        <v>3.589754900865072</v>
      </c>
      <c r="R44" s="91">
        <f>SUM(R5:R43)</f>
        <v>4.0105811666462907</v>
      </c>
      <c r="S44" s="97">
        <f>SUM(S5:S43)</f>
        <v>129.96589943867522</v>
      </c>
      <c r="T44" s="98">
        <f>分析係数表!F47</f>
        <v>0.46090827844162724</v>
      </c>
      <c r="U44" s="99">
        <f>SUM(U5:U43)</f>
        <v>62.586308742641151</v>
      </c>
      <c r="V44" s="100">
        <f>分析係数表!D47</f>
        <v>7.2937009698454208E-2</v>
      </c>
      <c r="W44" s="164">
        <f>SUM(W5:W43)</f>
        <v>5</v>
      </c>
      <c r="X44" s="92">
        <f>分析係数表!E47</f>
        <v>5.555923339181093E-2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8" t="s">
        <v>126</v>
      </c>
      <c r="L4" s="459"/>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115.13119675246357</v>
      </c>
      <c r="E6" s="168">
        <f>'1'!U44</f>
        <v>51.634937804368263</v>
      </c>
      <c r="F6" s="119">
        <f>'1'!W44</f>
        <v>30</v>
      </c>
      <c r="G6" s="171">
        <f>'1'!Y44</f>
        <v>9</v>
      </c>
      <c r="H6" s="53">
        <v>1</v>
      </c>
      <c r="I6" s="56"/>
      <c r="J6" s="104" t="s">
        <v>102</v>
      </c>
      <c r="K6" s="185">
        <v>0.75600000000000001</v>
      </c>
      <c r="L6" s="186">
        <v>0.73199999999999998</v>
      </c>
    </row>
    <row r="7" spans="1:12" x14ac:dyDescent="0.2">
      <c r="A7" s="159" t="s">
        <v>219</v>
      </c>
      <c r="B7" s="3" t="s">
        <v>265</v>
      </c>
      <c r="C7" s="133">
        <v>100</v>
      </c>
      <c r="D7" s="128">
        <f>'2'!S44</f>
        <v>132.87680592827715</v>
      </c>
      <c r="E7" s="169">
        <f>'2'!U44</f>
        <v>80.548176382198037</v>
      </c>
      <c r="F7" s="120">
        <f>'2'!W44</f>
        <v>21</v>
      </c>
      <c r="G7" s="172">
        <f>'2'!Y44</f>
        <v>13</v>
      </c>
      <c r="H7" s="156">
        <v>2</v>
      </c>
      <c r="I7" s="56"/>
      <c r="J7" s="103" t="s">
        <v>135</v>
      </c>
      <c r="K7" s="187">
        <v>0.74099999999999999</v>
      </c>
      <c r="L7" s="188">
        <v>0.71099999999999997</v>
      </c>
    </row>
    <row r="8" spans="1:12" x14ac:dyDescent="0.2">
      <c r="A8" s="159" t="s">
        <v>220</v>
      </c>
      <c r="B8" s="3" t="s">
        <v>266</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221</v>
      </c>
      <c r="B9" s="3" t="s">
        <v>27</v>
      </c>
      <c r="C9" s="133">
        <v>100</v>
      </c>
      <c r="D9" s="128">
        <f>'4'!S44</f>
        <v>121.33162724939771</v>
      </c>
      <c r="E9" s="169">
        <f>'4'!U44</f>
        <v>65.653050049825453</v>
      </c>
      <c r="F9" s="120">
        <f>'4'!W44</f>
        <v>2</v>
      </c>
      <c r="G9" s="172">
        <f>'4'!Y44</f>
        <v>1</v>
      </c>
      <c r="H9" s="156">
        <v>4</v>
      </c>
      <c r="I9" s="56"/>
      <c r="J9" s="103" t="s">
        <v>137</v>
      </c>
      <c r="K9" s="187">
        <v>0.871</v>
      </c>
      <c r="L9" s="188">
        <v>0.74299999999999999</v>
      </c>
    </row>
    <row r="10" spans="1:12" x14ac:dyDescent="0.2">
      <c r="A10" s="2" t="s">
        <v>222</v>
      </c>
      <c r="B10" s="10" t="s">
        <v>190</v>
      </c>
      <c r="C10" s="132">
        <v>100</v>
      </c>
      <c r="D10" s="127">
        <f>'5'!S44</f>
        <v>113.67841735243637</v>
      </c>
      <c r="E10" s="168">
        <f>'5'!U44</f>
        <v>54.762228659673696</v>
      </c>
      <c r="F10" s="119">
        <f>'5'!W44</f>
        <v>4</v>
      </c>
      <c r="G10" s="171">
        <f>'5'!Y44</f>
        <v>4</v>
      </c>
      <c r="H10" s="53">
        <v>5</v>
      </c>
      <c r="I10" s="56"/>
      <c r="J10" s="103" t="s">
        <v>138</v>
      </c>
      <c r="K10" s="187">
        <v>0.82499999999999996</v>
      </c>
      <c r="L10" s="188">
        <v>0.73499999999999999</v>
      </c>
    </row>
    <row r="11" spans="1:12" x14ac:dyDescent="0.2">
      <c r="A11" s="159" t="s">
        <v>223</v>
      </c>
      <c r="B11" s="3" t="s">
        <v>28</v>
      </c>
      <c r="C11" s="133">
        <v>100</v>
      </c>
      <c r="D11" s="128">
        <f>'6'!S44</f>
        <v>114.6398036367231</v>
      </c>
      <c r="E11" s="169">
        <f>'6'!U44</f>
        <v>45.423918195637825</v>
      </c>
      <c r="F11" s="120">
        <f>'6'!W44</f>
        <v>19</v>
      </c>
      <c r="G11" s="172">
        <f>'6'!Y44</f>
        <v>17</v>
      </c>
      <c r="H11" s="156">
        <v>6</v>
      </c>
      <c r="I11" s="56"/>
      <c r="J11" s="103" t="s">
        <v>139</v>
      </c>
      <c r="K11" s="187">
        <v>0.86899999999999999</v>
      </c>
      <c r="L11" s="188">
        <v>0.76500000000000001</v>
      </c>
    </row>
    <row r="12" spans="1:12" x14ac:dyDescent="0.2">
      <c r="A12" s="159" t="s">
        <v>224</v>
      </c>
      <c r="B12" s="3" t="s">
        <v>267</v>
      </c>
      <c r="C12" s="133">
        <v>100</v>
      </c>
      <c r="D12" s="128">
        <f>'7'!S44</f>
        <v>132.62167717607019</v>
      </c>
      <c r="E12" s="169">
        <f>'7'!U44</f>
        <v>42.1853453570859</v>
      </c>
      <c r="F12" s="120">
        <f>'7'!W44</f>
        <v>4</v>
      </c>
      <c r="G12" s="172">
        <f>'7'!Y44</f>
        <v>3</v>
      </c>
      <c r="H12" s="156">
        <v>7</v>
      </c>
      <c r="I12" s="56"/>
      <c r="J12" s="103" t="s">
        <v>140</v>
      </c>
      <c r="K12" s="187">
        <v>0.80400000000000005</v>
      </c>
      <c r="L12" s="188">
        <v>0.749</v>
      </c>
    </row>
    <row r="13" spans="1:12" x14ac:dyDescent="0.2">
      <c r="A13" s="159" t="s">
        <v>225</v>
      </c>
      <c r="B13" s="3" t="s">
        <v>29</v>
      </c>
      <c r="C13" s="133">
        <v>100</v>
      </c>
      <c r="D13" s="128">
        <f>'8'!S44</f>
        <v>111.40318869787767</v>
      </c>
      <c r="E13" s="169">
        <f>'8'!U44</f>
        <v>35.617305829273484</v>
      </c>
      <c r="F13" s="120">
        <f>'8'!W44</f>
        <v>3</v>
      </c>
      <c r="G13" s="172">
        <f>'8'!Y44</f>
        <v>2</v>
      </c>
      <c r="H13" s="156">
        <v>8</v>
      </c>
      <c r="I13" s="56"/>
      <c r="J13" s="103" t="s">
        <v>195</v>
      </c>
      <c r="K13" s="161">
        <v>0.78600000000000003</v>
      </c>
      <c r="L13" s="189">
        <v>0.73599999999999999</v>
      </c>
    </row>
    <row r="14" spans="1:12" x14ac:dyDescent="0.2">
      <c r="A14" s="159" t="s">
        <v>226</v>
      </c>
      <c r="B14" s="3" t="s">
        <v>30</v>
      </c>
      <c r="C14" s="133">
        <v>100</v>
      </c>
      <c r="D14" s="128">
        <f>'9'!S44</f>
        <v>109.240648967571</v>
      </c>
      <c r="E14" s="169">
        <f>'9'!U44</f>
        <v>33.701825680900512</v>
      </c>
      <c r="F14" s="120">
        <f>'9'!W44</f>
        <v>3</v>
      </c>
      <c r="G14" s="172">
        <f>'9'!Y44</f>
        <v>3</v>
      </c>
      <c r="H14" s="156">
        <v>9</v>
      </c>
      <c r="I14" s="56"/>
      <c r="J14" s="103" t="s">
        <v>196</v>
      </c>
      <c r="K14" s="161">
        <v>0.69399999999999995</v>
      </c>
      <c r="L14" s="189">
        <v>0.751</v>
      </c>
    </row>
    <row r="15" spans="1:12" x14ac:dyDescent="0.2">
      <c r="A15" s="159" t="s">
        <v>2</v>
      </c>
      <c r="B15" s="3" t="s">
        <v>364</v>
      </c>
      <c r="C15" s="133">
        <v>100</v>
      </c>
      <c r="D15" s="128">
        <f>'10'!S44</f>
        <v>115.55592066396186</v>
      </c>
      <c r="E15" s="169">
        <f>'10'!U44</f>
        <v>39.795132646267483</v>
      </c>
      <c r="F15" s="120">
        <f>'10'!W44</f>
        <v>4</v>
      </c>
      <c r="G15" s="172">
        <f>'10'!Y44</f>
        <v>2</v>
      </c>
      <c r="H15" s="156">
        <v>10</v>
      </c>
      <c r="I15" s="56"/>
      <c r="J15" s="103" t="s">
        <v>197</v>
      </c>
      <c r="K15" s="161">
        <v>0.66300000000000003</v>
      </c>
      <c r="L15" s="189">
        <v>0.73499999999999999</v>
      </c>
    </row>
    <row r="16" spans="1:12" x14ac:dyDescent="0.2">
      <c r="A16" s="159" t="s">
        <v>3</v>
      </c>
      <c r="B16" s="3" t="s">
        <v>31</v>
      </c>
      <c r="C16" s="133">
        <v>100</v>
      </c>
      <c r="D16" s="128">
        <f>'11'!S44</f>
        <v>124.09705095785161</v>
      </c>
      <c r="E16" s="169">
        <f>'11'!U44</f>
        <v>55.495058097402946</v>
      </c>
      <c r="F16" s="120">
        <f>'11'!W44</f>
        <v>8</v>
      </c>
      <c r="G16" s="172">
        <f>'11'!Y44</f>
        <v>7</v>
      </c>
      <c r="H16" s="156">
        <v>11</v>
      </c>
      <c r="I16" s="56"/>
      <c r="J16" s="103" t="s">
        <v>198</v>
      </c>
      <c r="K16" s="161">
        <v>0.66</v>
      </c>
      <c r="L16" s="189">
        <v>0.72199999999999998</v>
      </c>
    </row>
    <row r="17" spans="1:12" x14ac:dyDescent="0.2">
      <c r="A17" s="159" t="s">
        <v>4</v>
      </c>
      <c r="B17" s="3" t="s">
        <v>32</v>
      </c>
      <c r="C17" s="133">
        <v>100</v>
      </c>
      <c r="D17" s="128">
        <f>'12'!S44</f>
        <v>100</v>
      </c>
      <c r="E17" s="169">
        <f>'12'!U44</f>
        <v>20</v>
      </c>
      <c r="F17" s="120">
        <f>'12'!W44</f>
        <v>0</v>
      </c>
      <c r="G17" s="172">
        <f>'12'!Y44</f>
        <v>0</v>
      </c>
      <c r="H17" s="156">
        <v>12</v>
      </c>
      <c r="I17" s="56"/>
      <c r="J17" s="103" t="s">
        <v>199</v>
      </c>
      <c r="K17" s="161">
        <v>0.69299999999999995</v>
      </c>
      <c r="L17" s="189">
        <v>0.73899999999999999</v>
      </c>
    </row>
    <row r="18" spans="1:12" x14ac:dyDescent="0.2">
      <c r="A18" s="159" t="s">
        <v>5</v>
      </c>
      <c r="B18" s="3" t="s">
        <v>33</v>
      </c>
      <c r="C18" s="133">
        <v>100</v>
      </c>
      <c r="D18" s="128">
        <f>'13'!S44</f>
        <v>119.97853688515403</v>
      </c>
      <c r="E18" s="169">
        <f>'13'!U44</f>
        <v>30.982199187662477</v>
      </c>
      <c r="F18" s="120">
        <f>'13'!W44</f>
        <v>5</v>
      </c>
      <c r="G18" s="172">
        <f>'13'!Y44</f>
        <v>6</v>
      </c>
      <c r="H18" s="156">
        <v>13</v>
      </c>
      <c r="I18" s="56"/>
      <c r="J18" s="103" t="s">
        <v>215</v>
      </c>
      <c r="K18" s="161">
        <v>0.75800000000000001</v>
      </c>
      <c r="L18" s="189">
        <v>0.74199999999999999</v>
      </c>
    </row>
    <row r="19" spans="1:12" x14ac:dyDescent="0.2">
      <c r="A19" s="159" t="s">
        <v>6</v>
      </c>
      <c r="B19" s="3" t="s">
        <v>34</v>
      </c>
      <c r="C19" s="133">
        <v>100</v>
      </c>
      <c r="D19" s="128">
        <f>'14'!S44</f>
        <v>113.25816101848316</v>
      </c>
      <c r="E19" s="169">
        <f>'14'!U44</f>
        <v>51.28087111204055</v>
      </c>
      <c r="F19" s="120">
        <f>'14'!W44</f>
        <v>4</v>
      </c>
      <c r="G19" s="172">
        <f>'14'!Y44</f>
        <v>1</v>
      </c>
      <c r="H19" s="156">
        <v>14</v>
      </c>
      <c r="I19" s="56"/>
      <c r="J19" s="103" t="s">
        <v>216</v>
      </c>
      <c r="K19" s="161">
        <v>0.752</v>
      </c>
      <c r="L19" s="189">
        <v>0.72199999999999998</v>
      </c>
    </row>
    <row r="20" spans="1:12" x14ac:dyDescent="0.2">
      <c r="A20" s="159" t="s">
        <v>7</v>
      </c>
      <c r="B20" s="3" t="s">
        <v>268</v>
      </c>
      <c r="C20" s="133">
        <v>100</v>
      </c>
      <c r="D20" s="128">
        <f>'15'!S44</f>
        <v>108.77682527994658</v>
      </c>
      <c r="E20" s="169">
        <f>'15'!U44</f>
        <v>52.505691216049129</v>
      </c>
      <c r="F20" s="120">
        <f>'15'!W44</f>
        <v>17</v>
      </c>
      <c r="G20" s="172">
        <f>'15'!Y44</f>
        <v>17</v>
      </c>
      <c r="H20" s="156">
        <v>15</v>
      </c>
      <c r="I20" s="56"/>
      <c r="J20" s="103" t="s">
        <v>217</v>
      </c>
      <c r="K20" s="161">
        <v>0.71899999999999997</v>
      </c>
      <c r="L20" s="189">
        <v>0.74399999999999999</v>
      </c>
    </row>
    <row r="21" spans="1:12" x14ac:dyDescent="0.2">
      <c r="A21" s="159" t="s">
        <v>8</v>
      </c>
      <c r="B21" s="3" t="s">
        <v>269</v>
      </c>
      <c r="C21" s="133">
        <v>100</v>
      </c>
      <c r="D21" s="128">
        <f>'16'!S44</f>
        <v>109.73265962959715</v>
      </c>
      <c r="E21" s="169">
        <f>'16'!U44</f>
        <v>49.225601747562187</v>
      </c>
      <c r="F21" s="120">
        <f>'16'!W44</f>
        <v>6</v>
      </c>
      <c r="G21" s="172">
        <f>'16'!Y44</f>
        <v>4</v>
      </c>
      <c r="H21" s="156">
        <v>16</v>
      </c>
      <c r="I21" s="56"/>
      <c r="J21" s="103" t="s">
        <v>218</v>
      </c>
      <c r="K21" s="161">
        <v>0.82599999999999996</v>
      </c>
      <c r="L21" s="189">
        <v>0.75</v>
      </c>
    </row>
    <row r="22" spans="1:12" x14ac:dyDescent="0.2">
      <c r="A22" s="159" t="s">
        <v>9</v>
      </c>
      <c r="B22" s="3" t="s">
        <v>270</v>
      </c>
      <c r="C22" s="133">
        <v>100</v>
      </c>
      <c r="D22" s="128">
        <f>'17'!S44</f>
        <v>109.12414692624806</v>
      </c>
      <c r="E22" s="169">
        <f>'17'!U44</f>
        <v>61.272315831598192</v>
      </c>
      <c r="F22" s="120">
        <f>'17'!W44</f>
        <v>1</v>
      </c>
      <c r="G22" s="172">
        <f>'17'!Y44</f>
        <v>1</v>
      </c>
      <c r="H22" s="156">
        <v>17</v>
      </c>
      <c r="I22" s="56"/>
      <c r="J22" s="103" t="s">
        <v>252</v>
      </c>
      <c r="K22" s="161">
        <v>0.84399999999999997</v>
      </c>
      <c r="L22" s="189">
        <v>0.76200000000000001</v>
      </c>
    </row>
    <row r="23" spans="1:12" x14ac:dyDescent="0.2">
      <c r="A23" s="159" t="s">
        <v>10</v>
      </c>
      <c r="B23" s="3" t="s">
        <v>271</v>
      </c>
      <c r="C23" s="133">
        <v>100</v>
      </c>
      <c r="D23" s="128">
        <f>'18'!S44</f>
        <v>111.37604885669111</v>
      </c>
      <c r="E23" s="169">
        <f>'18'!U44</f>
        <v>56.151823440122051</v>
      </c>
      <c r="F23" s="120">
        <f>'18'!W44</f>
        <v>1</v>
      </c>
      <c r="G23" s="172">
        <f>'18'!Y44</f>
        <v>0</v>
      </c>
      <c r="H23" s="156">
        <v>18</v>
      </c>
      <c r="I23" s="56"/>
      <c r="J23" s="190" t="s">
        <v>262</v>
      </c>
      <c r="K23" s="394">
        <v>0.94499999999999995</v>
      </c>
      <c r="L23" s="395">
        <v>0.77200000000000002</v>
      </c>
    </row>
    <row r="24" spans="1:12" x14ac:dyDescent="0.2">
      <c r="A24" s="159" t="s">
        <v>11</v>
      </c>
      <c r="B24" s="3" t="s">
        <v>35</v>
      </c>
      <c r="C24" s="133">
        <v>100</v>
      </c>
      <c r="D24" s="128">
        <f>'19'!S44</f>
        <v>116.28734022485071</v>
      </c>
      <c r="E24" s="169">
        <f>'19'!U44</f>
        <v>40.340125157259209</v>
      </c>
      <c r="F24" s="120">
        <f>'19'!W44</f>
        <v>2</v>
      </c>
      <c r="G24" s="172">
        <f>'19'!Y44</f>
        <v>2</v>
      </c>
      <c r="H24" s="156">
        <v>19</v>
      </c>
      <c r="I24" s="56"/>
      <c r="J24" s="103" t="s">
        <v>339</v>
      </c>
      <c r="K24" s="161">
        <v>0.80800000000000005</v>
      </c>
      <c r="L24" s="189">
        <v>0.74199999999999999</v>
      </c>
    </row>
    <row r="25" spans="1:12" x14ac:dyDescent="0.2">
      <c r="A25" s="159" t="s">
        <v>12</v>
      </c>
      <c r="B25" s="3" t="s">
        <v>366</v>
      </c>
      <c r="C25" s="133">
        <v>100</v>
      </c>
      <c r="D25" s="128">
        <f>'20'!S44</f>
        <v>106.02381472212026</v>
      </c>
      <c r="E25" s="169">
        <f>'20'!U44</f>
        <v>60.872052179927003</v>
      </c>
      <c r="F25" s="120">
        <f>'20'!W44</f>
        <v>0</v>
      </c>
      <c r="G25" s="172">
        <f>'20'!Y44</f>
        <v>0</v>
      </c>
      <c r="H25" s="156">
        <v>20</v>
      </c>
      <c r="I25" s="56"/>
      <c r="J25" s="103" t="s">
        <v>368</v>
      </c>
      <c r="K25" s="161">
        <v>0.82699999999999996</v>
      </c>
      <c r="L25" s="189">
        <v>0.69599999999999995</v>
      </c>
    </row>
    <row r="26" spans="1:12" x14ac:dyDescent="0.2">
      <c r="A26" s="159" t="s">
        <v>13</v>
      </c>
      <c r="B26" s="3" t="s">
        <v>191</v>
      </c>
      <c r="C26" s="133">
        <v>100</v>
      </c>
      <c r="D26" s="128">
        <f>'21'!S44</f>
        <v>106.64056732155352</v>
      </c>
      <c r="E26" s="169">
        <f>'21'!U44</f>
        <v>24.121321444787103</v>
      </c>
      <c r="F26" s="120">
        <f>'21'!W44</f>
        <v>119</v>
      </c>
      <c r="G26" s="172">
        <f>'21'!Y44</f>
        <v>123</v>
      </c>
      <c r="H26" s="156">
        <v>21</v>
      </c>
      <c r="I26" s="56"/>
      <c r="J26" s="200" t="s">
        <v>369</v>
      </c>
      <c r="K26" s="161">
        <v>0.78</v>
      </c>
      <c r="L26" s="189">
        <v>0.71399999999999997</v>
      </c>
    </row>
    <row r="27" spans="1:12" x14ac:dyDescent="0.2">
      <c r="A27" s="11" t="s">
        <v>14</v>
      </c>
      <c r="B27" s="12" t="s">
        <v>50</v>
      </c>
      <c r="C27" s="134">
        <v>100</v>
      </c>
      <c r="D27" s="129">
        <f>'22'!S44</f>
        <v>120.74023222882325</v>
      </c>
      <c r="E27" s="170">
        <f>'22'!U44</f>
        <v>46.960777328368877</v>
      </c>
      <c r="F27" s="121">
        <f>'22'!W44</f>
        <v>9</v>
      </c>
      <c r="G27" s="173">
        <f>'22'!Y44</f>
        <v>6</v>
      </c>
      <c r="H27" s="157">
        <v>22</v>
      </c>
      <c r="I27" s="56"/>
      <c r="J27" s="199" t="s">
        <v>370</v>
      </c>
      <c r="K27" s="396">
        <v>0.82799999999999996</v>
      </c>
      <c r="L27" s="397">
        <v>0.68200000000000005</v>
      </c>
    </row>
    <row r="28" spans="1:12" x14ac:dyDescent="0.2">
      <c r="A28" s="159" t="s">
        <v>15</v>
      </c>
      <c r="B28" s="3" t="s">
        <v>36</v>
      </c>
      <c r="C28" s="133">
        <v>100</v>
      </c>
      <c r="D28" s="128">
        <f>'23'!S44</f>
        <v>119.71511976175483</v>
      </c>
      <c r="E28" s="169">
        <f>'23'!U44</f>
        <v>53.585053774774195</v>
      </c>
      <c r="F28" s="120">
        <f>'23'!W44</f>
        <v>17</v>
      </c>
      <c r="G28" s="172">
        <f>'23'!Y44</f>
        <v>9</v>
      </c>
      <c r="H28" s="156">
        <v>23</v>
      </c>
      <c r="I28" s="56"/>
      <c r="J28" s="114" t="s">
        <v>549</v>
      </c>
      <c r="K28" s="422">
        <v>0.67200000000000004</v>
      </c>
      <c r="L28" s="423">
        <v>0.67900000000000005</v>
      </c>
    </row>
    <row r="29" spans="1:12" x14ac:dyDescent="0.2">
      <c r="A29" s="159" t="s">
        <v>16</v>
      </c>
      <c r="B29" s="3" t="s">
        <v>192</v>
      </c>
      <c r="C29" s="133">
        <v>100</v>
      </c>
      <c r="D29" s="128">
        <f>'24'!S44</f>
        <v>123.36466647441021</v>
      </c>
      <c r="E29" s="169">
        <f>'24'!U44</f>
        <v>44.888415590726353</v>
      </c>
      <c r="F29" s="120">
        <f>'24'!W44</f>
        <v>0</v>
      </c>
      <c r="G29" s="172">
        <f>'24'!Y44</f>
        <v>0</v>
      </c>
      <c r="H29" s="156">
        <v>24</v>
      </c>
      <c r="I29" s="56"/>
      <c r="J29" s="200" t="s">
        <v>550</v>
      </c>
      <c r="K29" s="416">
        <v>0.59799999999999998</v>
      </c>
      <c r="L29" s="417">
        <v>0.61099999999999999</v>
      </c>
    </row>
    <row r="30" spans="1:12" x14ac:dyDescent="0.2">
      <c r="A30" s="159" t="s">
        <v>17</v>
      </c>
      <c r="B30" s="3" t="s">
        <v>272</v>
      </c>
      <c r="C30" s="133">
        <v>100</v>
      </c>
      <c r="D30" s="128">
        <f>'25'!S44</f>
        <v>129.96589943867522</v>
      </c>
      <c r="E30" s="169">
        <f>'25'!U44</f>
        <v>62.586308742641151</v>
      </c>
      <c r="F30" s="120">
        <f>'25'!W44</f>
        <v>5</v>
      </c>
      <c r="G30" s="172">
        <f>'25'!Y44</f>
        <v>4</v>
      </c>
      <c r="H30" s="156">
        <v>25</v>
      </c>
      <c r="I30" s="56"/>
      <c r="J30" s="200" t="s">
        <v>551</v>
      </c>
      <c r="K30" s="416">
        <v>0.71299999999999997</v>
      </c>
      <c r="L30" s="417">
        <v>0.622</v>
      </c>
    </row>
    <row r="31" spans="1:12" x14ac:dyDescent="0.2">
      <c r="A31" s="159" t="s">
        <v>18</v>
      </c>
      <c r="B31" s="3" t="s">
        <v>273</v>
      </c>
      <c r="C31" s="133">
        <v>100</v>
      </c>
      <c r="D31" s="128">
        <f>'26'!S44</f>
        <v>130.49742243000421</v>
      </c>
      <c r="E31" s="169">
        <f>'26'!U44</f>
        <v>75.110292695290127</v>
      </c>
      <c r="F31" s="120">
        <f>'26'!W44</f>
        <v>12</v>
      </c>
      <c r="G31" s="172">
        <f>'26'!Y44</f>
        <v>11</v>
      </c>
      <c r="H31" s="156">
        <v>26</v>
      </c>
      <c r="I31" s="56"/>
      <c r="J31" s="115" t="s">
        <v>552</v>
      </c>
      <c r="K31" s="424">
        <v>0.64</v>
      </c>
      <c r="L31" s="425">
        <v>0.64900000000000002</v>
      </c>
    </row>
    <row r="32" spans="1:12" x14ac:dyDescent="0.2">
      <c r="A32" s="159" t="s">
        <v>19</v>
      </c>
      <c r="B32" s="3" t="s">
        <v>274</v>
      </c>
      <c r="C32" s="133">
        <v>100</v>
      </c>
      <c r="D32" s="128">
        <f>'27'!S44</f>
        <v>120.80308818855016</v>
      </c>
      <c r="E32" s="169">
        <f>'27'!U44</f>
        <v>79.760057583335126</v>
      </c>
      <c r="F32" s="120">
        <f>'27'!W44</f>
        <v>42</v>
      </c>
      <c r="G32" s="172">
        <f>'27'!Y44</f>
        <v>28</v>
      </c>
      <c r="H32" s="156">
        <v>27</v>
      </c>
      <c r="I32" s="56"/>
      <c r="J32" s="191" t="s">
        <v>141</v>
      </c>
      <c r="K32" s="191"/>
      <c r="L32" s="47" t="s">
        <v>120</v>
      </c>
    </row>
    <row r="33" spans="1:12" x14ac:dyDescent="0.2">
      <c r="A33" s="159" t="s">
        <v>20</v>
      </c>
      <c r="B33" s="3" t="s">
        <v>37</v>
      </c>
      <c r="C33" s="133">
        <v>100</v>
      </c>
      <c r="D33" s="128">
        <f>'28'!S44</f>
        <v>117.92810324140162</v>
      </c>
      <c r="E33" s="169">
        <f>'28'!U44</f>
        <v>72.02768690324055</v>
      </c>
      <c r="F33" s="120">
        <f>'28'!W44</f>
        <v>17</v>
      </c>
      <c r="G33" s="172">
        <f>'28'!Y44</f>
        <v>16</v>
      </c>
      <c r="H33" s="156">
        <v>28</v>
      </c>
      <c r="I33" s="56"/>
      <c r="J33" s="57" t="s">
        <v>612</v>
      </c>
      <c r="K33" s="58">
        <v>0.65</v>
      </c>
      <c r="L33" s="58">
        <v>0.627</v>
      </c>
    </row>
    <row r="34" spans="1:12" x14ac:dyDescent="0.2">
      <c r="A34" s="159" t="s">
        <v>21</v>
      </c>
      <c r="B34" s="3" t="s">
        <v>38</v>
      </c>
      <c r="C34" s="133">
        <v>100</v>
      </c>
      <c r="D34" s="128">
        <f>'29'!S44</f>
        <v>103.01895455615563</v>
      </c>
      <c r="E34" s="169">
        <f>'29'!U44</f>
        <v>91.875920736872501</v>
      </c>
      <c r="F34" s="120">
        <f>'29'!W44</f>
        <v>1</v>
      </c>
      <c r="G34" s="172">
        <f>'29'!Y44</f>
        <v>0</v>
      </c>
      <c r="H34" s="156">
        <v>29</v>
      </c>
      <c r="I34" s="56"/>
    </row>
    <row r="35" spans="1:12" x14ac:dyDescent="0.2">
      <c r="A35" s="159" t="s">
        <v>22</v>
      </c>
      <c r="B35" s="3" t="s">
        <v>377</v>
      </c>
      <c r="C35" s="133">
        <v>100</v>
      </c>
      <c r="D35" s="128">
        <f>'30'!S44</f>
        <v>118.95447191346761</v>
      </c>
      <c r="E35" s="169">
        <f>'30'!U44</f>
        <v>78.181779515882226</v>
      </c>
      <c r="F35" s="120">
        <f>'30'!W44</f>
        <v>22</v>
      </c>
      <c r="G35" s="172">
        <f>'30'!Y44</f>
        <v>20</v>
      </c>
      <c r="H35" s="156">
        <v>30</v>
      </c>
      <c r="I35" s="56"/>
    </row>
    <row r="36" spans="1:12" x14ac:dyDescent="0.2">
      <c r="A36" s="159" t="s">
        <v>23</v>
      </c>
      <c r="B36" s="3" t="s">
        <v>193</v>
      </c>
      <c r="C36" s="133">
        <v>100</v>
      </c>
      <c r="D36" s="128">
        <f>'31'!S44</f>
        <v>115.91631469904006</v>
      </c>
      <c r="E36" s="169">
        <f>'31'!U44</f>
        <v>81.344156519574412</v>
      </c>
      <c r="F36" s="120">
        <f>'31'!W44</f>
        <v>55</v>
      </c>
      <c r="G36" s="172">
        <f>'31'!Y44</f>
        <v>67</v>
      </c>
      <c r="H36" s="156">
        <v>31</v>
      </c>
      <c r="I36" s="56"/>
    </row>
    <row r="37" spans="1:12" x14ac:dyDescent="0.2">
      <c r="A37" s="159" t="s">
        <v>24</v>
      </c>
      <c r="B37" s="3" t="s">
        <v>39</v>
      </c>
      <c r="C37" s="133">
        <v>100</v>
      </c>
      <c r="D37" s="128">
        <f>'32'!S44</f>
        <v>119.21365631204641</v>
      </c>
      <c r="E37" s="169">
        <f>'32'!U44</f>
        <v>77.325551351306174</v>
      </c>
      <c r="F37" s="120">
        <f>'32'!W44</f>
        <v>6</v>
      </c>
      <c r="G37" s="172">
        <f>'32'!Y44</f>
        <v>8</v>
      </c>
      <c r="H37" s="156">
        <v>32</v>
      </c>
      <c r="I37" s="56"/>
    </row>
    <row r="38" spans="1:12" x14ac:dyDescent="0.2">
      <c r="A38" s="159" t="s">
        <v>25</v>
      </c>
      <c r="B38" s="3" t="s">
        <v>40</v>
      </c>
      <c r="C38" s="133">
        <v>100</v>
      </c>
      <c r="D38" s="128">
        <f>'33'!S44</f>
        <v>126.00401666621295</v>
      </c>
      <c r="E38" s="169">
        <f>'33'!U44</f>
        <v>81.676657978628739</v>
      </c>
      <c r="F38" s="120">
        <f>'33'!W44</f>
        <v>10</v>
      </c>
      <c r="G38" s="172">
        <f>'33'!Y44</f>
        <v>5</v>
      </c>
      <c r="H38" s="156">
        <v>33</v>
      </c>
      <c r="I38" s="56"/>
    </row>
    <row r="39" spans="1:12" x14ac:dyDescent="0.2">
      <c r="A39" s="159" t="s">
        <v>26</v>
      </c>
      <c r="B39" s="3" t="s">
        <v>276</v>
      </c>
      <c r="C39" s="133">
        <v>100</v>
      </c>
      <c r="D39" s="128">
        <f>'34'!S44</f>
        <v>121.09682436480875</v>
      </c>
      <c r="E39" s="169">
        <f>'34'!U44</f>
        <v>65.342398786159748</v>
      </c>
      <c r="F39" s="120">
        <f>'34'!W44</f>
        <v>18</v>
      </c>
      <c r="G39" s="172">
        <f>'34'!Y44</f>
        <v>16</v>
      </c>
      <c r="H39" s="156">
        <v>34</v>
      </c>
      <c r="I39" s="56"/>
    </row>
    <row r="40" spans="1:12" x14ac:dyDescent="0.2">
      <c r="A40" s="159" t="s">
        <v>51</v>
      </c>
      <c r="B40" s="3" t="s">
        <v>367</v>
      </c>
      <c r="C40" s="133">
        <v>100</v>
      </c>
      <c r="D40" s="128">
        <f>'35'!S44</f>
        <v>100</v>
      </c>
      <c r="E40" s="169">
        <f>'35'!U44</f>
        <v>0</v>
      </c>
      <c r="F40" s="120">
        <f>'35'!W44</f>
        <v>0</v>
      </c>
      <c r="G40" s="172">
        <f>'35'!Y44</f>
        <v>0</v>
      </c>
      <c r="H40" s="156">
        <v>35</v>
      </c>
      <c r="I40" s="56"/>
    </row>
    <row r="41" spans="1:12" x14ac:dyDescent="0.2">
      <c r="A41" s="159" t="s">
        <v>194</v>
      </c>
      <c r="B41" s="3" t="s">
        <v>41</v>
      </c>
      <c r="C41" s="133">
        <v>100</v>
      </c>
      <c r="D41" s="128">
        <f>'36'!S44</f>
        <v>114.30468316376812</v>
      </c>
      <c r="E41" s="169">
        <f>'36'!U44</f>
        <v>67.02089727736211</v>
      </c>
      <c r="F41" s="120">
        <f>'36'!W44</f>
        <v>18</v>
      </c>
      <c r="G41" s="172">
        <f>'36'!Y44</f>
        <v>10</v>
      </c>
      <c r="H41" s="156">
        <v>36</v>
      </c>
      <c r="I41" s="56"/>
    </row>
    <row r="42" spans="1:12" x14ac:dyDescent="0.2">
      <c r="A42" s="159" t="s">
        <v>200</v>
      </c>
      <c r="B42" s="3" t="s">
        <v>345</v>
      </c>
      <c r="C42" s="133">
        <v>100</v>
      </c>
      <c r="D42" s="128">
        <f>'37'!S44</f>
        <v>123.41987441972891</v>
      </c>
      <c r="E42" s="169">
        <f>'37'!U44</f>
        <v>58.225420756969953</v>
      </c>
      <c r="F42" s="120">
        <f>'37'!W44</f>
        <v>20</v>
      </c>
      <c r="G42" s="172">
        <f>'37'!Y44</f>
        <v>11</v>
      </c>
      <c r="H42" s="156">
        <v>37</v>
      </c>
      <c r="I42" s="56"/>
    </row>
    <row r="43" spans="1:12" x14ac:dyDescent="0.2">
      <c r="A43" s="159" t="s">
        <v>201</v>
      </c>
      <c r="B43" s="3" t="s">
        <v>278</v>
      </c>
      <c r="C43" s="133">
        <v>100</v>
      </c>
      <c r="D43" s="128">
        <f>'38'!S44</f>
        <v>144.16157753993227</v>
      </c>
      <c r="E43" s="169">
        <f>'38'!U44</f>
        <v>14.240369529490918</v>
      </c>
      <c r="F43" s="120">
        <f>'38'!W44</f>
        <v>1</v>
      </c>
      <c r="G43" s="172">
        <f>'38'!Y44</f>
        <v>1</v>
      </c>
      <c r="H43" s="156">
        <v>38</v>
      </c>
      <c r="I43" s="56"/>
    </row>
    <row r="44" spans="1:12" x14ac:dyDescent="0.2">
      <c r="A44" s="159" t="s">
        <v>202</v>
      </c>
      <c r="B44" s="3" t="s">
        <v>279</v>
      </c>
      <c r="C44" s="133">
        <v>100</v>
      </c>
      <c r="D44" s="128">
        <f>'39'!S44</f>
        <v>136.78716885751004</v>
      </c>
      <c r="E44" s="169">
        <f>'39'!U44</f>
        <v>53.468530163999219</v>
      </c>
      <c r="F44" s="120">
        <f>'39'!W44</f>
        <v>1</v>
      </c>
      <c r="G44" s="172">
        <f>'39'!Y44</f>
        <v>1</v>
      </c>
      <c r="H44" s="156">
        <v>39</v>
      </c>
      <c r="I44" s="56"/>
    </row>
    <row r="45" spans="1:12" x14ac:dyDescent="0.2">
      <c r="A45" s="106"/>
      <c r="B45" s="94" t="s">
        <v>83</v>
      </c>
      <c r="C45" s="135">
        <f>SUM(C6:C44)</f>
        <v>3900</v>
      </c>
      <c r="D45" s="202">
        <f>SUM(D6:D44)</f>
        <v>4577.6665125035652</v>
      </c>
      <c r="E45" s="203">
        <f>SUM(E6:E44)</f>
        <v>2055.1892552542636</v>
      </c>
      <c r="F45" s="204">
        <f>SUM(F6:F44)</f>
        <v>507</v>
      </c>
      <c r="G45" s="205">
        <f>SUM(G6:G44)</f>
        <v>428</v>
      </c>
      <c r="H45" s="160"/>
      <c r="I45" s="56"/>
    </row>
    <row r="46" spans="1:12" x14ac:dyDescent="0.2">
      <c r="A46" s="398" t="str">
        <f>取引基本表!$E$1</f>
        <v>2015年神河町産業連関表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0.28540305010893241</v>
      </c>
      <c r="G5" s="77">
        <f t="shared" ref="G5:G38" si="1">E5*F5</f>
        <v>0</v>
      </c>
      <c r="H5" s="77">
        <f t="array" ref="H5:H43">MMULT(逆行列係数!C5:AO43,'26'!G5:G43)</f>
        <v>6.1797654811036233E-4</v>
      </c>
      <c r="I5" s="77">
        <f t="shared" ref="I5:I38" si="2">C5+H5</f>
        <v>6.1797654811036233E-4</v>
      </c>
      <c r="J5" s="76">
        <f>分析係数表!G8</f>
        <v>0.12073170731707317</v>
      </c>
      <c r="K5" s="78">
        <f t="shared" ref="K5:K38" si="3">I5*J5</f>
        <v>7.460936373527545E-5</v>
      </c>
      <c r="L5" s="79" t="s">
        <v>184</v>
      </c>
      <c r="M5" s="80" t="s">
        <v>184</v>
      </c>
      <c r="N5" s="81">
        <f>分析係数表!H8</f>
        <v>1.3177625301040578E-2</v>
      </c>
      <c r="O5" s="82">
        <f t="shared" ref="O5:O43" si="4">$M$44*N5</f>
        <v>0.43661892644742695</v>
      </c>
      <c r="P5" s="76">
        <f>分析係数表!C8</f>
        <v>0.28540305010893241</v>
      </c>
      <c r="Q5" s="82">
        <f t="shared" ref="Q5:Q38" si="5">O5*P5</f>
        <v>0.12461237334338326</v>
      </c>
      <c r="R5" s="83">
        <f t="array" ref="R5:R43">MMULT(逆行列係数!C5:AO43,'26'!Q5:Q43)</f>
        <v>0.14414386521008019</v>
      </c>
      <c r="S5" s="84">
        <f t="shared" ref="S5:S38" si="6">I5+R5</f>
        <v>0.14476184175819054</v>
      </c>
      <c r="T5" s="85">
        <f>分析係数表!F8</f>
        <v>0.44634146341463415</v>
      </c>
      <c r="U5" s="86">
        <f t="shared" ref="U5:U38" si="7">S5*T5</f>
        <v>6.4613212296948455E-2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投入係数表!AB6</f>
        <v>0</v>
      </c>
      <c r="E6" s="77">
        <f t="shared" si="0"/>
        <v>0</v>
      </c>
      <c r="F6" s="76">
        <f>分析係数表!C9</f>
        <v>1</v>
      </c>
      <c r="G6" s="77">
        <f t="shared" si="1"/>
        <v>0</v>
      </c>
      <c r="H6" s="77">
        <v>9.2710192279862463E-3</v>
      </c>
      <c r="I6" s="77">
        <f t="shared" si="2"/>
        <v>9.2710192279862463E-3</v>
      </c>
      <c r="J6" s="76">
        <f>分析係数表!G9</f>
        <v>0.24766355140186916</v>
      </c>
      <c r="K6" s="78">
        <f t="shared" si="3"/>
        <v>2.296093547118089E-3</v>
      </c>
      <c r="L6" s="79"/>
      <c r="M6" s="80"/>
      <c r="N6" s="81">
        <f>分析係数表!H9</f>
        <v>6.816013086745127E-4</v>
      </c>
      <c r="O6" s="82">
        <f t="shared" si="4"/>
        <v>2.2583737574866914E-2</v>
      </c>
      <c r="P6" s="76">
        <f>分析係数表!C9</f>
        <v>1</v>
      </c>
      <c r="Q6" s="82">
        <f t="shared" si="5"/>
        <v>2.2583737574866914E-2</v>
      </c>
      <c r="R6" s="83">
        <v>2.848645157418201E-2</v>
      </c>
      <c r="S6" s="84">
        <f t="shared" si="6"/>
        <v>3.7757470802168257E-2</v>
      </c>
      <c r="T6" s="85">
        <f>分析係数表!F9</f>
        <v>0.64018691588785048</v>
      </c>
      <c r="U6" s="86">
        <f t="shared" si="7"/>
        <v>2.417183878456566E-2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4.5167475149733828E-2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8.7822458270106263E-2</v>
      </c>
      <c r="G8" s="77">
        <f t="shared" si="1"/>
        <v>0</v>
      </c>
      <c r="H8" s="77">
        <v>0.22339270614752568</v>
      </c>
      <c r="I8" s="77">
        <f t="shared" si="2"/>
        <v>0.22339270614752568</v>
      </c>
      <c r="J8" s="76">
        <f>分析係数表!G11</f>
        <v>0.34070796460176989</v>
      </c>
      <c r="K8" s="78">
        <f t="shared" si="3"/>
        <v>7.6111674218404757E-2</v>
      </c>
      <c r="L8" s="79"/>
      <c r="M8" s="80"/>
      <c r="N8" s="81">
        <f>分析係数表!H11</f>
        <v>0</v>
      </c>
      <c r="O8" s="82">
        <f t="shared" si="4"/>
        <v>0</v>
      </c>
      <c r="P8" s="76">
        <f>分析係数表!C11</f>
        <v>8.7822458270106263E-2</v>
      </c>
      <c r="Q8" s="82">
        <f t="shared" si="5"/>
        <v>0</v>
      </c>
      <c r="R8" s="83">
        <v>3.0201862570114993E-2</v>
      </c>
      <c r="S8" s="84">
        <f t="shared" si="6"/>
        <v>0.25359456871764069</v>
      </c>
      <c r="T8" s="85">
        <f>分析係数表!F11</f>
        <v>0.55309734513274333</v>
      </c>
      <c r="U8" s="86">
        <f t="shared" si="7"/>
        <v>0.14026248269781011</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投入係数表!AB9</f>
        <v>0</v>
      </c>
      <c r="E9" s="77">
        <f t="shared" si="0"/>
        <v>0</v>
      </c>
      <c r="F9" s="76">
        <f>分析係数表!C12</f>
        <v>5.1649194579391433E-2</v>
      </c>
      <c r="G9" s="77">
        <f t="shared" si="1"/>
        <v>0</v>
      </c>
      <c r="H9" s="77">
        <v>3.2331576141795957E-4</v>
      </c>
      <c r="I9" s="77">
        <f t="shared" si="2"/>
        <v>3.2331576141795957E-4</v>
      </c>
      <c r="J9" s="76">
        <f>分析係数表!G12</f>
        <v>0.11451828724353257</v>
      </c>
      <c r="K9" s="78">
        <f t="shared" si="3"/>
        <v>3.7025567236423338E-5</v>
      </c>
      <c r="L9" s="79"/>
      <c r="M9" s="80"/>
      <c r="N9" s="81">
        <f>分析係数表!H12</f>
        <v>9.8559549234334534E-2</v>
      </c>
      <c r="O9" s="82">
        <f t="shared" si="4"/>
        <v>3.2656084533257554</v>
      </c>
      <c r="P9" s="76">
        <f>分析係数表!C12</f>
        <v>5.1649194579391433E-2</v>
      </c>
      <c r="Q9" s="82">
        <f t="shared" si="5"/>
        <v>0.16866604642592745</v>
      </c>
      <c r="R9" s="83">
        <v>0.18149413703112441</v>
      </c>
      <c r="S9" s="84">
        <f t="shared" si="6"/>
        <v>0.18181745279254236</v>
      </c>
      <c r="T9" s="85">
        <f>分析係数表!F12</f>
        <v>0.48360838537020517</v>
      </c>
      <c r="U9" s="86">
        <f t="shared" si="7"/>
        <v>8.7928444777124914E-2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投入係数表!AB10</f>
        <v>3.7037037037037038E-3</v>
      </c>
      <c r="E10" s="77">
        <f t="shared" si="0"/>
        <v>0.37037037037037041</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0.48630314911213418</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投入係数表!AB11</f>
        <v>3.7037037037037038E-3</v>
      </c>
      <c r="E11" s="77">
        <f t="shared" si="0"/>
        <v>0.37037037037037041</v>
      </c>
      <c r="F11" s="76">
        <f>分析係数表!C14</f>
        <v>0.34108258154059679</v>
      </c>
      <c r="G11" s="77">
        <f t="shared" si="1"/>
        <v>0.1263268820520729</v>
      </c>
      <c r="H11" s="77">
        <v>1.3309081699630108</v>
      </c>
      <c r="I11" s="77">
        <f t="shared" si="2"/>
        <v>1.3309081699630108</v>
      </c>
      <c r="J11" s="76">
        <f>分析係数表!G14</f>
        <v>0.16056603773584904</v>
      </c>
      <c r="K11" s="78">
        <f t="shared" si="3"/>
        <v>0.21369865144123057</v>
      </c>
      <c r="L11" s="79"/>
      <c r="M11" s="80"/>
      <c r="N11" s="81">
        <f>分析係数表!H14</f>
        <v>1.2723224428590903E-3</v>
      </c>
      <c r="O11" s="82">
        <f t="shared" si="4"/>
        <v>4.2156310139751567E-2</v>
      </c>
      <c r="P11" s="76">
        <f>分析係数表!C14</f>
        <v>0.34108258154059679</v>
      </c>
      <c r="Q11" s="82">
        <f t="shared" si="5"/>
        <v>1.4378783090692501E-2</v>
      </c>
      <c r="R11" s="83">
        <v>9.194302507732359E-2</v>
      </c>
      <c r="S11" s="84">
        <f t="shared" si="6"/>
        <v>1.4228511950403344</v>
      </c>
      <c r="T11" s="85">
        <f>分析係数表!F14</f>
        <v>0.29226415094339625</v>
      </c>
      <c r="U11" s="86">
        <f t="shared" si="7"/>
        <v>0.41584839643726002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投入係数表!AB12</f>
        <v>1.4814814814814815E-2</v>
      </c>
      <c r="E12" s="77">
        <f t="shared" si="0"/>
        <v>1.4814814814814816</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0.30262208350321662</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投入係数表!AB13</f>
        <v>1.4814814814814815E-2</v>
      </c>
      <c r="E13" s="77">
        <f t="shared" si="0"/>
        <v>1.4814814814814816</v>
      </c>
      <c r="F13" s="76">
        <f>分析係数表!C16</f>
        <v>7.999999999999996E-2</v>
      </c>
      <c r="G13" s="77">
        <f t="shared" si="1"/>
        <v>0.11851851851851847</v>
      </c>
      <c r="H13" s="77">
        <v>0.16271976586632073</v>
      </c>
      <c r="I13" s="77">
        <f t="shared" si="2"/>
        <v>0.16271976586632073</v>
      </c>
      <c r="J13" s="76">
        <f>分析係数表!G16</f>
        <v>3.4364261168384883E-2</v>
      </c>
      <c r="K13" s="78">
        <f t="shared" si="3"/>
        <v>5.5917445314886856E-3</v>
      </c>
      <c r="L13" s="79"/>
      <c r="M13" s="80"/>
      <c r="N13" s="81">
        <f>分析係数表!H16</f>
        <v>1.767619393829236E-2</v>
      </c>
      <c r="O13" s="82">
        <f t="shared" si="4"/>
        <v>0.58567159444154848</v>
      </c>
      <c r="P13" s="76">
        <f>分析係数表!C16</f>
        <v>7.999999999999996E-2</v>
      </c>
      <c r="Q13" s="82">
        <f t="shared" si="5"/>
        <v>4.6853727555323854E-2</v>
      </c>
      <c r="R13" s="83">
        <v>5.4942283673035441E-2</v>
      </c>
      <c r="S13" s="84">
        <f t="shared" si="6"/>
        <v>0.21766204953935617</v>
      </c>
      <c r="T13" s="85">
        <f>分析係数表!F16</f>
        <v>0.28865979381443296</v>
      </c>
      <c r="U13" s="86">
        <f t="shared" si="7"/>
        <v>6.283028234125744E-2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投入係数表!AB14</f>
        <v>1.8518518518518517E-2</v>
      </c>
      <c r="E14" s="77">
        <f t="shared" si="0"/>
        <v>1.8518518518518516</v>
      </c>
      <c r="F14" s="76">
        <f>分析係数表!C17</f>
        <v>0.11736526946107784</v>
      </c>
      <c r="G14" s="77">
        <f t="shared" si="1"/>
        <v>0.21734309159458856</v>
      </c>
      <c r="H14" s="77">
        <v>0.24397792171383773</v>
      </c>
      <c r="I14" s="77">
        <f t="shared" si="2"/>
        <v>0.24397792171383773</v>
      </c>
      <c r="J14" s="76">
        <f>分析係数表!G17</f>
        <v>0.2134453781512605</v>
      </c>
      <c r="K14" s="78">
        <f t="shared" si="3"/>
        <v>5.2075959760768724E-2</v>
      </c>
      <c r="L14" s="79"/>
      <c r="M14" s="80"/>
      <c r="N14" s="81">
        <f>分析係数表!H17</f>
        <v>2.9081655836779205E-3</v>
      </c>
      <c r="O14" s="82">
        <f t="shared" si="4"/>
        <v>9.6357280319432151E-2</v>
      </c>
      <c r="P14" s="76">
        <f>分析係数表!C17</f>
        <v>0.11736526946107784</v>
      </c>
      <c r="Q14" s="82">
        <f t="shared" si="5"/>
        <v>1.1308998169226767E-2</v>
      </c>
      <c r="R14" s="83">
        <v>1.9686915473384355E-2</v>
      </c>
      <c r="S14" s="84">
        <f t="shared" si="6"/>
        <v>0.26366483718722206</v>
      </c>
      <c r="T14" s="85">
        <f>分析係数表!F17</f>
        <v>0.32436974789915968</v>
      </c>
      <c r="U14" s="86">
        <f t="shared" si="7"/>
        <v>8.5524896768292197E-2</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投入係数表!AB15</f>
        <v>0</v>
      </c>
      <c r="E15" s="77">
        <f t="shared" si="0"/>
        <v>0</v>
      </c>
      <c r="F15" s="76">
        <f>分析係数表!C18</f>
        <v>0.3260188087774295</v>
      </c>
      <c r="G15" s="77">
        <f t="shared" si="1"/>
        <v>0</v>
      </c>
      <c r="H15" s="77">
        <v>1.9515689777346704E-2</v>
      </c>
      <c r="I15" s="77">
        <f t="shared" si="2"/>
        <v>1.9515689777346704E-2</v>
      </c>
      <c r="J15" s="76">
        <f>分析係数表!G18</f>
        <v>0.2148626817447496</v>
      </c>
      <c r="K15" s="78">
        <f t="shared" si="3"/>
        <v>4.1931934416593077E-3</v>
      </c>
      <c r="L15" s="79"/>
      <c r="M15" s="80"/>
      <c r="N15" s="81">
        <f>分析係数表!H18</f>
        <v>4.544008724496751E-4</v>
      </c>
      <c r="O15" s="82">
        <f t="shared" si="4"/>
        <v>1.5055825049911273E-2</v>
      </c>
      <c r="P15" s="76">
        <f>分析係数表!C18</f>
        <v>0.3260188087774295</v>
      </c>
      <c r="Q15" s="82">
        <f t="shared" si="5"/>
        <v>4.9084821479334568E-3</v>
      </c>
      <c r="R15" s="83">
        <v>1.1192673995202402E-2</v>
      </c>
      <c r="S15" s="84">
        <f t="shared" si="6"/>
        <v>3.0708363772549103E-2</v>
      </c>
      <c r="T15" s="85">
        <f>分析係数表!F18</f>
        <v>0.44749596122778673</v>
      </c>
      <c r="U15" s="86">
        <f t="shared" si="7"/>
        <v>1.3741868764129405E-2</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投入係数表!AB16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-4.5167475149733814E-3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投入係数表!AB17</f>
        <v>0</v>
      </c>
      <c r="E17" s="77">
        <f t="shared" si="0"/>
        <v>0</v>
      </c>
      <c r="F17" s="76">
        <f>分析係数表!C20</f>
        <v>0.14381270903010035</v>
      </c>
      <c r="G17" s="77">
        <f t="shared" si="1"/>
        <v>0</v>
      </c>
      <c r="H17" s="77">
        <v>2.9332241453630431E-3</v>
      </c>
      <c r="I17" s="77">
        <f t="shared" si="2"/>
        <v>2.9332241453630431E-3</v>
      </c>
      <c r="J17" s="76">
        <f>分析係数表!G20</f>
        <v>0.10504201680672269</v>
      </c>
      <c r="K17" s="78">
        <f t="shared" si="3"/>
        <v>3.0811177997510958E-4</v>
      </c>
      <c r="L17" s="79"/>
      <c r="M17" s="80"/>
      <c r="N17" s="81">
        <f>分析係数表!H20</f>
        <v>5.9072113418457762E-4</v>
      </c>
      <c r="O17" s="82">
        <f t="shared" si="4"/>
        <v>1.9572572564884656E-2</v>
      </c>
      <c r="P17" s="76">
        <f>分析係数表!C20</f>
        <v>0.14381270903010035</v>
      </c>
      <c r="Q17" s="82">
        <f t="shared" si="5"/>
        <v>2.8147846832442818E-3</v>
      </c>
      <c r="R17" s="83">
        <v>5.8623741452560104E-3</v>
      </c>
      <c r="S17" s="84">
        <f t="shared" si="6"/>
        <v>8.7955982906190531E-3</v>
      </c>
      <c r="T17" s="85">
        <f>分析係数表!F20</f>
        <v>0.23109243697478993</v>
      </c>
      <c r="U17" s="86">
        <f t="shared" si="7"/>
        <v>2.0325962436304537E-3</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投入係数表!AB18</f>
        <v>0</v>
      </c>
      <c r="E18" s="77">
        <f t="shared" si="0"/>
        <v>0</v>
      </c>
      <c r="F18" s="76">
        <f>分析係数表!C21</f>
        <v>1.9047619047619091E-2</v>
      </c>
      <c r="G18" s="77">
        <f t="shared" si="1"/>
        <v>0</v>
      </c>
      <c r="H18" s="77">
        <v>1.6665546241705471E-3</v>
      </c>
      <c r="I18" s="77">
        <f t="shared" si="2"/>
        <v>1.6665546241705471E-3</v>
      </c>
      <c r="J18" s="76">
        <f>分析係数表!G21</f>
        <v>0.29914529914529914</v>
      </c>
      <c r="K18" s="78">
        <f t="shared" si="3"/>
        <v>4.9854198158947986E-4</v>
      </c>
      <c r="L18" s="79"/>
      <c r="M18" s="80"/>
      <c r="N18" s="81">
        <f>分析係数表!H21</f>
        <v>9.5424183214431774E-4</v>
      </c>
      <c r="O18" s="82">
        <f t="shared" si="4"/>
        <v>3.1617232604813673E-2</v>
      </c>
      <c r="P18" s="76">
        <f>分析係数表!C21</f>
        <v>1.9047619047619091E-2</v>
      </c>
      <c r="Q18" s="82">
        <f t="shared" si="5"/>
        <v>6.0223300199645224E-4</v>
      </c>
      <c r="R18" s="83">
        <v>1.2516360381999133E-3</v>
      </c>
      <c r="S18" s="84">
        <f t="shared" si="6"/>
        <v>2.9181906623704603E-3</v>
      </c>
      <c r="T18" s="85">
        <f>分析係数表!F21</f>
        <v>0.44444444444444442</v>
      </c>
      <c r="U18" s="86">
        <f t="shared" si="7"/>
        <v>1.2969736277202045E-3</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投入係数表!AB19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1.5055825049911274E-3</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1.5055825049911274E-3</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投入係数表!AB21</f>
        <v>0</v>
      </c>
      <c r="E21" s="77">
        <f t="shared" si="0"/>
        <v>0</v>
      </c>
      <c r="F21" s="76">
        <f>分析係数表!C24</f>
        <v>1.5105740181268867E-2</v>
      </c>
      <c r="G21" s="77">
        <f t="shared" si="1"/>
        <v>0</v>
      </c>
      <c r="H21" s="77">
        <v>2.454503365816152E-4</v>
      </c>
      <c r="I21" s="77">
        <f t="shared" si="2"/>
        <v>2.454503365816152E-4</v>
      </c>
      <c r="J21" s="76">
        <f>分析係数表!G24</f>
        <v>0.33333333333333331</v>
      </c>
      <c r="K21" s="78">
        <f t="shared" si="3"/>
        <v>8.1816778860538392E-5</v>
      </c>
      <c r="L21" s="79"/>
      <c r="M21" s="80"/>
      <c r="N21" s="81">
        <f>分析係数表!H24</f>
        <v>4.0896078520470761E-4</v>
      </c>
      <c r="O21" s="82">
        <f t="shared" si="4"/>
        <v>1.3550242544920148E-2</v>
      </c>
      <c r="P21" s="76">
        <f>分析係数表!C24</f>
        <v>1.5105740181268867E-2</v>
      </c>
      <c r="Q21" s="82">
        <f t="shared" si="5"/>
        <v>2.0468644327673919E-4</v>
      </c>
      <c r="R21" s="83">
        <v>5.2666713991517437E-4</v>
      </c>
      <c r="S21" s="84">
        <f t="shared" si="6"/>
        <v>7.7211747649678962E-4</v>
      </c>
      <c r="T21" s="85">
        <f>分析係数表!F24</f>
        <v>0.55555555555555558</v>
      </c>
      <c r="U21" s="86">
        <f t="shared" si="7"/>
        <v>4.2895415360932757E-4</v>
      </c>
      <c r="V21" s="87">
        <f>分析係数表!D24</f>
        <v>0</v>
      </c>
      <c r="W21" s="88">
        <f t="shared" si="8"/>
        <v>0</v>
      </c>
      <c r="X21" s="76">
        <f>分析係数表!E24</f>
        <v>0</v>
      </c>
      <c r="Y21" s="89">
        <f t="shared" si="9"/>
        <v>0</v>
      </c>
    </row>
    <row r="22" spans="1:25" x14ac:dyDescent="0.2">
      <c r="A22" s="6" t="s">
        <v>10</v>
      </c>
      <c r="B22" s="5" t="s">
        <v>271</v>
      </c>
      <c r="C22" s="90"/>
      <c r="D22" s="76">
        <f>投入係数表!AB22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1.8066990059893526E-2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投入係数表!AB23</f>
        <v>0</v>
      </c>
      <c r="E23" s="77">
        <f t="shared" si="0"/>
        <v>0</v>
      </c>
      <c r="F23" s="76">
        <f>分析係数表!C26</f>
        <v>0.3413940256045519</v>
      </c>
      <c r="G23" s="77">
        <f t="shared" si="1"/>
        <v>0</v>
      </c>
      <c r="H23" s="77">
        <v>8.1116221083686532E-3</v>
      </c>
      <c r="I23" s="77">
        <f t="shared" si="2"/>
        <v>8.1116221083686532E-3</v>
      </c>
      <c r="J23" s="76">
        <f>分析係数表!G26</f>
        <v>0.19709090909090909</v>
      </c>
      <c r="K23" s="78">
        <f t="shared" si="3"/>
        <v>1.5987269755402946E-3</v>
      </c>
      <c r="L23" s="79"/>
      <c r="M23" s="80"/>
      <c r="N23" s="81">
        <f>分析係数表!H26</f>
        <v>1.1996183032671423E-2</v>
      </c>
      <c r="O23" s="82">
        <f t="shared" si="4"/>
        <v>0.39747378131765765</v>
      </c>
      <c r="P23" s="76">
        <f>分析係数表!C26</f>
        <v>0.3413940256045519</v>
      </c>
      <c r="Q23" s="82">
        <f t="shared" si="5"/>
        <v>0.13569517427629849</v>
      </c>
      <c r="R23" s="83">
        <v>0.14382207666433483</v>
      </c>
      <c r="S23" s="84">
        <f t="shared" si="6"/>
        <v>0.15193369877270349</v>
      </c>
      <c r="T23" s="85">
        <f>分析係数表!F26</f>
        <v>0.33090909090909093</v>
      </c>
      <c r="U23" s="86">
        <f t="shared" si="7"/>
        <v>5.0276242139330976E-2</v>
      </c>
      <c r="V23" s="87">
        <f>分析係数表!D26</f>
        <v>1.6E-2</v>
      </c>
      <c r="W23" s="88">
        <f t="shared" si="8"/>
        <v>0</v>
      </c>
      <c r="X23" s="76">
        <f>分析係数表!E26</f>
        <v>1.6E-2</v>
      </c>
      <c r="Y23" s="89">
        <f t="shared" si="9"/>
        <v>0</v>
      </c>
    </row>
    <row r="24" spans="1:25" x14ac:dyDescent="0.2">
      <c r="A24" s="6" t="s">
        <v>12</v>
      </c>
      <c r="B24" s="5" t="s">
        <v>365</v>
      </c>
      <c r="C24" s="90"/>
      <c r="D24" s="76">
        <f>投入係数表!AB24</f>
        <v>0</v>
      </c>
      <c r="E24" s="77">
        <f t="shared" si="0"/>
        <v>0</v>
      </c>
      <c r="F24" s="76">
        <f>分析係数表!C27</f>
        <v>1.9120458891013214E-3</v>
      </c>
      <c r="G24" s="77">
        <f t="shared" si="1"/>
        <v>0</v>
      </c>
      <c r="H24" s="77">
        <v>5.4815132896592146E-6</v>
      </c>
      <c r="I24" s="77">
        <f t="shared" si="2"/>
        <v>5.4815132896592146E-6</v>
      </c>
      <c r="J24" s="76">
        <f>分析係数表!G27</f>
        <v>0.2857142857142857</v>
      </c>
      <c r="K24" s="78">
        <f t="shared" si="3"/>
        <v>1.5661466541883468E-6</v>
      </c>
      <c r="L24" s="79"/>
      <c r="M24" s="80"/>
      <c r="N24" s="81">
        <f>分析係数表!H27</f>
        <v>1.131458172399691E-2</v>
      </c>
      <c r="O24" s="82">
        <f t="shared" si="4"/>
        <v>0.37489004374279072</v>
      </c>
      <c r="P24" s="76">
        <f>分析係数表!C27</f>
        <v>1.9120458891013214E-3</v>
      </c>
      <c r="Q24" s="82">
        <f t="shared" si="5"/>
        <v>7.1680696700341761E-4</v>
      </c>
      <c r="R24" s="83">
        <v>7.1860037609317278E-4</v>
      </c>
      <c r="S24" s="84">
        <f t="shared" si="6"/>
        <v>7.2408188938283204E-4</v>
      </c>
      <c r="T24" s="85">
        <f>分析係数表!F27</f>
        <v>0.5714285714285714</v>
      </c>
      <c r="U24" s="86">
        <f t="shared" si="7"/>
        <v>4.1376107964733258E-4</v>
      </c>
      <c r="V24" s="87">
        <f>分析係数表!D27</f>
        <v>0</v>
      </c>
      <c r="W24" s="88">
        <f t="shared" si="8"/>
        <v>0</v>
      </c>
      <c r="X24" s="76">
        <f>分析係数表!E27</f>
        <v>0</v>
      </c>
      <c r="Y24" s="89">
        <f t="shared" si="9"/>
        <v>0</v>
      </c>
    </row>
    <row r="25" spans="1:25" x14ac:dyDescent="0.2">
      <c r="A25" s="6" t="s">
        <v>13</v>
      </c>
      <c r="B25" s="5" t="s">
        <v>191</v>
      </c>
      <c r="C25" s="90"/>
      <c r="D25" s="76">
        <f>投入係数表!AB25</f>
        <v>0</v>
      </c>
      <c r="E25" s="77">
        <f t="shared" si="0"/>
        <v>0</v>
      </c>
      <c r="F25" s="76">
        <f>分析係数表!C28</f>
        <v>4.5924225028702859E-3</v>
      </c>
      <c r="G25" s="77">
        <f t="shared" si="1"/>
        <v>0</v>
      </c>
      <c r="H25" s="77">
        <v>3.1070570603719706E-4</v>
      </c>
      <c r="I25" s="77">
        <f t="shared" si="2"/>
        <v>3.1070570603719706E-4</v>
      </c>
      <c r="J25" s="76">
        <f>分析係数表!G28</f>
        <v>0.125</v>
      </c>
      <c r="K25" s="78">
        <f t="shared" si="3"/>
        <v>3.8838213254649633E-5</v>
      </c>
      <c r="L25" s="79"/>
      <c r="M25" s="80"/>
      <c r="N25" s="81">
        <f>分析係数表!H28</f>
        <v>2.2174762575544144E-2</v>
      </c>
      <c r="O25" s="82">
        <f t="shared" si="4"/>
        <v>0.73472426243567013</v>
      </c>
      <c r="P25" s="76">
        <f>分析係数表!C28</f>
        <v>4.5924225028702859E-3</v>
      </c>
      <c r="Q25" s="82">
        <f t="shared" si="5"/>
        <v>3.3741642362143448E-3</v>
      </c>
      <c r="R25" s="83">
        <v>3.4631910262884497E-3</v>
      </c>
      <c r="S25" s="84">
        <f t="shared" si="6"/>
        <v>3.7738967323256468E-3</v>
      </c>
      <c r="T25" s="85">
        <f>分析係数表!F28</f>
        <v>0.20833333333333334</v>
      </c>
      <c r="U25" s="86">
        <f t="shared" si="7"/>
        <v>7.8622848590117643E-4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投入係数表!AB26</f>
        <v>3.7037037037037038E-3</v>
      </c>
      <c r="E26" s="77">
        <f t="shared" si="0"/>
        <v>0.37037037037037041</v>
      </c>
      <c r="F26" s="76">
        <f>分析係数表!C29</f>
        <v>0.39276807980049877</v>
      </c>
      <c r="G26" s="77">
        <f t="shared" si="1"/>
        <v>0.14546965918536992</v>
      </c>
      <c r="H26" s="77">
        <v>0.22742244215558136</v>
      </c>
      <c r="I26" s="77">
        <f t="shared" si="2"/>
        <v>0.22742244215558136</v>
      </c>
      <c r="J26" s="76">
        <f>分析係数表!G29</f>
        <v>0.26146220570012391</v>
      </c>
      <c r="K26" s="78">
        <f t="shared" si="3"/>
        <v>5.9462373351707142E-2</v>
      </c>
      <c r="L26" s="79"/>
      <c r="M26" s="80"/>
      <c r="N26" s="81">
        <f>分析係数表!H29</f>
        <v>1.0178579542872723E-2</v>
      </c>
      <c r="O26" s="82">
        <f t="shared" si="4"/>
        <v>0.33725048111801254</v>
      </c>
      <c r="P26" s="76">
        <f>分析係数表!C29</f>
        <v>0.39276807980049877</v>
      </c>
      <c r="Q26" s="82">
        <f t="shared" si="5"/>
        <v>0.13246122388051615</v>
      </c>
      <c r="R26" s="83">
        <v>0.16073116818316471</v>
      </c>
      <c r="S26" s="84">
        <f t="shared" si="6"/>
        <v>0.38815361033874607</v>
      </c>
      <c r="T26" s="85">
        <f>分析係数表!F29</f>
        <v>0.36926889714993805</v>
      </c>
      <c r="U26" s="86">
        <f t="shared" si="7"/>
        <v>0.14333305561455556</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投入係数表!AB27</f>
        <v>3.7037037037037038E-3</v>
      </c>
      <c r="E27" s="77">
        <f t="shared" si="0"/>
        <v>0.37037037037037041</v>
      </c>
      <c r="F27" s="76">
        <f>分析係数表!C30</f>
        <v>1</v>
      </c>
      <c r="G27" s="77">
        <f t="shared" si="1"/>
        <v>0.37037037037037041</v>
      </c>
      <c r="H27" s="77">
        <v>0.53852024417911482</v>
      </c>
      <c r="I27" s="77">
        <f t="shared" si="2"/>
        <v>0.53852024417911482</v>
      </c>
      <c r="J27" s="76">
        <f>分析係数表!G30</f>
        <v>0.34503154574132494</v>
      </c>
      <c r="K27" s="78">
        <f t="shared" si="3"/>
        <v>0.18580647226211572</v>
      </c>
      <c r="L27" s="79"/>
      <c r="M27" s="80"/>
      <c r="N27" s="81">
        <f>分析係数表!H30</f>
        <v>0</v>
      </c>
      <c r="O27" s="82">
        <f t="shared" si="4"/>
        <v>0</v>
      </c>
      <c r="P27" s="76">
        <f>分析係数表!C30</f>
        <v>1</v>
      </c>
      <c r="Q27" s="82">
        <f t="shared" si="5"/>
        <v>0</v>
      </c>
      <c r="R27" s="83">
        <v>7.1902984639355946E-2</v>
      </c>
      <c r="S27" s="84">
        <f t="shared" si="6"/>
        <v>0.61042322881847078</v>
      </c>
      <c r="T27" s="85">
        <f>分析係数表!F30</f>
        <v>0.4357255520504732</v>
      </c>
      <c r="U27" s="86">
        <f t="shared" si="7"/>
        <v>0.26597699836136052</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投入係数表!AB28</f>
        <v>7.407407407407407E-2</v>
      </c>
      <c r="E28" s="77">
        <f t="shared" si="0"/>
        <v>7.4074074074074066</v>
      </c>
      <c r="F28" s="76">
        <f>分析係数表!C31</f>
        <v>0.9610142630744849</v>
      </c>
      <c r="G28" s="77">
        <f t="shared" si="1"/>
        <v>7.1186241709221099</v>
      </c>
      <c r="H28" s="77">
        <v>8.0940211255962851</v>
      </c>
      <c r="I28" s="77">
        <f t="shared" si="2"/>
        <v>8.0940211255962851</v>
      </c>
      <c r="J28" s="76">
        <f>分析係数表!G31</f>
        <v>7.0898896726351968E-2</v>
      </c>
      <c r="K28" s="78">
        <f t="shared" si="3"/>
        <v>0.57385716788456209</v>
      </c>
      <c r="L28" s="79"/>
      <c r="M28" s="80"/>
      <c r="N28" s="81">
        <f>分析係数表!H31</f>
        <v>2.4401326850547553E-2</v>
      </c>
      <c r="O28" s="82">
        <f t="shared" si="4"/>
        <v>0.8084978051802354</v>
      </c>
      <c r="P28" s="76">
        <f>分析係数表!C31</f>
        <v>0.9610142630744849</v>
      </c>
      <c r="Q28" s="82">
        <f t="shared" si="5"/>
        <v>0.77697792244262243</v>
      </c>
      <c r="R28" s="83">
        <v>1.0265384770854185</v>
      </c>
      <c r="S28" s="84">
        <f t="shared" si="6"/>
        <v>9.1205596026817037</v>
      </c>
      <c r="T28" s="85">
        <f>分析係数表!F31</f>
        <v>0.34418520528124436</v>
      </c>
      <c r="U28" s="86">
        <f t="shared" si="7"/>
        <v>3.1391616791288266</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投入係数表!AB29</f>
        <v>1.1111111111111112E-2</v>
      </c>
      <c r="E29" s="77">
        <f t="shared" si="0"/>
        <v>1.1111111111111112</v>
      </c>
      <c r="F29" s="76">
        <f>分析係数表!C32</f>
        <v>1</v>
      </c>
      <c r="G29" s="77">
        <f t="shared" si="1"/>
        <v>1.1111111111111112</v>
      </c>
      <c r="H29" s="77">
        <v>1.2433452056241907</v>
      </c>
      <c r="I29" s="77">
        <f t="shared" si="2"/>
        <v>1.2433452056241907</v>
      </c>
      <c r="J29" s="76">
        <f>分析係数表!G32</f>
        <v>0.14117647058823529</v>
      </c>
      <c r="K29" s="78">
        <f t="shared" si="3"/>
        <v>0.17553108785282692</v>
      </c>
      <c r="L29" s="79"/>
      <c r="M29" s="80"/>
      <c r="N29" s="81">
        <f>分析係数表!H32</f>
        <v>7.0886536102149319E-3</v>
      </c>
      <c r="O29" s="82">
        <f t="shared" si="4"/>
        <v>0.23487087077861588</v>
      </c>
      <c r="P29" s="76">
        <f>分析係数表!C32</f>
        <v>1</v>
      </c>
      <c r="Q29" s="82">
        <f t="shared" si="5"/>
        <v>0.23487087077861588</v>
      </c>
      <c r="R29" s="83">
        <v>0.29522379344810779</v>
      </c>
      <c r="S29" s="84">
        <f t="shared" si="6"/>
        <v>1.5385689990722984</v>
      </c>
      <c r="T29" s="85">
        <f>分析係数表!F32</f>
        <v>0.4823529411764706</v>
      </c>
      <c r="U29" s="86">
        <f t="shared" si="7"/>
        <v>0.74213328190546157</v>
      </c>
      <c r="V29" s="87">
        <f>分析係数表!D32</f>
        <v>2.3529411764705882E-2</v>
      </c>
      <c r="W29" s="88">
        <f t="shared" si="8"/>
        <v>0</v>
      </c>
      <c r="X29" s="76">
        <f>分析係数表!E32</f>
        <v>3.5294117647058823E-2</v>
      </c>
      <c r="Y29" s="89">
        <f t="shared" si="9"/>
        <v>0</v>
      </c>
    </row>
    <row r="30" spans="1:25" x14ac:dyDescent="0.2">
      <c r="A30" s="6" t="s">
        <v>18</v>
      </c>
      <c r="B30" s="5" t="s">
        <v>273</v>
      </c>
      <c r="C30" s="75">
        <f>最終需要_まとめ!C31</f>
        <v>100</v>
      </c>
      <c r="D30" s="76">
        <f>投入係数表!AB30</f>
        <v>0</v>
      </c>
      <c r="E30" s="77">
        <f t="shared" si="0"/>
        <v>0</v>
      </c>
      <c r="F30" s="76">
        <f>分析係数表!C33</f>
        <v>0.51830443159922934</v>
      </c>
      <c r="G30" s="77">
        <f t="shared" si="1"/>
        <v>0</v>
      </c>
      <c r="H30" s="77">
        <v>6.5885399391369753E-2</v>
      </c>
      <c r="I30" s="77">
        <f t="shared" si="2"/>
        <v>100.06588539939138</v>
      </c>
      <c r="J30" s="76">
        <f>分析係数表!G33</f>
        <v>0.50370370370370365</v>
      </c>
      <c r="K30" s="78">
        <f t="shared" si="3"/>
        <v>50.403557090063799</v>
      </c>
      <c r="L30" s="79"/>
      <c r="M30" s="80"/>
      <c r="N30" s="81">
        <f>分析係数表!H33</f>
        <v>1.0451220066342527E-3</v>
      </c>
      <c r="O30" s="82">
        <f t="shared" si="4"/>
        <v>3.4628397614795928E-2</v>
      </c>
      <c r="P30" s="76">
        <f>分析係数表!C33</f>
        <v>0.51830443159922934</v>
      </c>
      <c r="Q30" s="82">
        <f t="shared" si="5"/>
        <v>1.7948051942928912E-2</v>
      </c>
      <c r="R30" s="83">
        <v>5.7724062253513363E-2</v>
      </c>
      <c r="S30" s="84">
        <f t="shared" si="6"/>
        <v>100.12360946164489</v>
      </c>
      <c r="T30" s="85">
        <f>分析係数表!F33</f>
        <v>0.61481481481481481</v>
      </c>
      <c r="U30" s="86">
        <f t="shared" si="7"/>
        <v>61.557478409752044</v>
      </c>
      <c r="V30" s="87">
        <f>分析係数表!D33</f>
        <v>0.10740740740740741</v>
      </c>
      <c r="W30" s="88">
        <f t="shared" si="8"/>
        <v>11</v>
      </c>
      <c r="X30" s="76">
        <f>分析係数表!E33</f>
        <v>0.11481481481481481</v>
      </c>
      <c r="Y30" s="89">
        <f t="shared" si="9"/>
        <v>11</v>
      </c>
    </row>
    <row r="31" spans="1:25" x14ac:dyDescent="0.2">
      <c r="A31" s="6" t="s">
        <v>19</v>
      </c>
      <c r="B31" s="5" t="s">
        <v>274</v>
      </c>
      <c r="C31" s="90"/>
      <c r="D31" s="76">
        <f>投入係数表!AB31</f>
        <v>1.8518518518518517E-2</v>
      </c>
      <c r="E31" s="77">
        <f t="shared" si="0"/>
        <v>1.8518518518518516</v>
      </c>
      <c r="F31" s="76">
        <f>分析係数表!C34</f>
        <v>0.14253664373317376</v>
      </c>
      <c r="G31" s="77">
        <f t="shared" si="1"/>
        <v>0.26395674765402544</v>
      </c>
      <c r="H31" s="77">
        <v>0.33626241225167813</v>
      </c>
      <c r="I31" s="77">
        <f t="shared" si="2"/>
        <v>0.33626241225167813</v>
      </c>
      <c r="J31" s="76">
        <f>分析係数表!G34</f>
        <v>0.42611464968152868</v>
      </c>
      <c r="K31" s="78">
        <f t="shared" si="3"/>
        <v>0.14328633999768961</v>
      </c>
      <c r="L31" s="79"/>
      <c r="M31" s="80"/>
      <c r="N31" s="81">
        <f>分析係数表!H34</f>
        <v>0.17362657336302087</v>
      </c>
      <c r="O31" s="82">
        <f t="shared" si="4"/>
        <v>5.7528307515710981</v>
      </c>
      <c r="P31" s="76">
        <f>分析係数表!C34</f>
        <v>0.14253664373317376</v>
      </c>
      <c r="Q31" s="82">
        <f t="shared" si="5"/>
        <v>0.81998918729393588</v>
      </c>
      <c r="R31" s="83">
        <v>0.86651426687600663</v>
      </c>
      <c r="S31" s="84">
        <f t="shared" si="6"/>
        <v>1.2027766791276848</v>
      </c>
      <c r="T31" s="85">
        <f>分析係数表!F34</f>
        <v>0.68789808917197448</v>
      </c>
      <c r="U31" s="86">
        <f t="shared" si="7"/>
        <v>0.82738777927254747</v>
      </c>
      <c r="V31" s="87">
        <f>分析係数表!D34</f>
        <v>0.42038216560509556</v>
      </c>
      <c r="W31" s="88">
        <f t="shared" si="8"/>
        <v>1</v>
      </c>
      <c r="X31" s="76">
        <f>分析係数表!E34</f>
        <v>0.27643312101910827</v>
      </c>
      <c r="Y31" s="89">
        <f t="shared" si="9"/>
        <v>0</v>
      </c>
    </row>
    <row r="32" spans="1:25" x14ac:dyDescent="0.2">
      <c r="A32" s="6" t="s">
        <v>20</v>
      </c>
      <c r="B32" s="5" t="s">
        <v>37</v>
      </c>
      <c r="C32" s="90"/>
      <c r="D32" s="76">
        <f>投入係数表!AB32</f>
        <v>2.5925925925925925E-2</v>
      </c>
      <c r="E32" s="77">
        <f t="shared" si="0"/>
        <v>2.5925925925925926</v>
      </c>
      <c r="F32" s="76">
        <f>分析係数表!C35</f>
        <v>0.11069496462754891</v>
      </c>
      <c r="G32" s="77">
        <f t="shared" si="1"/>
        <v>0.28698694533068236</v>
      </c>
      <c r="H32" s="77">
        <v>0.31781241544285016</v>
      </c>
      <c r="I32" s="77">
        <f t="shared" si="2"/>
        <v>0.31781241544285016</v>
      </c>
      <c r="J32" s="76">
        <f>分析係数表!G35</f>
        <v>0.32042253521126762</v>
      </c>
      <c r="K32" s="78">
        <f t="shared" si="3"/>
        <v>0.10183425987781466</v>
      </c>
      <c r="L32" s="79"/>
      <c r="M32" s="80"/>
      <c r="N32" s="81">
        <f>分析係数表!H35</f>
        <v>6.6251647203162636E-2</v>
      </c>
      <c r="O32" s="82">
        <f t="shared" si="4"/>
        <v>2.1951392922770641</v>
      </c>
      <c r="P32" s="76">
        <f>分析係数表!C35</f>
        <v>0.11069496462754891</v>
      </c>
      <c r="Q32" s="82">
        <f t="shared" si="5"/>
        <v>0.24299086631115235</v>
      </c>
      <c r="R32" s="83">
        <v>0.28055464728078139</v>
      </c>
      <c r="S32" s="84">
        <f t="shared" si="6"/>
        <v>0.59836706272363149</v>
      </c>
      <c r="T32" s="85">
        <f>分析係数表!F35</f>
        <v>0.63380281690140849</v>
      </c>
      <c r="U32" s="86">
        <f t="shared" si="7"/>
        <v>0.37924672989525943</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投入係数表!AB33</f>
        <v>0</v>
      </c>
      <c r="E33" s="77">
        <f t="shared" si="0"/>
        <v>0</v>
      </c>
      <c r="F33" s="76">
        <f>分析係数表!C36</f>
        <v>0.6760350559081294</v>
      </c>
      <c r="G33" s="77">
        <f t="shared" si="1"/>
        <v>0</v>
      </c>
      <c r="H33" s="77">
        <v>5.9849982368215426E-2</v>
      </c>
      <c r="I33" s="77">
        <f t="shared" si="2"/>
        <v>5.9849982368215426E-2</v>
      </c>
      <c r="J33" s="76">
        <f>分析係数表!G36</f>
        <v>4.0214477211796247E-3</v>
      </c>
      <c r="K33" s="78">
        <f t="shared" si="3"/>
        <v>2.4068357520730065E-4</v>
      </c>
      <c r="L33" s="79"/>
      <c r="M33" s="80"/>
      <c r="N33" s="81">
        <f>分析係数表!H36</f>
        <v>0.13227609397010043</v>
      </c>
      <c r="O33" s="82">
        <f t="shared" si="4"/>
        <v>4.3827506720291725</v>
      </c>
      <c r="P33" s="76">
        <f>分析係数表!C36</f>
        <v>0.6760350559081294</v>
      </c>
      <c r="Q33" s="82">
        <f t="shared" si="5"/>
        <v>2.9628930955966335</v>
      </c>
      <c r="R33" s="83">
        <v>3.0425044037477256</v>
      </c>
      <c r="S33" s="84">
        <f t="shared" si="6"/>
        <v>3.1023543861159411</v>
      </c>
      <c r="T33" s="85">
        <f>分析係数表!F36</f>
        <v>0.90035746201966038</v>
      </c>
      <c r="U33" s="86">
        <f t="shared" si="7"/>
        <v>2.7932279213689104</v>
      </c>
      <c r="V33" s="87">
        <f>分析係数表!D36</f>
        <v>8.0428954423592495E-3</v>
      </c>
      <c r="W33" s="88">
        <f t="shared" si="8"/>
        <v>0</v>
      </c>
      <c r="X33" s="76">
        <f>分析係数表!E36</f>
        <v>0</v>
      </c>
      <c r="Y33" s="89">
        <f t="shared" si="9"/>
        <v>0</v>
      </c>
    </row>
    <row r="34" spans="1:25" x14ac:dyDescent="0.2">
      <c r="A34" s="6" t="s">
        <v>22</v>
      </c>
      <c r="B34" s="5" t="s">
        <v>377</v>
      </c>
      <c r="C34" s="90"/>
      <c r="D34" s="76">
        <f>投入係数表!AB34</f>
        <v>4.0740740740740744E-2</v>
      </c>
      <c r="E34" s="77">
        <f t="shared" si="0"/>
        <v>4.0740740740740744</v>
      </c>
      <c r="F34" s="76">
        <f>分析係数表!C37</f>
        <v>0.1837517433751743</v>
      </c>
      <c r="G34" s="77">
        <f t="shared" si="1"/>
        <v>0.74861821375071014</v>
      </c>
      <c r="H34" s="77">
        <v>0.85153528492954389</v>
      </c>
      <c r="I34" s="77">
        <f t="shared" si="2"/>
        <v>0.85153528492954389</v>
      </c>
      <c r="J34" s="76">
        <f>分析係数表!G37</f>
        <v>0.39318023660403617</v>
      </c>
      <c r="K34" s="78">
        <f t="shared" si="3"/>
        <v>0.33480684480528344</v>
      </c>
      <c r="L34" s="79"/>
      <c r="M34" s="80"/>
      <c r="N34" s="81">
        <f>分析係数表!H37</f>
        <v>5.0938337801608578E-2</v>
      </c>
      <c r="O34" s="82">
        <f t="shared" si="4"/>
        <v>1.6877579880950537</v>
      </c>
      <c r="P34" s="76">
        <f>分析係数表!C37</f>
        <v>0.1837517433751743</v>
      </c>
      <c r="Q34" s="82">
        <f t="shared" si="5"/>
        <v>0.31012847270784277</v>
      </c>
      <c r="R34" s="83">
        <v>0.35610039116562381</v>
      </c>
      <c r="S34" s="84">
        <f t="shared" si="6"/>
        <v>1.2076356760951676</v>
      </c>
      <c r="T34" s="85">
        <f>分析係数表!F37</f>
        <v>0.67780097425191366</v>
      </c>
      <c r="U34" s="86">
        <f t="shared" si="7"/>
        <v>0.81853663779867303</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投入係数表!AB35</f>
        <v>1.1111111111111112E-2</v>
      </c>
      <c r="E35" s="77">
        <f t="shared" si="0"/>
        <v>1.1111111111111112</v>
      </c>
      <c r="F35" s="76">
        <f>分析係数表!C38</f>
        <v>7.8895463510848529E-3</v>
      </c>
      <c r="G35" s="77">
        <f t="shared" si="1"/>
        <v>8.766162612316504E-3</v>
      </c>
      <c r="H35" s="77">
        <v>1.0759561225184905E-2</v>
      </c>
      <c r="I35" s="77">
        <f t="shared" si="2"/>
        <v>1.0759561225184905E-2</v>
      </c>
      <c r="J35" s="76">
        <f>分析係数表!G38</f>
        <v>0.41666666666666669</v>
      </c>
      <c r="K35" s="78">
        <f t="shared" si="3"/>
        <v>4.4831505104937107E-3</v>
      </c>
      <c r="L35" s="79"/>
      <c r="M35" s="80"/>
      <c r="N35" s="81">
        <f>分析係数表!H38</f>
        <v>4.4667605761803064E-2</v>
      </c>
      <c r="O35" s="82">
        <f t="shared" si="4"/>
        <v>1.4799876024062784</v>
      </c>
      <c r="P35" s="76">
        <f>分析係数表!C38</f>
        <v>7.8895463510848529E-3</v>
      </c>
      <c r="Q35" s="82">
        <f t="shared" si="5"/>
        <v>1.1676430788215274E-2</v>
      </c>
      <c r="R35" s="83">
        <v>1.3078198366575575E-2</v>
      </c>
      <c r="S35" s="84">
        <f t="shared" si="6"/>
        <v>2.3837759591760481E-2</v>
      </c>
      <c r="T35" s="85">
        <f>分析係数表!F38</f>
        <v>0.70833333333333337</v>
      </c>
      <c r="U35" s="86">
        <f t="shared" si="7"/>
        <v>1.6885079710830343E-2</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投入係数表!AB36</f>
        <v>0</v>
      </c>
      <c r="E36" s="77">
        <f t="shared" si="0"/>
        <v>0</v>
      </c>
      <c r="F36" s="76">
        <f>分析係数表!C39</f>
        <v>1</v>
      </c>
      <c r="G36" s="77">
        <f t="shared" si="1"/>
        <v>0</v>
      </c>
      <c r="H36" s="77">
        <v>0.20192484007607941</v>
      </c>
      <c r="I36" s="77">
        <f t="shared" si="2"/>
        <v>0.20192484007607941</v>
      </c>
      <c r="J36" s="76">
        <f>分析係数表!G39</f>
        <v>0.33114754098360655</v>
      </c>
      <c r="K36" s="78">
        <f t="shared" si="3"/>
        <v>6.6866914254701704E-2</v>
      </c>
      <c r="L36" s="79"/>
      <c r="M36" s="80"/>
      <c r="N36" s="81">
        <f>分析係数表!H39</f>
        <v>4.0896078520470756E-3</v>
      </c>
      <c r="O36" s="82">
        <f t="shared" si="4"/>
        <v>0.13550242544920146</v>
      </c>
      <c r="P36" s="76">
        <f>分析係数表!C39</f>
        <v>1</v>
      </c>
      <c r="Q36" s="82">
        <f t="shared" si="5"/>
        <v>0.13550242544920146</v>
      </c>
      <c r="R36" s="83">
        <v>0.20950802887858228</v>
      </c>
      <c r="S36" s="84">
        <f t="shared" si="6"/>
        <v>0.41143286895466169</v>
      </c>
      <c r="T36" s="85">
        <f>分析係数表!F39</f>
        <v>0.68196721311475406</v>
      </c>
      <c r="U36" s="86">
        <f t="shared" si="7"/>
        <v>0.28058372702481843</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投入係数表!AB37</f>
        <v>0</v>
      </c>
      <c r="E37" s="77">
        <f t="shared" si="0"/>
        <v>0</v>
      </c>
      <c r="F37" s="76">
        <f>分析係数表!C40</f>
        <v>0.77068092290377044</v>
      </c>
      <c r="G37" s="77">
        <f t="shared" si="1"/>
        <v>0</v>
      </c>
      <c r="H37" s="77">
        <v>3.8064639493231813E-4</v>
      </c>
      <c r="I37" s="77">
        <f t="shared" si="2"/>
        <v>3.8064639493231813E-4</v>
      </c>
      <c r="J37" s="76">
        <f>分析係数表!G40</f>
        <v>0.52989130434782605</v>
      </c>
      <c r="K37" s="78">
        <f t="shared" si="3"/>
        <v>2.0170121470598377E-4</v>
      </c>
      <c r="L37" s="79"/>
      <c r="M37" s="80"/>
      <c r="N37" s="81">
        <f>分析係数表!H40</f>
        <v>3.0172217930658426E-2</v>
      </c>
      <c r="O37" s="82">
        <f t="shared" si="4"/>
        <v>0.99970678331410856</v>
      </c>
      <c r="P37" s="76">
        <f>分析係数表!C40</f>
        <v>0.77068092290377044</v>
      </c>
      <c r="Q37" s="82">
        <f t="shared" si="5"/>
        <v>0.77045494639767687</v>
      </c>
      <c r="R37" s="83">
        <v>0.77059885100714587</v>
      </c>
      <c r="S37" s="84">
        <f t="shared" si="6"/>
        <v>0.77097949740207816</v>
      </c>
      <c r="T37" s="85">
        <f>分析係数表!F40</f>
        <v>0.69599184782608692</v>
      </c>
      <c r="U37" s="86">
        <f t="shared" si="7"/>
        <v>0.53659544503290013</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投入係数表!AB38</f>
        <v>0</v>
      </c>
      <c r="E38" s="77">
        <f t="shared" si="0"/>
        <v>0</v>
      </c>
      <c r="F38" s="76">
        <f>分析係数表!C41</f>
        <v>0.61174300645557944</v>
      </c>
      <c r="G38" s="77">
        <f t="shared" si="1"/>
        <v>0</v>
      </c>
      <c r="H38" s="77">
        <v>3.3944386020784206E-3</v>
      </c>
      <c r="I38" s="77">
        <f t="shared" si="2"/>
        <v>3.3944386020784206E-3</v>
      </c>
      <c r="J38" s="76">
        <f>分析係数表!G41</f>
        <v>0.45221971407072986</v>
      </c>
      <c r="K38" s="78">
        <f t="shared" si="3"/>
        <v>1.5350320540625513E-3</v>
      </c>
      <c r="L38" s="79"/>
      <c r="M38" s="80"/>
      <c r="N38" s="81">
        <f>分析係数表!H41</f>
        <v>5.2210660244467667E-2</v>
      </c>
      <c r="O38" s="82">
        <f t="shared" si="4"/>
        <v>1.7299142982348052</v>
      </c>
      <c r="P38" s="76">
        <f>分析係数表!C41</f>
        <v>0.61174300645557944</v>
      </c>
      <c r="Q38" s="82">
        <f t="shared" si="5"/>
        <v>1.0582629737126537</v>
      </c>
      <c r="R38" s="83">
        <v>1.072661825516054</v>
      </c>
      <c r="S38" s="84">
        <f t="shared" si="6"/>
        <v>1.0760562641181324</v>
      </c>
      <c r="T38" s="85">
        <f>分析係数表!F41</f>
        <v>0.5410082768999247</v>
      </c>
      <c r="U38" s="86">
        <f t="shared" si="7"/>
        <v>0.58215534529792112</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投入係数表!AB39</f>
        <v>0</v>
      </c>
      <c r="E39" s="77">
        <f>$C$30*D39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0.49985339165705428</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投入係数表!AB40</f>
        <v>6.2962962962962957E-2</v>
      </c>
      <c r="E40" s="77">
        <f>$C$30*D40</f>
        <v>6.2962962962962958</v>
      </c>
      <c r="F40" s="76">
        <f>分析係数表!C43</f>
        <v>0.17601918465227817</v>
      </c>
      <c r="G40" s="77">
        <f>E40*F40</f>
        <v>1.1082689404032329</v>
      </c>
      <c r="H40" s="77">
        <v>1.3198039701177771</v>
      </c>
      <c r="I40" s="77">
        <f>C40+H40</f>
        <v>1.3198039701177771</v>
      </c>
      <c r="J40" s="76">
        <f>分析係数表!G43</f>
        <v>0.3244228432563791</v>
      </c>
      <c r="K40" s="78">
        <f>I40*J40</f>
        <v>0.42817455652666642</v>
      </c>
      <c r="L40" s="79"/>
      <c r="M40" s="80"/>
      <c r="N40" s="81">
        <f>分析係数表!H43</f>
        <v>4.0396237560776115E-2</v>
      </c>
      <c r="O40" s="82">
        <f t="shared" si="4"/>
        <v>1.3384628469371123</v>
      </c>
      <c r="P40" s="76">
        <f>分析係数表!C43</f>
        <v>0.17601918465227817</v>
      </c>
      <c r="Q40" s="82">
        <f>O40*P40</f>
        <v>0.23559513900523749</v>
      </c>
      <c r="R40" s="83">
        <v>0.32526735617329372</v>
      </c>
      <c r="S40" s="84">
        <f>I40+R40</f>
        <v>1.6450713262910708</v>
      </c>
      <c r="T40" s="85">
        <f>分析係数表!F43</f>
        <v>0.59416767922235725</v>
      </c>
      <c r="U40" s="86">
        <f>S40*T40</f>
        <v>0.97744821209761079</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投入係数表!AB41</f>
        <v>0</v>
      </c>
      <c r="E41" s="77">
        <f>$C$30*D41</f>
        <v>0</v>
      </c>
      <c r="F41" s="76">
        <f>分析係数表!C44</f>
        <v>0.35545171339563864</v>
      </c>
      <c r="G41" s="77">
        <f>E41*F41</f>
        <v>0</v>
      </c>
      <c r="H41" s="77">
        <v>5.5786677851730213E-4</v>
      </c>
      <c r="I41" s="77">
        <f>C41+H41</f>
        <v>5.5786677851730213E-4</v>
      </c>
      <c r="J41" s="76">
        <f>分析係数表!G44</f>
        <v>0.26461880088823092</v>
      </c>
      <c r="K41" s="78">
        <f>I41*J41</f>
        <v>1.4762203798662879E-4</v>
      </c>
      <c r="L41" s="79"/>
      <c r="M41" s="80"/>
      <c r="N41" s="81">
        <f>分析係数表!H44</f>
        <v>0.11582678238742218</v>
      </c>
      <c r="O41" s="82">
        <f t="shared" si="4"/>
        <v>3.8377298052223838</v>
      </c>
      <c r="P41" s="76">
        <f>分析係数表!C44</f>
        <v>0.35545171339563864</v>
      </c>
      <c r="Q41" s="82">
        <f>O41*P41</f>
        <v>1.3641276348158069</v>
      </c>
      <c r="R41" s="83">
        <v>1.3812551289535093</v>
      </c>
      <c r="S41" s="84">
        <f>I41+R41</f>
        <v>1.3818129957320266</v>
      </c>
      <c r="T41" s="85">
        <f>分析係数表!F44</f>
        <v>0.46669133974833454</v>
      </c>
      <c r="U41" s="86">
        <f>S41*T41</f>
        <v>0.64488015825983924</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投入係数表!AB42</f>
        <v>2.9629629629629631E-2</v>
      </c>
      <c r="E42" s="77">
        <f>$C$30*D42</f>
        <v>2.9629629629629632</v>
      </c>
      <c r="F42" s="76">
        <f>分析係数表!C45</f>
        <v>1</v>
      </c>
      <c r="G42" s="77">
        <f>E42*F42</f>
        <v>2.9629629629629632</v>
      </c>
      <c r="H42" s="77">
        <v>3.0263998192966484</v>
      </c>
      <c r="I42" s="77">
        <f>C42+H42</f>
        <v>3.0263998192966484</v>
      </c>
      <c r="J42" s="76">
        <f>分析係数表!G45</f>
        <v>0</v>
      </c>
      <c r="K42" s="78">
        <f>I42*J42</f>
        <v>0</v>
      </c>
      <c r="L42" s="79"/>
      <c r="M42" s="80"/>
      <c r="N42" s="81">
        <f>分析係数表!H45</f>
        <v>0</v>
      </c>
      <c r="O42" s="82">
        <f t="shared" si="4"/>
        <v>0</v>
      </c>
      <c r="P42" s="76">
        <f>分析係数表!C45</f>
        <v>1</v>
      </c>
      <c r="Q42" s="82">
        <f>O42*P42</f>
        <v>0</v>
      </c>
      <c r="R42" s="83">
        <v>0.10707590273170615</v>
      </c>
      <c r="S42" s="84">
        <f>I42+R42</f>
        <v>3.1334757220283547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2.2222222222222223E-2</v>
      </c>
      <c r="E43" s="77">
        <f>$C$30*D43</f>
        <v>2.2222222222222223</v>
      </c>
      <c r="F43" s="76">
        <f>分析係数表!C46</f>
        <v>0.4567198177676538</v>
      </c>
      <c r="G43" s="77">
        <f>E43*F43</f>
        <v>1.0149329283725641</v>
      </c>
      <c r="H43" s="77">
        <v>1.0542050092283626</v>
      </c>
      <c r="I43" s="77">
        <f>C43+H43</f>
        <v>1.0542050092283626</v>
      </c>
      <c r="J43" s="76">
        <f>分析係数表!G46</f>
        <v>7.462686567164179E-3</v>
      </c>
      <c r="K43" s="78">
        <f>I43*J43</f>
        <v>7.86720156140569E-3</v>
      </c>
      <c r="L43" s="79"/>
      <c r="M43" s="80"/>
      <c r="N43" s="81">
        <f>分析係数表!H46</f>
        <v>2.3901485890852909E-2</v>
      </c>
      <c r="O43" s="82">
        <f t="shared" si="4"/>
        <v>0.79193639762533297</v>
      </c>
      <c r="P43" s="76">
        <f>分析係数表!C46</f>
        <v>0.4567198177676538</v>
      </c>
      <c r="Q43" s="82">
        <f>O43*P43</f>
        <v>0.36169304720701428</v>
      </c>
      <c r="R43" s="83">
        <v>0.38636691660533867</v>
      </c>
      <c r="S43" s="84">
        <f>I43+R43</f>
        <v>1.4405719258337013</v>
      </c>
      <c r="T43" s="85">
        <f>分析係数表!F46</f>
        <v>0.31592039800995025</v>
      </c>
      <c r="U43" s="86">
        <f>S43*T43</f>
        <v>0.45510605617134348</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投入係数表!AB44</f>
        <v>0.35925925925925928</v>
      </c>
      <c r="E44" s="91">
        <f>SUM(E5:E43)</f>
        <v>35.925925925925917</v>
      </c>
      <c r="F44" s="92">
        <f>分析係数表!C47</f>
        <v>0.36342247216802481</v>
      </c>
      <c r="G44" s="91">
        <f>SUM(G5:G43)</f>
        <v>15.602256704840636</v>
      </c>
      <c r="H44" s="91">
        <f>SUM(H5:H43)</f>
        <v>19.356080267097777</v>
      </c>
      <c r="I44" s="91">
        <f>SUM(I5:I43)</f>
        <v>119.35608026709778</v>
      </c>
      <c r="J44" s="92">
        <f>分析係数表!G47</f>
        <v>0.19905001489523683</v>
      </c>
      <c r="K44" s="93">
        <f>SUM(K5:K43)</f>
        <v>52.844265051578539</v>
      </c>
      <c r="L44" s="94">
        <f>最終需要_まとめ!$L$33</f>
        <v>0.627</v>
      </c>
      <c r="M44" s="91">
        <f>K44*L44</f>
        <v>33.133354187339741</v>
      </c>
      <c r="N44" s="95">
        <f>分析係数表!H47</f>
        <v>1</v>
      </c>
      <c r="O44" s="96">
        <f>SUM(O5:O43)</f>
        <v>33.133354187339748</v>
      </c>
      <c r="P44" s="92">
        <f>分析係数表!C47</f>
        <v>0.36342247216802481</v>
      </c>
      <c r="Q44" s="96">
        <f>SUM(Q5:Q43)</f>
        <v>9.9722922862454411</v>
      </c>
      <c r="R44" s="91">
        <f>SUM(R5:R43)</f>
        <v>11.141342162906438</v>
      </c>
      <c r="S44" s="97">
        <f>SUM(S5:S43)</f>
        <v>130.49742243000421</v>
      </c>
      <c r="T44" s="98">
        <f>分析係数表!F47</f>
        <v>0.46090827844162724</v>
      </c>
      <c r="U44" s="99">
        <f>SUM(U5:U43)</f>
        <v>75.110292695290127</v>
      </c>
      <c r="V44" s="100">
        <f>分析係数表!D47</f>
        <v>7.2937009698454208E-2</v>
      </c>
      <c r="W44" s="101">
        <f>SUM(W5:W43)</f>
        <v>12</v>
      </c>
      <c r="X44" s="92">
        <f>分析係数表!E47</f>
        <v>5.555923339181093E-2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0</v>
      </c>
      <c r="E5" s="77">
        <f t="shared" ref="E5:E38" si="0">$C$31*D5</f>
        <v>0</v>
      </c>
      <c r="F5" s="76">
        <f>分析係数表!C8</f>
        <v>0.28540305010893241</v>
      </c>
      <c r="G5" s="77">
        <f t="shared" ref="G5:G38" si="1">E5*F5</f>
        <v>0</v>
      </c>
      <c r="H5" s="77">
        <f t="array" ref="H5:H43">MMULT(逆行列係数!C5:AO43,'27'!G5:G43)</f>
        <v>6.9448527158590503E-4</v>
      </c>
      <c r="I5" s="77">
        <f t="shared" ref="I5:I38" si="2">C5+H5</f>
        <v>6.9448527158590503E-4</v>
      </c>
      <c r="J5" s="76">
        <f>分析係数表!G8</f>
        <v>0.12073170731707317</v>
      </c>
      <c r="K5" s="78">
        <f t="shared" ref="K5:K38" si="3">I5*J5</f>
        <v>8.3846392545127558E-5</v>
      </c>
      <c r="L5" s="79" t="s">
        <v>184</v>
      </c>
      <c r="M5" s="80" t="s">
        <v>184</v>
      </c>
      <c r="N5" s="81">
        <f>分析係数表!H8</f>
        <v>1.3177625301040578E-2</v>
      </c>
      <c r="O5" s="82">
        <f t="shared" ref="O5:O43" si="4">$M$44*N5</f>
        <v>0.36523749751888074</v>
      </c>
      <c r="P5" s="76">
        <f>分析係数表!C8</f>
        <v>0.28540305010893241</v>
      </c>
      <c r="Q5" s="82">
        <f t="shared" ref="Q5:Q38" si="5">O5*P5</f>
        <v>0.10423989580604219</v>
      </c>
      <c r="R5" s="83">
        <f t="array" ref="R5:R43">MMULT(逆行列係数!C5:AO43,'27'!Q5:Q43)</f>
        <v>0.12057824666555698</v>
      </c>
      <c r="S5" s="84">
        <f t="shared" ref="S5:S38" si="6">I5+R5</f>
        <v>0.12127273193714289</v>
      </c>
      <c r="T5" s="85">
        <f>分析係数表!F8</f>
        <v>0.44634146341463415</v>
      </c>
      <c r="U5" s="86">
        <f t="shared" ref="U5:U38" si="7">S5*T5</f>
        <v>5.4129048645114995E-2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投入係数表!AC6</f>
        <v>0</v>
      </c>
      <c r="E6" s="77">
        <f t="shared" si="0"/>
        <v>0</v>
      </c>
      <c r="F6" s="76">
        <f>分析係数表!C9</f>
        <v>1</v>
      </c>
      <c r="G6" s="77">
        <f t="shared" si="1"/>
        <v>0</v>
      </c>
      <c r="H6" s="77">
        <v>6.8968645454098006E-3</v>
      </c>
      <c r="I6" s="77">
        <f t="shared" si="2"/>
        <v>6.8968645454098006E-3</v>
      </c>
      <c r="J6" s="76">
        <f>分析係数表!G9</f>
        <v>0.24766355140186916</v>
      </c>
      <c r="K6" s="78">
        <f t="shared" si="3"/>
        <v>1.7081019668538291E-3</v>
      </c>
      <c r="L6" s="79"/>
      <c r="M6" s="80"/>
      <c r="N6" s="81">
        <f>分析係数表!H9</f>
        <v>6.816013086745127E-4</v>
      </c>
      <c r="O6" s="82">
        <f t="shared" si="4"/>
        <v>1.8891594699252452E-2</v>
      </c>
      <c r="P6" s="76">
        <f>分析係数表!C9</f>
        <v>1</v>
      </c>
      <c r="Q6" s="82">
        <f t="shared" si="5"/>
        <v>1.8891594699252452E-2</v>
      </c>
      <c r="R6" s="83">
        <v>2.3829292904918992E-2</v>
      </c>
      <c r="S6" s="84">
        <f t="shared" si="6"/>
        <v>3.0726157450328792E-2</v>
      </c>
      <c r="T6" s="85">
        <f>分析係数表!F9</f>
        <v>0.64018691588785048</v>
      </c>
      <c r="U6" s="86">
        <f t="shared" si="7"/>
        <v>1.9670483975210488E-2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3.7783189398504904E-2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8.7822458270106263E-2</v>
      </c>
      <c r="G8" s="77">
        <f t="shared" si="1"/>
        <v>0</v>
      </c>
      <c r="H8" s="77">
        <v>7.1522289066880587E-2</v>
      </c>
      <c r="I8" s="77">
        <f t="shared" si="2"/>
        <v>7.1522289066880587E-2</v>
      </c>
      <c r="J8" s="76">
        <f>分析係数表!G11</f>
        <v>0.34070796460176989</v>
      </c>
      <c r="K8" s="78">
        <f t="shared" si="3"/>
        <v>2.4368213531636304E-2</v>
      </c>
      <c r="L8" s="79"/>
      <c r="M8" s="80"/>
      <c r="N8" s="81">
        <f>分析係数表!H11</f>
        <v>0</v>
      </c>
      <c r="O8" s="82">
        <f t="shared" si="4"/>
        <v>0</v>
      </c>
      <c r="P8" s="76">
        <f>分析係数表!C11</f>
        <v>8.7822458270106263E-2</v>
      </c>
      <c r="Q8" s="82">
        <f t="shared" si="5"/>
        <v>0</v>
      </c>
      <c r="R8" s="83">
        <v>2.526425685499039E-2</v>
      </c>
      <c r="S8" s="84">
        <f t="shared" si="6"/>
        <v>9.678654592187097E-2</v>
      </c>
      <c r="T8" s="85">
        <f>分析係数表!F11</f>
        <v>0.55309734513274333</v>
      </c>
      <c r="U8" s="86">
        <f t="shared" si="7"/>
        <v>5.3532381593955181E-2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投入係数表!AC9</f>
        <v>0</v>
      </c>
      <c r="E9" s="77">
        <f t="shared" si="0"/>
        <v>0</v>
      </c>
      <c r="F9" s="76">
        <f>分析係数表!C12</f>
        <v>5.1649194579391433E-2</v>
      </c>
      <c r="G9" s="77">
        <f t="shared" si="1"/>
        <v>0</v>
      </c>
      <c r="H9" s="77">
        <v>3.6733818009520609E-4</v>
      </c>
      <c r="I9" s="77">
        <f t="shared" si="2"/>
        <v>3.6733818009520609E-4</v>
      </c>
      <c r="J9" s="76">
        <f>分析係数表!G12</f>
        <v>0.11451828724353257</v>
      </c>
      <c r="K9" s="78">
        <f t="shared" si="3"/>
        <v>4.2066939223659309E-5</v>
      </c>
      <c r="L9" s="79"/>
      <c r="M9" s="80"/>
      <c r="N9" s="81">
        <f>分析係数表!H12</f>
        <v>9.8559549234334534E-2</v>
      </c>
      <c r="O9" s="82">
        <f t="shared" si="4"/>
        <v>2.7317245935119043</v>
      </c>
      <c r="P9" s="76">
        <f>分析係数表!C12</f>
        <v>5.1649194579391433E-2</v>
      </c>
      <c r="Q9" s="82">
        <f t="shared" si="5"/>
        <v>0.1410913750676053</v>
      </c>
      <c r="R9" s="83">
        <v>0.1518222422535741</v>
      </c>
      <c r="S9" s="84">
        <f t="shared" si="6"/>
        <v>0.15218958043366931</v>
      </c>
      <c r="T9" s="85">
        <f>分析係数表!F12</f>
        <v>0.48360838537020517</v>
      </c>
      <c r="U9" s="86">
        <f t="shared" si="7"/>
        <v>7.3600157263695787E-2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投入係数表!AC10</f>
        <v>4.4585987261146496E-3</v>
      </c>
      <c r="E10" s="77">
        <f t="shared" si="0"/>
        <v>0.44585987261146498</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0.40679900585723611</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投入係数表!AC11</f>
        <v>8.2802547770700636E-3</v>
      </c>
      <c r="E11" s="77">
        <f t="shared" si="0"/>
        <v>0.82802547770700641</v>
      </c>
      <c r="F11" s="76">
        <f>分析係数表!C14</f>
        <v>0.34108258154059679</v>
      </c>
      <c r="G11" s="77">
        <f t="shared" si="1"/>
        <v>0.28242506751769164</v>
      </c>
      <c r="H11" s="77">
        <v>0.98586405489650786</v>
      </c>
      <c r="I11" s="77">
        <f t="shared" si="2"/>
        <v>0.98586405489650786</v>
      </c>
      <c r="J11" s="76">
        <f>分析係数表!G14</f>
        <v>0.16056603773584904</v>
      </c>
      <c r="K11" s="78">
        <f t="shared" si="3"/>
        <v>0.15829628504092982</v>
      </c>
      <c r="L11" s="79"/>
      <c r="M11" s="80"/>
      <c r="N11" s="81">
        <f>分析係数表!H14</f>
        <v>1.2723224428590903E-3</v>
      </c>
      <c r="O11" s="82">
        <f t="shared" si="4"/>
        <v>3.5264310105271243E-2</v>
      </c>
      <c r="P11" s="76">
        <f>分析係数表!C14</f>
        <v>0.34108258154059679</v>
      </c>
      <c r="Q11" s="82">
        <f t="shared" si="5"/>
        <v>1.2028041926954071E-2</v>
      </c>
      <c r="R11" s="83">
        <v>7.6911554583286773E-2</v>
      </c>
      <c r="S11" s="84">
        <f t="shared" si="6"/>
        <v>1.0627756094797947</v>
      </c>
      <c r="T11" s="85">
        <f>分析係数表!F14</f>
        <v>0.29226415094339625</v>
      </c>
      <c r="U11" s="86">
        <f t="shared" si="7"/>
        <v>0.31061121114796264</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0.25314736896998286</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投入係数表!AC13</f>
        <v>1.2738853503184713E-3</v>
      </c>
      <c r="E13" s="77">
        <f t="shared" si="0"/>
        <v>0.12738853503184713</v>
      </c>
      <c r="F13" s="76">
        <f>分析係数表!C16</f>
        <v>7.999999999999996E-2</v>
      </c>
      <c r="G13" s="77">
        <f t="shared" si="1"/>
        <v>1.0191082802547765E-2</v>
      </c>
      <c r="H13" s="77">
        <v>2.5644490890311868E-2</v>
      </c>
      <c r="I13" s="77">
        <f t="shared" si="2"/>
        <v>2.5644490890311868E-2</v>
      </c>
      <c r="J13" s="76">
        <f>分析係数表!G16</f>
        <v>3.4364261168384883E-2</v>
      </c>
      <c r="K13" s="78">
        <f t="shared" si="3"/>
        <v>8.8125398248494401E-4</v>
      </c>
      <c r="L13" s="79"/>
      <c r="M13" s="80"/>
      <c r="N13" s="81">
        <f>分析係数表!H16</f>
        <v>1.767619393829236E-2</v>
      </c>
      <c r="O13" s="82">
        <f t="shared" si="4"/>
        <v>0.48992202253394684</v>
      </c>
      <c r="P13" s="76">
        <f>分析係数表!C16</f>
        <v>7.999999999999996E-2</v>
      </c>
      <c r="Q13" s="82">
        <f t="shared" si="5"/>
        <v>3.9193761802715728E-2</v>
      </c>
      <c r="R13" s="83">
        <v>4.595994580442949E-2</v>
      </c>
      <c r="S13" s="84">
        <f t="shared" si="6"/>
        <v>7.1604436694741355E-2</v>
      </c>
      <c r="T13" s="85">
        <f>分析係数表!F16</f>
        <v>0.28865979381443296</v>
      </c>
      <c r="U13" s="86">
        <f t="shared" si="7"/>
        <v>2.0669321932502656E-2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投入係数表!AC14</f>
        <v>5.0955414012738851E-3</v>
      </c>
      <c r="E14" s="77">
        <f t="shared" si="0"/>
        <v>0.50955414012738853</v>
      </c>
      <c r="F14" s="76">
        <f>分析係数表!C17</f>
        <v>0.11736526946107784</v>
      </c>
      <c r="G14" s="77">
        <f t="shared" si="1"/>
        <v>5.9803958961058772E-2</v>
      </c>
      <c r="H14" s="77">
        <v>7.4524343419495126E-2</v>
      </c>
      <c r="I14" s="77">
        <f t="shared" si="2"/>
        <v>7.4524343419495126E-2</v>
      </c>
      <c r="J14" s="76">
        <f>分析係数表!G17</f>
        <v>0.2134453781512605</v>
      </c>
      <c r="K14" s="78">
        <f t="shared" si="3"/>
        <v>1.5906876662648541E-2</v>
      </c>
      <c r="L14" s="79"/>
      <c r="M14" s="80"/>
      <c r="N14" s="81">
        <f>分析係数表!H17</f>
        <v>2.9081655836779205E-3</v>
      </c>
      <c r="O14" s="82">
        <f t="shared" si="4"/>
        <v>8.0604137383477117E-2</v>
      </c>
      <c r="P14" s="76">
        <f>分析係数表!C17</f>
        <v>0.11736526946107784</v>
      </c>
      <c r="Q14" s="82">
        <f t="shared" si="5"/>
        <v>9.4601263036895294E-3</v>
      </c>
      <c r="R14" s="83">
        <v>1.6468364758874976E-2</v>
      </c>
      <c r="S14" s="84">
        <f t="shared" si="6"/>
        <v>9.0992708178370102E-2</v>
      </c>
      <c r="T14" s="85">
        <f>分析係数表!F17</f>
        <v>0.32436974789915968</v>
      </c>
      <c r="U14" s="86">
        <f t="shared" si="7"/>
        <v>2.9515281812479716E-2</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投入係数表!AC15</f>
        <v>0</v>
      </c>
      <c r="E15" s="77">
        <f t="shared" si="0"/>
        <v>0</v>
      </c>
      <c r="F15" s="76">
        <f>分析係数表!C18</f>
        <v>0.3260188087774295</v>
      </c>
      <c r="G15" s="77">
        <f t="shared" si="1"/>
        <v>0</v>
      </c>
      <c r="H15" s="77">
        <v>1.2734339201581579E-2</v>
      </c>
      <c r="I15" s="77">
        <f t="shared" si="2"/>
        <v>1.2734339201581579E-2</v>
      </c>
      <c r="J15" s="76">
        <f>分析係数表!G18</f>
        <v>0.2148626817447496</v>
      </c>
      <c r="K15" s="78">
        <f t="shared" si="3"/>
        <v>2.7361342710991114E-3</v>
      </c>
      <c r="L15" s="79"/>
      <c r="M15" s="80"/>
      <c r="N15" s="81">
        <f>分析係数表!H18</f>
        <v>4.544008724496751E-4</v>
      </c>
      <c r="O15" s="82">
        <f t="shared" si="4"/>
        <v>1.2594396466168301E-2</v>
      </c>
      <c r="P15" s="76">
        <f>分析係数表!C18</f>
        <v>0.3260188087774295</v>
      </c>
      <c r="Q15" s="82">
        <f t="shared" si="5"/>
        <v>4.1060101331708574E-3</v>
      </c>
      <c r="R15" s="83">
        <v>9.3628195960593786E-3</v>
      </c>
      <c r="S15" s="84">
        <f t="shared" si="6"/>
        <v>2.2097158797640959E-2</v>
      </c>
      <c r="T15" s="85">
        <f>分析係数表!F18</f>
        <v>0.44749596122778673</v>
      </c>
      <c r="U15" s="86">
        <f t="shared" si="7"/>
        <v>9.8883893165533851E-3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投入係数表!AC16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-3.7783189398504897E-3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投入係数表!AC17</f>
        <v>0</v>
      </c>
      <c r="E17" s="77">
        <f t="shared" si="0"/>
        <v>0</v>
      </c>
      <c r="F17" s="76">
        <f>分析係数表!C20</f>
        <v>0.14381270903010035</v>
      </c>
      <c r="G17" s="77">
        <f t="shared" si="1"/>
        <v>0</v>
      </c>
      <c r="H17" s="77">
        <v>2.3145343221044438E-3</v>
      </c>
      <c r="I17" s="77">
        <f t="shared" si="2"/>
        <v>2.3145343221044438E-3</v>
      </c>
      <c r="J17" s="76">
        <f>分析係数表!G20</f>
        <v>0.10504201680672269</v>
      </c>
      <c r="K17" s="78">
        <f t="shared" si="3"/>
        <v>2.4312335316223151E-4</v>
      </c>
      <c r="L17" s="79"/>
      <c r="M17" s="80"/>
      <c r="N17" s="81">
        <f>分析係数表!H20</f>
        <v>5.9072113418457762E-4</v>
      </c>
      <c r="O17" s="82">
        <f t="shared" si="4"/>
        <v>1.6372715406018791E-2</v>
      </c>
      <c r="P17" s="76">
        <f>分析係数表!C20</f>
        <v>0.14381270903010035</v>
      </c>
      <c r="Q17" s="82">
        <f t="shared" si="5"/>
        <v>2.3546045567184215E-3</v>
      </c>
      <c r="R17" s="83">
        <v>4.9039533850590141E-3</v>
      </c>
      <c r="S17" s="84">
        <f t="shared" si="6"/>
        <v>7.218487707163458E-3</v>
      </c>
      <c r="T17" s="85">
        <f>分析係数表!F20</f>
        <v>0.23109243697478993</v>
      </c>
      <c r="U17" s="86">
        <f t="shared" si="7"/>
        <v>1.6681379155209673E-3</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投入係数表!AC18</f>
        <v>3.1847133757961785E-3</v>
      </c>
      <c r="E18" s="77">
        <f t="shared" si="0"/>
        <v>0.31847133757961787</v>
      </c>
      <c r="F18" s="76">
        <f>分析係数表!C21</f>
        <v>1.9047619047619091E-2</v>
      </c>
      <c r="G18" s="77">
        <f t="shared" si="1"/>
        <v>6.066120715802259E-3</v>
      </c>
      <c r="H18" s="77">
        <v>7.271667260650482E-3</v>
      </c>
      <c r="I18" s="77">
        <f t="shared" si="2"/>
        <v>7.271667260650482E-3</v>
      </c>
      <c r="J18" s="76">
        <f>分析係数表!G21</f>
        <v>0.29914529914529914</v>
      </c>
      <c r="K18" s="78">
        <f t="shared" si="3"/>
        <v>2.1752850779723663E-3</v>
      </c>
      <c r="L18" s="79"/>
      <c r="M18" s="80"/>
      <c r="N18" s="81">
        <f>分析係数表!H21</f>
        <v>9.5424183214431774E-4</v>
      </c>
      <c r="O18" s="82">
        <f t="shared" si="4"/>
        <v>2.6448232578953432E-2</v>
      </c>
      <c r="P18" s="76">
        <f>分析係数表!C21</f>
        <v>1.9047619047619091E-2</v>
      </c>
      <c r="Q18" s="82">
        <f t="shared" si="5"/>
        <v>5.0377585864673318E-4</v>
      </c>
      <c r="R18" s="83">
        <v>1.0470100737871406E-3</v>
      </c>
      <c r="S18" s="84">
        <f t="shared" si="6"/>
        <v>8.3186773344376234E-3</v>
      </c>
      <c r="T18" s="85">
        <f>分析係数表!F21</f>
        <v>0.44444444444444442</v>
      </c>
      <c r="U18" s="86">
        <f t="shared" si="7"/>
        <v>3.6971899264167211E-3</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投入係数表!AC19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1.25943964661683E-3</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1.25943964661683E-3</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投入係数表!AC21</f>
        <v>1.2738853503184713E-3</v>
      </c>
      <c r="E21" s="77">
        <f t="shared" si="0"/>
        <v>0.12738853503184713</v>
      </c>
      <c r="F21" s="76">
        <f>分析係数表!C24</f>
        <v>1.5105740181268867E-2</v>
      </c>
      <c r="G21" s="77">
        <f t="shared" si="1"/>
        <v>1.9242981122635501E-3</v>
      </c>
      <c r="H21" s="77">
        <v>2.1533348218307621E-3</v>
      </c>
      <c r="I21" s="77">
        <f t="shared" si="2"/>
        <v>2.1533348218307621E-3</v>
      </c>
      <c r="J21" s="76">
        <f>分析係数表!G24</f>
        <v>0.33333333333333331</v>
      </c>
      <c r="K21" s="78">
        <f t="shared" si="3"/>
        <v>7.1777827394358729E-4</v>
      </c>
      <c r="L21" s="79"/>
      <c r="M21" s="80"/>
      <c r="N21" s="81">
        <f>分析係数表!H24</f>
        <v>4.0896078520470761E-4</v>
      </c>
      <c r="O21" s="82">
        <f t="shared" si="4"/>
        <v>1.133495681955147E-2</v>
      </c>
      <c r="P21" s="76">
        <f>分析係数表!C24</f>
        <v>1.5105740181268867E-2</v>
      </c>
      <c r="Q21" s="82">
        <f t="shared" si="5"/>
        <v>1.7122291268204621E-4</v>
      </c>
      <c r="R21" s="83">
        <v>4.4056401716980156E-4</v>
      </c>
      <c r="S21" s="84">
        <f t="shared" si="6"/>
        <v>2.5938988390005638E-3</v>
      </c>
      <c r="T21" s="85">
        <f>分析係数表!F24</f>
        <v>0.55555555555555558</v>
      </c>
      <c r="U21" s="86">
        <f t="shared" si="7"/>
        <v>1.4410549105558688E-3</v>
      </c>
      <c r="V21" s="87">
        <f>分析係数表!D24</f>
        <v>0</v>
      </c>
      <c r="W21" s="88">
        <f t="shared" si="8"/>
        <v>0</v>
      </c>
      <c r="X21" s="76">
        <f>分析係数表!E24</f>
        <v>0</v>
      </c>
      <c r="Y21" s="89">
        <f t="shared" si="9"/>
        <v>0</v>
      </c>
    </row>
    <row r="22" spans="1:25" x14ac:dyDescent="0.2">
      <c r="A22" s="6" t="s">
        <v>10</v>
      </c>
      <c r="B22" s="5" t="s">
        <v>271</v>
      </c>
      <c r="C22" s="90"/>
      <c r="D22" s="76">
        <f>投入係数表!AC22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1.5113275759401959E-2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投入係数表!AC23</f>
        <v>0</v>
      </c>
      <c r="E23" s="77">
        <f t="shared" si="0"/>
        <v>0</v>
      </c>
      <c r="F23" s="76">
        <f>分析係数表!C26</f>
        <v>0.3413940256045519</v>
      </c>
      <c r="G23" s="77">
        <f t="shared" si="1"/>
        <v>0</v>
      </c>
      <c r="H23" s="77">
        <v>8.3446441001094034E-3</v>
      </c>
      <c r="I23" s="77">
        <f t="shared" si="2"/>
        <v>8.3446441001094034E-3</v>
      </c>
      <c r="J23" s="76">
        <f>分析係数表!G26</f>
        <v>0.19709090909090909</v>
      </c>
      <c r="K23" s="78">
        <f t="shared" si="3"/>
        <v>1.6446534917306534E-3</v>
      </c>
      <c r="L23" s="79"/>
      <c r="M23" s="80"/>
      <c r="N23" s="81">
        <f>分析係数表!H26</f>
        <v>1.1996183032671423E-2</v>
      </c>
      <c r="O23" s="82">
        <f t="shared" si="4"/>
        <v>0.33249206670684317</v>
      </c>
      <c r="P23" s="76">
        <f>分析係数表!C26</f>
        <v>0.3413940256045519</v>
      </c>
      <c r="Q23" s="82">
        <f t="shared" si="5"/>
        <v>0.1135108051346264</v>
      </c>
      <c r="R23" s="83">
        <v>0.12030906629782863</v>
      </c>
      <c r="S23" s="84">
        <f t="shared" si="6"/>
        <v>0.12865371039793802</v>
      </c>
      <c r="T23" s="85">
        <f>分析係数表!F26</f>
        <v>0.33090909090909093</v>
      </c>
      <c r="U23" s="86">
        <f t="shared" si="7"/>
        <v>4.2572682349863132E-2</v>
      </c>
      <c r="V23" s="87">
        <f>分析係数表!D26</f>
        <v>1.6E-2</v>
      </c>
      <c r="W23" s="88">
        <f t="shared" si="8"/>
        <v>0</v>
      </c>
      <c r="X23" s="76">
        <f>分析係数表!E26</f>
        <v>1.6E-2</v>
      </c>
      <c r="Y23" s="89">
        <f t="shared" si="9"/>
        <v>0</v>
      </c>
    </row>
    <row r="24" spans="1:25" x14ac:dyDescent="0.2">
      <c r="A24" s="6" t="s">
        <v>12</v>
      </c>
      <c r="B24" s="5" t="s">
        <v>365</v>
      </c>
      <c r="C24" s="90"/>
      <c r="D24" s="76">
        <f>投入係数表!AC24</f>
        <v>0</v>
      </c>
      <c r="E24" s="77">
        <f t="shared" si="0"/>
        <v>0</v>
      </c>
      <c r="F24" s="76">
        <f>分析係数表!C27</f>
        <v>1.9120458891013214E-3</v>
      </c>
      <c r="G24" s="77">
        <f t="shared" si="1"/>
        <v>0</v>
      </c>
      <c r="H24" s="77">
        <v>5.3214878087226822E-6</v>
      </c>
      <c r="I24" s="77">
        <f t="shared" si="2"/>
        <v>5.3214878087226822E-6</v>
      </c>
      <c r="J24" s="76">
        <f>分析係数表!G27</f>
        <v>0.2857142857142857</v>
      </c>
      <c r="K24" s="78">
        <f t="shared" si="3"/>
        <v>1.5204250882064806E-6</v>
      </c>
      <c r="L24" s="79"/>
      <c r="M24" s="80"/>
      <c r="N24" s="81">
        <f>分析係数表!H27</f>
        <v>1.131458172399691E-2</v>
      </c>
      <c r="O24" s="82">
        <f t="shared" si="4"/>
        <v>0.31360047200759067</v>
      </c>
      <c r="P24" s="76">
        <f>分析係数表!C27</f>
        <v>1.9120458891013214E-3</v>
      </c>
      <c r="Q24" s="82">
        <f t="shared" si="5"/>
        <v>5.9961849332234782E-4</v>
      </c>
      <c r="R24" s="83">
        <v>6.0111870370786497E-4</v>
      </c>
      <c r="S24" s="84">
        <f t="shared" si="6"/>
        <v>6.0644019151658761E-4</v>
      </c>
      <c r="T24" s="85">
        <f>分析係数表!F27</f>
        <v>0.5714285714285714</v>
      </c>
      <c r="U24" s="86">
        <f t="shared" si="7"/>
        <v>3.4653725229519288E-4</v>
      </c>
      <c r="V24" s="87">
        <f>分析係数表!D27</f>
        <v>0</v>
      </c>
      <c r="W24" s="88">
        <f t="shared" si="8"/>
        <v>0</v>
      </c>
      <c r="X24" s="76">
        <f>分析係数表!E27</f>
        <v>0</v>
      </c>
      <c r="Y24" s="89">
        <f t="shared" si="9"/>
        <v>0</v>
      </c>
    </row>
    <row r="25" spans="1:25" x14ac:dyDescent="0.2">
      <c r="A25" s="6" t="s">
        <v>13</v>
      </c>
      <c r="B25" s="5" t="s">
        <v>191</v>
      </c>
      <c r="C25" s="90"/>
      <c r="D25" s="76">
        <f>投入係数表!AC25</f>
        <v>0</v>
      </c>
      <c r="E25" s="77">
        <f t="shared" si="0"/>
        <v>0</v>
      </c>
      <c r="F25" s="76">
        <f>分析係数表!C28</f>
        <v>4.5924225028702859E-3</v>
      </c>
      <c r="G25" s="77">
        <f t="shared" si="1"/>
        <v>0</v>
      </c>
      <c r="H25" s="77">
        <v>3.7833238217385766E-4</v>
      </c>
      <c r="I25" s="77">
        <f t="shared" si="2"/>
        <v>3.7833238217385766E-4</v>
      </c>
      <c r="J25" s="76">
        <f>分析係数表!G28</f>
        <v>0.125</v>
      </c>
      <c r="K25" s="78">
        <f t="shared" si="3"/>
        <v>4.7291547771732208E-5</v>
      </c>
      <c r="L25" s="79"/>
      <c r="M25" s="80"/>
      <c r="N25" s="81">
        <f>分析係数表!H28</f>
        <v>2.2174762575544144E-2</v>
      </c>
      <c r="O25" s="82">
        <f t="shared" si="4"/>
        <v>0.614606547549013</v>
      </c>
      <c r="P25" s="76">
        <f>分析係数表!C28</f>
        <v>4.5924225028702859E-3</v>
      </c>
      <c r="Q25" s="82">
        <f t="shared" si="5"/>
        <v>2.8225329393755036E-3</v>
      </c>
      <c r="R25" s="83">
        <v>2.8970050248697636E-3</v>
      </c>
      <c r="S25" s="84">
        <f t="shared" si="6"/>
        <v>3.2753374070436212E-3</v>
      </c>
      <c r="T25" s="85">
        <f>分析係数表!F28</f>
        <v>0.20833333333333334</v>
      </c>
      <c r="U25" s="86">
        <f t="shared" si="7"/>
        <v>6.8236195980075443E-4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投入係数表!AC26</f>
        <v>5.7324840764331206E-3</v>
      </c>
      <c r="E26" s="77">
        <f t="shared" si="0"/>
        <v>0.57324840764331209</v>
      </c>
      <c r="F26" s="76">
        <f>分析係数表!C29</f>
        <v>0.39276807980049877</v>
      </c>
      <c r="G26" s="77">
        <f t="shared" si="1"/>
        <v>0.22515367631875724</v>
      </c>
      <c r="H26" s="77">
        <v>0.26770351531569336</v>
      </c>
      <c r="I26" s="77">
        <f t="shared" si="2"/>
        <v>0.26770351531569336</v>
      </c>
      <c r="J26" s="76">
        <f>分析係数表!G29</f>
        <v>0.26146220570012391</v>
      </c>
      <c r="K26" s="78">
        <f t="shared" si="3"/>
        <v>6.9994351588118092E-2</v>
      </c>
      <c r="L26" s="79"/>
      <c r="M26" s="80"/>
      <c r="N26" s="81">
        <f>分析係数表!H29</f>
        <v>1.0178579542872723E-2</v>
      </c>
      <c r="O26" s="82">
        <f t="shared" si="4"/>
        <v>0.28211448084216995</v>
      </c>
      <c r="P26" s="76">
        <f>分析係数表!C29</f>
        <v>0.39276807980049877</v>
      </c>
      <c r="Q26" s="82">
        <f t="shared" si="5"/>
        <v>0.11080556292429369</v>
      </c>
      <c r="R26" s="83">
        <v>0.13445374463760004</v>
      </c>
      <c r="S26" s="84">
        <f t="shared" si="6"/>
        <v>0.40215725995329343</v>
      </c>
      <c r="T26" s="85">
        <f>分析係数表!F29</f>
        <v>0.36926889714993805</v>
      </c>
      <c r="U26" s="86">
        <f t="shared" si="7"/>
        <v>0.14850416786379361</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投入係数表!AC27</f>
        <v>3.1847133757961785E-3</v>
      </c>
      <c r="E27" s="77">
        <f t="shared" si="0"/>
        <v>0.31847133757961787</v>
      </c>
      <c r="F27" s="76">
        <f>分析係数表!C30</f>
        <v>1</v>
      </c>
      <c r="G27" s="77">
        <f t="shared" si="1"/>
        <v>0.31847133757961787</v>
      </c>
      <c r="H27" s="77">
        <v>0.39217960956390974</v>
      </c>
      <c r="I27" s="77">
        <f t="shared" si="2"/>
        <v>0.39217960956390974</v>
      </c>
      <c r="J27" s="76">
        <f>分析係数表!G30</f>
        <v>0.34503154574132494</v>
      </c>
      <c r="K27" s="78">
        <f t="shared" si="3"/>
        <v>0.13531433689606509</v>
      </c>
      <c r="L27" s="79"/>
      <c r="M27" s="80"/>
      <c r="N27" s="81">
        <f>分析係数表!H30</f>
        <v>0</v>
      </c>
      <c r="O27" s="82">
        <f t="shared" si="4"/>
        <v>0</v>
      </c>
      <c r="P27" s="76">
        <f>分析係数表!C30</f>
        <v>1</v>
      </c>
      <c r="Q27" s="82">
        <f t="shared" si="5"/>
        <v>0</v>
      </c>
      <c r="R27" s="83">
        <v>6.0147796128528663E-2</v>
      </c>
      <c r="S27" s="84">
        <f t="shared" si="6"/>
        <v>0.4523274056924384</v>
      </c>
      <c r="T27" s="85">
        <f>分析係数表!F30</f>
        <v>0.4357255520504732</v>
      </c>
      <c r="U27" s="86">
        <f t="shared" si="7"/>
        <v>0.19709060855289606</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投入係数表!AC28</f>
        <v>2.3566878980891721E-2</v>
      </c>
      <c r="E28" s="77">
        <f t="shared" si="0"/>
        <v>2.3566878980891723</v>
      </c>
      <c r="F28" s="76">
        <f>分析係数表!C31</f>
        <v>0.9610142630744849</v>
      </c>
      <c r="G28" s="77">
        <f t="shared" si="1"/>
        <v>2.2648106836787227</v>
      </c>
      <c r="H28" s="77">
        <v>2.6226158272888753</v>
      </c>
      <c r="I28" s="77">
        <f t="shared" si="2"/>
        <v>2.6226158272888753</v>
      </c>
      <c r="J28" s="76">
        <f>分析係数表!G31</f>
        <v>7.0898896726351968E-2</v>
      </c>
      <c r="K28" s="78">
        <f t="shared" si="3"/>
        <v>0.18594056869185011</v>
      </c>
      <c r="L28" s="79"/>
      <c r="M28" s="80"/>
      <c r="N28" s="81">
        <f>分析係数表!H31</f>
        <v>2.4401326850547553E-2</v>
      </c>
      <c r="O28" s="82">
        <f t="shared" si="4"/>
        <v>0.67631909023323777</v>
      </c>
      <c r="P28" s="76">
        <f>分析係数表!C31</f>
        <v>0.9610142630744849</v>
      </c>
      <c r="Q28" s="82">
        <f t="shared" si="5"/>
        <v>0.64995229210370109</v>
      </c>
      <c r="R28" s="83">
        <v>0.85871299150534253</v>
      </c>
      <c r="S28" s="84">
        <f t="shared" si="6"/>
        <v>3.4813288187942177</v>
      </c>
      <c r="T28" s="85">
        <f>分析係数表!F31</f>
        <v>0.34418520528124436</v>
      </c>
      <c r="U28" s="86">
        <f t="shared" si="7"/>
        <v>1.1982218741481998</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投入係数表!AC29</f>
        <v>1.910828025477707E-3</v>
      </c>
      <c r="E29" s="77">
        <f t="shared" si="0"/>
        <v>0.19108280254777071</v>
      </c>
      <c r="F29" s="76">
        <f>分析係数表!C32</f>
        <v>1</v>
      </c>
      <c r="G29" s="77">
        <f t="shared" si="1"/>
        <v>0.19108280254777071</v>
      </c>
      <c r="H29" s="77">
        <v>0.22051687061749256</v>
      </c>
      <c r="I29" s="77">
        <f t="shared" si="2"/>
        <v>0.22051687061749256</v>
      </c>
      <c r="J29" s="76">
        <f>分析係数表!G32</f>
        <v>0.14117647058823529</v>
      </c>
      <c r="K29" s="78">
        <f t="shared" si="3"/>
        <v>3.1131793498940127E-2</v>
      </c>
      <c r="L29" s="79"/>
      <c r="M29" s="80"/>
      <c r="N29" s="81">
        <f>分析係数表!H32</f>
        <v>7.0886536102149319E-3</v>
      </c>
      <c r="O29" s="82">
        <f t="shared" si="4"/>
        <v>0.19647258487222549</v>
      </c>
      <c r="P29" s="76">
        <f>分析係数表!C32</f>
        <v>1</v>
      </c>
      <c r="Q29" s="82">
        <f t="shared" si="5"/>
        <v>0.19647258487222549</v>
      </c>
      <c r="R29" s="83">
        <v>0.24695860164458808</v>
      </c>
      <c r="S29" s="84">
        <f t="shared" si="6"/>
        <v>0.46747547226208064</v>
      </c>
      <c r="T29" s="85">
        <f>分析係数表!F32</f>
        <v>0.4823529411764706</v>
      </c>
      <c r="U29" s="86">
        <f t="shared" si="7"/>
        <v>0.22548816897347421</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投入係数表!AC30</f>
        <v>1.2738853503184713E-3</v>
      </c>
      <c r="E30" s="77">
        <f t="shared" si="0"/>
        <v>0.12738853503184713</v>
      </c>
      <c r="F30" s="76">
        <f>分析係数表!C33</f>
        <v>0.51830443159922934</v>
      </c>
      <c r="G30" s="77">
        <f t="shared" si="1"/>
        <v>6.6026042241940044E-2</v>
      </c>
      <c r="H30" s="77">
        <v>8.9424044433016256E-2</v>
      </c>
      <c r="I30" s="77">
        <f t="shared" si="2"/>
        <v>8.9424044433016256E-2</v>
      </c>
      <c r="J30" s="76">
        <f>分析係数表!G33</f>
        <v>0.50370370370370365</v>
      </c>
      <c r="K30" s="78">
        <f t="shared" si="3"/>
        <v>4.5043222381074853E-2</v>
      </c>
      <c r="L30" s="79"/>
      <c r="M30" s="80"/>
      <c r="N30" s="81">
        <f>分析係数表!H33</f>
        <v>1.0451220066342527E-3</v>
      </c>
      <c r="O30" s="82">
        <f t="shared" si="4"/>
        <v>2.896711187218709E-2</v>
      </c>
      <c r="P30" s="76">
        <f>分析係数表!C33</f>
        <v>0.51830443159922934</v>
      </c>
      <c r="Q30" s="82">
        <f t="shared" si="5"/>
        <v>1.5013782453985217E-2</v>
      </c>
      <c r="R30" s="83">
        <v>4.8286940320338805E-2</v>
      </c>
      <c r="S30" s="84">
        <f t="shared" si="6"/>
        <v>0.13771098475335505</v>
      </c>
      <c r="T30" s="85">
        <f>分析係数表!F33</f>
        <v>0.61481481481481481</v>
      </c>
      <c r="U30" s="86">
        <f t="shared" si="7"/>
        <v>8.466675358909978E-2</v>
      </c>
      <c r="V30" s="87">
        <f>分析係数表!D33</f>
        <v>0.10740740740740741</v>
      </c>
      <c r="W30" s="88">
        <f t="shared" si="8"/>
        <v>0</v>
      </c>
      <c r="X30" s="76">
        <f>分析係数表!E33</f>
        <v>0.11481481481481481</v>
      </c>
      <c r="Y30" s="89">
        <f t="shared" si="9"/>
        <v>0</v>
      </c>
    </row>
    <row r="31" spans="1:25" x14ac:dyDescent="0.2">
      <c r="A31" s="6" t="s">
        <v>19</v>
      </c>
      <c r="B31" s="5" t="s">
        <v>274</v>
      </c>
      <c r="C31" s="75">
        <f>最終需要_まとめ!C32</f>
        <v>100</v>
      </c>
      <c r="D31" s="76">
        <f>投入係数表!AC31</f>
        <v>1.1464968152866241E-2</v>
      </c>
      <c r="E31" s="77">
        <f t="shared" si="0"/>
        <v>1.1464968152866242</v>
      </c>
      <c r="F31" s="76">
        <f>分析係数表!C34</f>
        <v>0.14253664373317376</v>
      </c>
      <c r="G31" s="77">
        <f t="shared" si="1"/>
        <v>0.16341780810172787</v>
      </c>
      <c r="H31" s="77">
        <v>0.20545250149051783</v>
      </c>
      <c r="I31" s="77">
        <f t="shared" si="2"/>
        <v>100.20545250149051</v>
      </c>
      <c r="J31" s="76">
        <f>分析係数表!G34</f>
        <v>0.42611464968152868</v>
      </c>
      <c r="K31" s="78">
        <f t="shared" si="3"/>
        <v>42.699011288851693</v>
      </c>
      <c r="L31" s="79"/>
      <c r="M31" s="80"/>
      <c r="N31" s="81">
        <f>分析係数表!H34</f>
        <v>0.17362657336302087</v>
      </c>
      <c r="O31" s="82">
        <f t="shared" si="4"/>
        <v>4.8123188897229081</v>
      </c>
      <c r="P31" s="76">
        <f>分析係数表!C34</f>
        <v>0.14253664373317376</v>
      </c>
      <c r="Q31" s="82">
        <f t="shared" si="5"/>
        <v>0.68593178311485647</v>
      </c>
      <c r="R31" s="83">
        <v>0.72485062654815502</v>
      </c>
      <c r="S31" s="84">
        <f t="shared" si="6"/>
        <v>100.93030312803867</v>
      </c>
      <c r="T31" s="85">
        <f>分析係数表!F34</f>
        <v>0.68789808917197448</v>
      </c>
      <c r="U31" s="86">
        <f t="shared" si="7"/>
        <v>69.429762661325967</v>
      </c>
      <c r="V31" s="87">
        <f>分析係数表!D34</f>
        <v>0.42038216560509556</v>
      </c>
      <c r="W31" s="88">
        <f t="shared" si="8"/>
        <v>42</v>
      </c>
      <c r="X31" s="76">
        <f>分析係数表!E34</f>
        <v>0.27643312101910827</v>
      </c>
      <c r="Y31" s="89">
        <f t="shared" si="9"/>
        <v>28</v>
      </c>
    </row>
    <row r="32" spans="1:25" x14ac:dyDescent="0.2">
      <c r="A32" s="6" t="s">
        <v>20</v>
      </c>
      <c r="B32" s="5" t="s">
        <v>37</v>
      </c>
      <c r="C32" s="90"/>
      <c r="D32" s="76">
        <f>投入係数表!AC32</f>
        <v>1.7834394904458598E-2</v>
      </c>
      <c r="E32" s="77">
        <f t="shared" si="0"/>
        <v>1.7834394904458599</v>
      </c>
      <c r="F32" s="76">
        <f>分析係数表!C35</f>
        <v>0.11069496462754891</v>
      </c>
      <c r="G32" s="77">
        <f t="shared" si="1"/>
        <v>0.19741777131027832</v>
      </c>
      <c r="H32" s="77">
        <v>0.22682855007065508</v>
      </c>
      <c r="I32" s="77">
        <f t="shared" si="2"/>
        <v>0.22682855007065508</v>
      </c>
      <c r="J32" s="76">
        <f>分析係数表!G35</f>
        <v>0.32042253521126762</v>
      </c>
      <c r="K32" s="78">
        <f t="shared" si="3"/>
        <v>7.2680979071935256E-2</v>
      </c>
      <c r="L32" s="79"/>
      <c r="M32" s="80"/>
      <c r="N32" s="81">
        <f>分析係数表!H35</f>
        <v>6.6251647203162636E-2</v>
      </c>
      <c r="O32" s="82">
        <f t="shared" si="4"/>
        <v>1.8362630047673383</v>
      </c>
      <c r="P32" s="76">
        <f>分析係数表!C35</f>
        <v>0.11069496462754891</v>
      </c>
      <c r="Q32" s="82">
        <f t="shared" si="5"/>
        <v>0.20326506835959718</v>
      </c>
      <c r="R32" s="83">
        <v>0.23468766716979025</v>
      </c>
      <c r="S32" s="84">
        <f t="shared" si="6"/>
        <v>0.46151621724044534</v>
      </c>
      <c r="T32" s="85">
        <f>分析係数表!F35</f>
        <v>0.63380281690140849</v>
      </c>
      <c r="U32" s="86">
        <f t="shared" si="7"/>
        <v>0.29251027853267664</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投入係数表!AC33</f>
        <v>2.7388535031847135E-2</v>
      </c>
      <c r="E33" s="77">
        <f t="shared" si="0"/>
        <v>2.7388535031847137</v>
      </c>
      <c r="F33" s="76">
        <f>分析係数表!C36</f>
        <v>0.6760350559081294</v>
      </c>
      <c r="G33" s="77">
        <f t="shared" si="1"/>
        <v>1.8515609811496541</v>
      </c>
      <c r="H33" s="77">
        <v>1.896514271262852</v>
      </c>
      <c r="I33" s="77">
        <f t="shared" si="2"/>
        <v>1.896514271262852</v>
      </c>
      <c r="J33" s="76">
        <f>分析係数表!G36</f>
        <v>4.0214477211796247E-3</v>
      </c>
      <c r="K33" s="78">
        <f t="shared" si="3"/>
        <v>7.6267329943546331E-3</v>
      </c>
      <c r="L33" s="79"/>
      <c r="M33" s="80"/>
      <c r="N33" s="81">
        <f>分析係数表!H36</f>
        <v>0.13227609397010043</v>
      </c>
      <c r="O33" s="82">
        <f t="shared" si="4"/>
        <v>3.6662288113015924</v>
      </c>
      <c r="P33" s="76">
        <f>分析係数表!C36</f>
        <v>0.6760350559081294</v>
      </c>
      <c r="Q33" s="82">
        <f t="shared" si="5"/>
        <v>2.4784991994202668</v>
      </c>
      <c r="R33" s="83">
        <v>2.5450951099546457</v>
      </c>
      <c r="S33" s="84">
        <f t="shared" si="6"/>
        <v>4.4416093812174982</v>
      </c>
      <c r="T33" s="85">
        <f>分析係数表!F36</f>
        <v>0.90035746201966038</v>
      </c>
      <c r="U33" s="86">
        <f t="shared" si="7"/>
        <v>3.999036149755701</v>
      </c>
      <c r="V33" s="87">
        <f>分析係数表!D36</f>
        <v>8.0428954423592495E-3</v>
      </c>
      <c r="W33" s="88">
        <f t="shared" si="8"/>
        <v>0</v>
      </c>
      <c r="X33" s="76">
        <f>分析係数表!E36</f>
        <v>0</v>
      </c>
      <c r="Y33" s="89">
        <f t="shared" si="9"/>
        <v>0</v>
      </c>
    </row>
    <row r="34" spans="1:25" x14ac:dyDescent="0.2">
      <c r="A34" s="6" t="s">
        <v>22</v>
      </c>
      <c r="B34" s="5" t="s">
        <v>377</v>
      </c>
      <c r="C34" s="90"/>
      <c r="D34" s="76">
        <f>投入係数表!AC34</f>
        <v>2.038216560509554E-2</v>
      </c>
      <c r="E34" s="77">
        <f t="shared" si="0"/>
        <v>2.0382165605095541</v>
      </c>
      <c r="F34" s="76">
        <f>分析係数表!C37</f>
        <v>0.1837517433751743</v>
      </c>
      <c r="G34" s="77">
        <f t="shared" si="1"/>
        <v>0.37452584636978203</v>
      </c>
      <c r="H34" s="77">
        <v>0.42412110062796154</v>
      </c>
      <c r="I34" s="77">
        <f t="shared" si="2"/>
        <v>0.42412110062796154</v>
      </c>
      <c r="J34" s="76">
        <f>分析係数表!G37</f>
        <v>0.39318023660403617</v>
      </c>
      <c r="K34" s="78">
        <f t="shared" si="3"/>
        <v>0.16675603469366615</v>
      </c>
      <c r="L34" s="79"/>
      <c r="M34" s="80"/>
      <c r="N34" s="81">
        <f>分析係数表!H37</f>
        <v>5.0938337801608578E-2</v>
      </c>
      <c r="O34" s="82">
        <f t="shared" si="4"/>
        <v>1.4118318438574664</v>
      </c>
      <c r="P34" s="76">
        <f>分析係数表!C37</f>
        <v>0.1837517433751743</v>
      </c>
      <c r="Q34" s="82">
        <f t="shared" si="5"/>
        <v>0.2594265626613963</v>
      </c>
      <c r="R34" s="83">
        <v>0.29788267950974306</v>
      </c>
      <c r="S34" s="84">
        <f t="shared" si="6"/>
        <v>0.72200378013770461</v>
      </c>
      <c r="T34" s="85">
        <f>分析係数表!F37</f>
        <v>0.67780097425191366</v>
      </c>
      <c r="U34" s="86">
        <f t="shared" si="7"/>
        <v>0.48937486559090065</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投入係数表!AC35</f>
        <v>3.8853503184713374E-2</v>
      </c>
      <c r="E35" s="77">
        <f t="shared" si="0"/>
        <v>3.8853503184713376</v>
      </c>
      <c r="F35" s="76">
        <f>分析係数表!C38</f>
        <v>7.8895463510848529E-3</v>
      </c>
      <c r="G35" s="77">
        <f t="shared" si="1"/>
        <v>3.0653651427781911E-2</v>
      </c>
      <c r="H35" s="77">
        <v>3.1646380845449795E-2</v>
      </c>
      <c r="I35" s="77">
        <f t="shared" si="2"/>
        <v>3.1646380845449795E-2</v>
      </c>
      <c r="J35" s="76">
        <f>分析係数表!G38</f>
        <v>0.41666666666666669</v>
      </c>
      <c r="K35" s="78">
        <f t="shared" si="3"/>
        <v>1.3185992018937415E-2</v>
      </c>
      <c r="L35" s="79"/>
      <c r="M35" s="80"/>
      <c r="N35" s="81">
        <f>分析係数表!H38</f>
        <v>4.4667605761803064E-2</v>
      </c>
      <c r="O35" s="82">
        <f t="shared" si="4"/>
        <v>1.238029172624344</v>
      </c>
      <c r="P35" s="76">
        <f>分析係数表!C38</f>
        <v>7.8895463510848529E-3</v>
      </c>
      <c r="Q35" s="82">
        <f t="shared" si="5"/>
        <v>9.7674885414149922E-3</v>
      </c>
      <c r="R35" s="83">
        <v>1.094008563103077E-2</v>
      </c>
      <c r="S35" s="84">
        <f t="shared" si="6"/>
        <v>4.2586466476480567E-2</v>
      </c>
      <c r="T35" s="85">
        <f>分析係数表!F38</f>
        <v>0.70833333333333337</v>
      </c>
      <c r="U35" s="86">
        <f t="shared" si="7"/>
        <v>3.0165413754173736E-2</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投入係数表!AC36</f>
        <v>0</v>
      </c>
      <c r="E36" s="77">
        <f t="shared" si="0"/>
        <v>0</v>
      </c>
      <c r="F36" s="76">
        <f>分析係数表!C39</f>
        <v>1</v>
      </c>
      <c r="G36" s="77">
        <f t="shared" si="1"/>
        <v>0</v>
      </c>
      <c r="H36" s="77">
        <v>8.7499212752170985E-2</v>
      </c>
      <c r="I36" s="77">
        <f t="shared" si="2"/>
        <v>8.7499212752170985E-2</v>
      </c>
      <c r="J36" s="76">
        <f>分析係数表!G39</f>
        <v>0.33114754098360655</v>
      </c>
      <c r="K36" s="78">
        <f t="shared" si="3"/>
        <v>2.8975149140882849E-2</v>
      </c>
      <c r="L36" s="79"/>
      <c r="M36" s="80"/>
      <c r="N36" s="81">
        <f>分析係数表!H39</f>
        <v>4.0896078520470756E-3</v>
      </c>
      <c r="O36" s="82">
        <f t="shared" si="4"/>
        <v>0.1133495681955147</v>
      </c>
      <c r="P36" s="76">
        <f>分析係数表!C39</f>
        <v>1</v>
      </c>
      <c r="Q36" s="82">
        <f t="shared" si="5"/>
        <v>0.1133495681955147</v>
      </c>
      <c r="R36" s="83">
        <v>0.17525623270694504</v>
      </c>
      <c r="S36" s="84">
        <f t="shared" si="6"/>
        <v>0.262755445459116</v>
      </c>
      <c r="T36" s="85">
        <f>分析係数表!F39</f>
        <v>0.68196721311475406</v>
      </c>
      <c r="U36" s="86">
        <f t="shared" si="7"/>
        <v>0.17919059887047908</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投入係数表!AC37</f>
        <v>0</v>
      </c>
      <c r="E37" s="77">
        <f t="shared" si="0"/>
        <v>0</v>
      </c>
      <c r="F37" s="76">
        <f>分析係数表!C40</f>
        <v>0.77068092290377044</v>
      </c>
      <c r="G37" s="77">
        <f t="shared" si="1"/>
        <v>0</v>
      </c>
      <c r="H37" s="77">
        <v>1.2656316446565323E-4</v>
      </c>
      <c r="I37" s="77">
        <f t="shared" si="2"/>
        <v>1.2656316446565323E-4</v>
      </c>
      <c r="J37" s="76">
        <f>分析係数表!G40</f>
        <v>0.52989130434782605</v>
      </c>
      <c r="K37" s="78">
        <f t="shared" si="3"/>
        <v>6.7064720301093423E-5</v>
      </c>
      <c r="L37" s="79"/>
      <c r="M37" s="80"/>
      <c r="N37" s="81">
        <f>分析係数表!H40</f>
        <v>3.0172217930658426E-2</v>
      </c>
      <c r="O37" s="82">
        <f t="shared" si="4"/>
        <v>0.83626792535357519</v>
      </c>
      <c r="P37" s="76">
        <f>分析係数表!C40</f>
        <v>0.77068092290377044</v>
      </c>
      <c r="Q37" s="82">
        <f t="shared" si="5"/>
        <v>0.64449573650631475</v>
      </c>
      <c r="R37" s="83">
        <v>0.64461611461239354</v>
      </c>
      <c r="S37" s="84">
        <f t="shared" si="6"/>
        <v>0.64474267777685923</v>
      </c>
      <c r="T37" s="85">
        <f>分析係数表!F40</f>
        <v>0.69599184782608692</v>
      </c>
      <c r="U37" s="86">
        <f t="shared" si="7"/>
        <v>0.44873564767825558</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投入係数表!AC38</f>
        <v>0</v>
      </c>
      <c r="E38" s="77">
        <f t="shared" si="0"/>
        <v>0</v>
      </c>
      <c r="F38" s="76">
        <f>分析係数表!C41</f>
        <v>0.61174300645557944</v>
      </c>
      <c r="G38" s="77">
        <f t="shared" si="1"/>
        <v>0</v>
      </c>
      <c r="H38" s="77">
        <v>1.5329043336536462E-3</v>
      </c>
      <c r="I38" s="77">
        <f t="shared" si="2"/>
        <v>1.5329043336536462E-3</v>
      </c>
      <c r="J38" s="76">
        <f>分析係数表!G41</f>
        <v>0.45221971407072986</v>
      </c>
      <c r="K38" s="78">
        <f t="shared" si="3"/>
        <v>6.9320955946263461E-4</v>
      </c>
      <c r="L38" s="79"/>
      <c r="M38" s="80"/>
      <c r="N38" s="81">
        <f>分析係数表!H41</f>
        <v>5.2210660244467667E-2</v>
      </c>
      <c r="O38" s="82">
        <f t="shared" si="4"/>
        <v>1.4470961539627376</v>
      </c>
      <c r="P38" s="76">
        <f>分析係数表!C41</f>
        <v>0.61174300645557944</v>
      </c>
      <c r="Q38" s="82">
        <f t="shared" si="5"/>
        <v>0.8852509518554712</v>
      </c>
      <c r="R38" s="83">
        <v>0.89729578152561262</v>
      </c>
      <c r="S38" s="84">
        <f t="shared" si="6"/>
        <v>0.89882868585926623</v>
      </c>
      <c r="T38" s="85">
        <f>分析係数表!F41</f>
        <v>0.5410082768999247</v>
      </c>
      <c r="U38" s="86">
        <f t="shared" si="7"/>
        <v>0.48627375856494531</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投入係数表!AC39</f>
        <v>0</v>
      </c>
      <c r="E39" s="77">
        <f>$C$31*D39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0.4181339626767876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投入係数表!AC40</f>
        <v>8.6624203821656046E-2</v>
      </c>
      <c r="E40" s="77">
        <f>$C$31*D40</f>
        <v>8.6624203821656049</v>
      </c>
      <c r="F40" s="76">
        <f>分析係数表!C43</f>
        <v>0.17601918465227817</v>
      </c>
      <c r="G40" s="77">
        <f>E40*F40</f>
        <v>1.5247521727840656</v>
      </c>
      <c r="H40" s="77">
        <v>1.6338662086920561</v>
      </c>
      <c r="I40" s="77">
        <f>C40+H40</f>
        <v>1.6338662086920561</v>
      </c>
      <c r="J40" s="76">
        <f>分析係数表!G43</f>
        <v>0.3244228432563791</v>
      </c>
      <c r="K40" s="78">
        <f>I40*J40</f>
        <v>0.53006352092439735</v>
      </c>
      <c r="L40" s="79"/>
      <c r="M40" s="80"/>
      <c r="N40" s="81">
        <f>分析係数表!H43</f>
        <v>4.0396237560776115E-2</v>
      </c>
      <c r="O40" s="82">
        <f t="shared" si="4"/>
        <v>1.1196418458423618</v>
      </c>
      <c r="P40" s="76">
        <f>分析係数表!C43</f>
        <v>0.17601918465227817</v>
      </c>
      <c r="Q40" s="82">
        <f>O40*P40</f>
        <v>0.19707844480774425</v>
      </c>
      <c r="R40" s="83">
        <v>0.2720904385889486</v>
      </c>
      <c r="S40" s="84">
        <f>I40+R40</f>
        <v>1.9059566472810048</v>
      </c>
      <c r="T40" s="85">
        <f>分析係数表!F43</f>
        <v>0.59416767922235725</v>
      </c>
      <c r="U40" s="86">
        <f>S40*T40</f>
        <v>1.1324578378133796</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投入係数表!AC41</f>
        <v>6.3694267515923564E-4</v>
      </c>
      <c r="E41" s="77">
        <f>$C$31*D41</f>
        <v>6.3694267515923567E-2</v>
      </c>
      <c r="F41" s="76">
        <f>分析係数表!C44</f>
        <v>0.35545171339563864</v>
      </c>
      <c r="G41" s="77">
        <f>E41*F41</f>
        <v>2.26402365220152E-2</v>
      </c>
      <c r="H41" s="77">
        <v>2.3353544923551659E-2</v>
      </c>
      <c r="I41" s="77">
        <f>C41+H41</f>
        <v>2.3353544923551659E-2</v>
      </c>
      <c r="J41" s="76">
        <f>分析係数表!G44</f>
        <v>0.26461880088823092</v>
      </c>
      <c r="K41" s="78">
        <f>I41*J41</f>
        <v>6.1797870541596724E-3</v>
      </c>
      <c r="L41" s="79"/>
      <c r="M41" s="80"/>
      <c r="N41" s="81">
        <f>分析係数表!H44</f>
        <v>0.11582678238742218</v>
      </c>
      <c r="O41" s="82">
        <f t="shared" si="4"/>
        <v>3.2103116592262997</v>
      </c>
      <c r="P41" s="76">
        <f>分析係数表!C44</f>
        <v>0.35545171339563864</v>
      </c>
      <c r="Q41" s="82">
        <f>O41*P41</f>
        <v>1.1411107798059839</v>
      </c>
      <c r="R41" s="83">
        <v>1.1554381548204449</v>
      </c>
      <c r="S41" s="84">
        <f>I41+R41</f>
        <v>1.1787916997439964</v>
      </c>
      <c r="T41" s="85">
        <f>分析係数表!F44</f>
        <v>0.46669133974833454</v>
      </c>
      <c r="U41" s="86">
        <f>S41*T41</f>
        <v>0.55013187763774218</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投入係数表!AC42</f>
        <v>1.6560509554140127E-2</v>
      </c>
      <c r="E42" s="77">
        <f>$C$31*D42</f>
        <v>1.6560509554140128</v>
      </c>
      <c r="F42" s="76">
        <f>分析係数表!C45</f>
        <v>1</v>
      </c>
      <c r="G42" s="77">
        <f>E42*F42</f>
        <v>1.6560509554140128</v>
      </c>
      <c r="H42" s="77">
        <v>1.7042971310423873</v>
      </c>
      <c r="I42" s="77">
        <f>C42+H42</f>
        <v>1.7042971310423873</v>
      </c>
      <c r="J42" s="76">
        <f>分析係数表!G45</f>
        <v>0</v>
      </c>
      <c r="K42" s="78">
        <f>I42*J42</f>
        <v>0</v>
      </c>
      <c r="L42" s="79"/>
      <c r="M42" s="80"/>
      <c r="N42" s="81">
        <f>分析係数表!H45</f>
        <v>0</v>
      </c>
      <c r="O42" s="82">
        <f t="shared" si="4"/>
        <v>0</v>
      </c>
      <c r="P42" s="76">
        <f>分析係数表!C45</f>
        <v>1</v>
      </c>
      <c r="Q42" s="82">
        <f>O42*P42</f>
        <v>0</v>
      </c>
      <c r="R42" s="83">
        <v>8.9570406570573691E-2</v>
      </c>
      <c r="S42" s="84">
        <f>I42+R42</f>
        <v>1.7938675376129609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9.5541401273885346E-3</v>
      </c>
      <c r="E43" s="77">
        <f>$C$31*D43</f>
        <v>0.95541401273885351</v>
      </c>
      <c r="F43" s="76">
        <f>分析係数表!C46</f>
        <v>0.4567198177676538</v>
      </c>
      <c r="G43" s="77">
        <f>E43*F43</f>
        <v>0.43635651379075202</v>
      </c>
      <c r="H43" s="77">
        <v>0.45681407177107458</v>
      </c>
      <c r="I43" s="77">
        <f>C43+H43</f>
        <v>0.45681407177107458</v>
      </c>
      <c r="J43" s="76">
        <f>分析係数表!G46</f>
        <v>7.462686567164179E-3</v>
      </c>
      <c r="K43" s="78">
        <f>I43*J43</f>
        <v>3.4090602370975714E-3</v>
      </c>
      <c r="L43" s="79"/>
      <c r="M43" s="80"/>
      <c r="N43" s="81">
        <f>分析係数表!H46</f>
        <v>2.3901485890852909E-2</v>
      </c>
      <c r="O43" s="82">
        <f t="shared" si="4"/>
        <v>0.66246525412045254</v>
      </c>
      <c r="P43" s="76">
        <f>分析係数表!C46</f>
        <v>0.4567198177676538</v>
      </c>
      <c r="Q43" s="82">
        <f>O43*P43</f>
        <v>0.30256101013929554</v>
      </c>
      <c r="R43" s="83">
        <v>0.32320102770902587</v>
      </c>
      <c r="S43" s="84">
        <f>I43+R43</f>
        <v>0.7800150994801005</v>
      </c>
      <c r="T43" s="85">
        <f>分析係数表!F46</f>
        <v>0.31592039800995025</v>
      </c>
      <c r="U43" s="86">
        <f>S43*T43</f>
        <v>0.24642268068152429</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投入係数表!AC44</f>
        <v>0.28853503184713375</v>
      </c>
      <c r="E44" s="91">
        <f>SUM(E5:E43)</f>
        <v>28.853503184713379</v>
      </c>
      <c r="F44" s="92">
        <f>分析係数表!C47</f>
        <v>0.36342247216802481</v>
      </c>
      <c r="G44" s="91">
        <f>SUM(G5:G43)</f>
        <v>9.6833310073462435</v>
      </c>
      <c r="H44" s="91">
        <f>SUM(H5:H43)</f>
        <v>11.48320834804233</v>
      </c>
      <c r="I44" s="91">
        <f>SUM(I5:I43)</f>
        <v>111.48320834804233</v>
      </c>
      <c r="J44" s="92">
        <f>分析係数表!G47</f>
        <v>0.19905001489523683</v>
      </c>
      <c r="K44" s="93">
        <f>SUM(K5:K43)</f>
        <v>44.204925523280032</v>
      </c>
      <c r="L44" s="94">
        <f>最終需要_まとめ!$L$33</f>
        <v>0.627</v>
      </c>
      <c r="M44" s="91">
        <f>K44*L44</f>
        <v>27.716488303096579</v>
      </c>
      <c r="N44" s="95">
        <f>分析係数表!H47</f>
        <v>1</v>
      </c>
      <c r="O44" s="96">
        <f>SUM(O5:O43)</f>
        <v>27.716488303096575</v>
      </c>
      <c r="P44" s="92">
        <f>分析係数表!C47</f>
        <v>0.36342247216802481</v>
      </c>
      <c r="Q44" s="96">
        <f>SUM(Q5:Q43)</f>
        <v>8.3419541813968632</v>
      </c>
      <c r="R44" s="91">
        <f>SUM(R5:R43)</f>
        <v>9.31987984050782</v>
      </c>
      <c r="S44" s="97">
        <f>SUM(S5:S43)</f>
        <v>120.80308818855016</v>
      </c>
      <c r="T44" s="98">
        <f>分析係数表!F47</f>
        <v>0.46090827844162724</v>
      </c>
      <c r="U44" s="99">
        <f>SUM(U5:U43)</f>
        <v>79.760057583335126</v>
      </c>
      <c r="V44" s="100">
        <f>分析係数表!D47</f>
        <v>7.2937009698454208E-2</v>
      </c>
      <c r="W44" s="101">
        <f>SUM(W5:W43)</f>
        <v>42</v>
      </c>
      <c r="X44" s="92">
        <f>分析係数表!E47</f>
        <v>5.555923339181093E-2</v>
      </c>
      <c r="Y44" s="102">
        <f>SUM(Y5:Y43)</f>
        <v>28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0.28540305010893241</v>
      </c>
      <c r="G5" s="77">
        <f t="shared" ref="G5:G38" si="1">E5*F5</f>
        <v>0</v>
      </c>
      <c r="H5" s="77">
        <f t="array" ref="H5:H43">MMULT(逆行列係数!C5:AO43,'28'!G5:G43)</f>
        <v>9.6663105568607654E-4</v>
      </c>
      <c r="I5" s="77">
        <f t="shared" ref="I5:I38" si="2">C5+H5</f>
        <v>9.6663105568607654E-4</v>
      </c>
      <c r="J5" s="76">
        <f>分析係数表!G8</f>
        <v>0.12073170731707317</v>
      </c>
      <c r="K5" s="78">
        <f t="shared" ref="K5:K38" si="3">I5*J5</f>
        <v>1.1670301769868484E-4</v>
      </c>
      <c r="L5" s="79" t="s">
        <v>184</v>
      </c>
      <c r="M5" s="80" t="s">
        <v>184</v>
      </c>
      <c r="N5" s="81">
        <f>分析係数表!H8</f>
        <v>1.3177625301040578E-2</v>
      </c>
      <c r="O5" s="82">
        <f t="shared" ref="O5:O43" si="4">$M$44*N5</f>
        <v>0.27958049247154554</v>
      </c>
      <c r="P5" s="76">
        <f>分析係数表!C8</f>
        <v>0.28540305010893241</v>
      </c>
      <c r="Q5" s="82">
        <f t="shared" ref="Q5:Q38" si="5">O5*P5</f>
        <v>7.9793125302336509E-2</v>
      </c>
      <c r="R5" s="83">
        <f t="array" ref="R5:R43">MMULT(逆行列係数!C5:AO43,'28'!Q5:Q43)</f>
        <v>9.2299738699116535E-2</v>
      </c>
      <c r="S5" s="84">
        <f t="shared" ref="S5:S38" si="6">I5+R5</f>
        <v>9.3266369754802611E-2</v>
      </c>
      <c r="T5" s="85">
        <f>分析係数表!F8</f>
        <v>0.44634146341463415</v>
      </c>
      <c r="U5" s="86">
        <f t="shared" ref="U5:U38" si="7">S5*T5</f>
        <v>4.1628647963728969E-2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投入係数表!AD6</f>
        <v>0</v>
      </c>
      <c r="E6" s="77">
        <f t="shared" si="0"/>
        <v>0</v>
      </c>
      <c r="F6" s="76">
        <f>分析係数表!C9</f>
        <v>1</v>
      </c>
      <c r="G6" s="77">
        <f t="shared" si="1"/>
        <v>0</v>
      </c>
      <c r="H6" s="77">
        <v>8.641710142054634E-3</v>
      </c>
      <c r="I6" s="77">
        <f t="shared" si="2"/>
        <v>8.641710142054634E-3</v>
      </c>
      <c r="J6" s="76">
        <f>分析係数表!G9</f>
        <v>0.24766355140186916</v>
      </c>
      <c r="K6" s="78">
        <f t="shared" si="3"/>
        <v>2.1402366239668021E-3</v>
      </c>
      <c r="L6" s="79"/>
      <c r="M6" s="80"/>
      <c r="N6" s="81">
        <f>分析係数表!H9</f>
        <v>6.816013086745127E-4</v>
      </c>
      <c r="O6" s="82">
        <f t="shared" si="4"/>
        <v>1.4461059955424771E-2</v>
      </c>
      <c r="P6" s="76">
        <f>分析係数表!C9</f>
        <v>1</v>
      </c>
      <c r="Q6" s="82">
        <f t="shared" si="5"/>
        <v>1.4461059955424771E-2</v>
      </c>
      <c r="R6" s="83">
        <v>1.8240748802802097E-2</v>
      </c>
      <c r="S6" s="84">
        <f t="shared" si="6"/>
        <v>2.6882458944856732E-2</v>
      </c>
      <c r="T6" s="85">
        <f>分析係数表!F9</f>
        <v>0.64018691588785048</v>
      </c>
      <c r="U6" s="86">
        <f t="shared" si="7"/>
        <v>1.7209798483389591E-2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2.8922119910849541E-2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8.7822458270106263E-2</v>
      </c>
      <c r="G8" s="77">
        <f t="shared" si="1"/>
        <v>0</v>
      </c>
      <c r="H8" s="77">
        <v>1.4745475537190208E-2</v>
      </c>
      <c r="I8" s="77">
        <f t="shared" si="2"/>
        <v>1.4745475537190208E-2</v>
      </c>
      <c r="J8" s="76">
        <f>分析係数表!G11</f>
        <v>0.34070796460176989</v>
      </c>
      <c r="K8" s="78">
        <f t="shared" si="3"/>
        <v>5.0239009573612653E-3</v>
      </c>
      <c r="L8" s="79"/>
      <c r="M8" s="80"/>
      <c r="N8" s="81">
        <f>分析係数表!H11</f>
        <v>0</v>
      </c>
      <c r="O8" s="82">
        <f t="shared" si="4"/>
        <v>0</v>
      </c>
      <c r="P8" s="76">
        <f>分析係数表!C11</f>
        <v>8.7822458270106263E-2</v>
      </c>
      <c r="Q8" s="82">
        <f t="shared" si="5"/>
        <v>0</v>
      </c>
      <c r="R8" s="83">
        <v>1.9339179086015661E-2</v>
      </c>
      <c r="S8" s="84">
        <f t="shared" si="6"/>
        <v>3.4084654623205868E-2</v>
      </c>
      <c r="T8" s="85">
        <f>分析係数表!F11</f>
        <v>0.55309734513274333</v>
      </c>
      <c r="U8" s="86">
        <f t="shared" si="7"/>
        <v>1.8852131981861652E-2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投入係数表!AD9</f>
        <v>0</v>
      </c>
      <c r="E9" s="77">
        <f t="shared" si="0"/>
        <v>0</v>
      </c>
      <c r="F9" s="76">
        <f>分析係数表!C12</f>
        <v>5.1649194579391433E-2</v>
      </c>
      <c r="G9" s="77">
        <f t="shared" si="1"/>
        <v>0</v>
      </c>
      <c r="H9" s="77">
        <v>2.6300184651809831E-4</v>
      </c>
      <c r="I9" s="77">
        <f t="shared" si="2"/>
        <v>2.6300184651809831E-4</v>
      </c>
      <c r="J9" s="76">
        <f>分析係数表!G12</f>
        <v>0.11451828724353257</v>
      </c>
      <c r="K9" s="78">
        <f t="shared" si="3"/>
        <v>3.0118521005139048E-5</v>
      </c>
      <c r="L9" s="79"/>
      <c r="M9" s="80"/>
      <c r="N9" s="81">
        <f>分析係数表!H12</f>
        <v>9.8559549234334534E-2</v>
      </c>
      <c r="O9" s="82">
        <f t="shared" si="4"/>
        <v>2.0910692695544215</v>
      </c>
      <c r="P9" s="76">
        <f>分析係数表!C12</f>
        <v>5.1649194579391433E-2</v>
      </c>
      <c r="Q9" s="82">
        <f t="shared" si="5"/>
        <v>0.10800204358220224</v>
      </c>
      <c r="R9" s="83">
        <v>0.11621626351547952</v>
      </c>
      <c r="S9" s="84">
        <f t="shared" si="6"/>
        <v>0.11647926536199762</v>
      </c>
      <c r="T9" s="85">
        <f>分析係数表!F12</f>
        <v>0.48360838537020517</v>
      </c>
      <c r="U9" s="86">
        <f t="shared" si="7"/>
        <v>5.6330349450823339E-2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投入係数表!AD10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0.31139482437348004</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投入係数表!AD11</f>
        <v>3.5211267605633804E-3</v>
      </c>
      <c r="E11" s="77">
        <f t="shared" si="0"/>
        <v>0.35211267605633806</v>
      </c>
      <c r="F11" s="76">
        <f>分析係数表!C14</f>
        <v>0.34108258154059679</v>
      </c>
      <c r="G11" s="77">
        <f t="shared" si="1"/>
        <v>0.12009950054246367</v>
      </c>
      <c r="H11" s="77">
        <v>1.2406122307719227</v>
      </c>
      <c r="I11" s="77">
        <f t="shared" si="2"/>
        <v>1.2406122307719227</v>
      </c>
      <c r="J11" s="76">
        <f>分析係数表!G14</f>
        <v>0.16056603773584904</v>
      </c>
      <c r="K11" s="78">
        <f t="shared" si="3"/>
        <v>0.1992001902616804</v>
      </c>
      <c r="L11" s="79"/>
      <c r="M11" s="80"/>
      <c r="N11" s="81">
        <f>分析係数表!H14</f>
        <v>1.2723224428590903E-3</v>
      </c>
      <c r="O11" s="82">
        <f t="shared" si="4"/>
        <v>2.6993978583459571E-2</v>
      </c>
      <c r="P11" s="76">
        <f>分析係数表!C14</f>
        <v>0.34108258154059679</v>
      </c>
      <c r="Q11" s="82">
        <f t="shared" si="5"/>
        <v>9.2071759012979718E-3</v>
      </c>
      <c r="R11" s="83">
        <v>5.8873939431796411E-2</v>
      </c>
      <c r="S11" s="84">
        <f t="shared" si="6"/>
        <v>1.299486170203719</v>
      </c>
      <c r="T11" s="85">
        <f>分析係数表!F14</f>
        <v>0.29226415094339625</v>
      </c>
      <c r="U11" s="86">
        <f t="shared" si="7"/>
        <v>0.37979322219727563</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0.19377820340269192</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投入係数表!AD13</f>
        <v>0</v>
      </c>
      <c r="E13" s="77">
        <f t="shared" si="0"/>
        <v>0</v>
      </c>
      <c r="F13" s="76">
        <f>分析係数表!C16</f>
        <v>7.999999999999996E-2</v>
      </c>
      <c r="G13" s="77">
        <f t="shared" si="1"/>
        <v>0</v>
      </c>
      <c r="H13" s="77">
        <v>6.0829135917517298E-3</v>
      </c>
      <c r="I13" s="77">
        <f t="shared" si="2"/>
        <v>6.0829135917517298E-3</v>
      </c>
      <c r="J13" s="76">
        <f>分析係数表!G16</f>
        <v>3.4364261168384883E-2</v>
      </c>
      <c r="K13" s="78">
        <f t="shared" si="3"/>
        <v>2.0903483133167459E-4</v>
      </c>
      <c r="L13" s="79"/>
      <c r="M13" s="80"/>
      <c r="N13" s="81">
        <f>分析係数表!H16</f>
        <v>1.767619393829236E-2</v>
      </c>
      <c r="O13" s="82">
        <f t="shared" si="4"/>
        <v>0.37502348817734898</v>
      </c>
      <c r="P13" s="76">
        <f>分析係数表!C16</f>
        <v>7.999999999999996E-2</v>
      </c>
      <c r="Q13" s="82">
        <f t="shared" si="5"/>
        <v>3.0001879054187903E-2</v>
      </c>
      <c r="R13" s="83">
        <v>3.5181229663593605E-2</v>
      </c>
      <c r="S13" s="84">
        <f t="shared" si="6"/>
        <v>4.1264143255345331E-2</v>
      </c>
      <c r="T13" s="85">
        <f>分析係数表!F16</f>
        <v>0.28865979381443296</v>
      </c>
      <c r="U13" s="86">
        <f t="shared" si="7"/>
        <v>1.1911299084017208E-2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投入係数表!AD14</f>
        <v>3.5211267605633804E-3</v>
      </c>
      <c r="E14" s="77">
        <f t="shared" si="0"/>
        <v>0.35211267605633806</v>
      </c>
      <c r="F14" s="76">
        <f>分析係数表!C17</f>
        <v>0.11736526946107784</v>
      </c>
      <c r="G14" s="77">
        <f t="shared" si="1"/>
        <v>4.1325799106013326E-2</v>
      </c>
      <c r="H14" s="77">
        <v>6.0154323240720571E-2</v>
      </c>
      <c r="I14" s="77">
        <f t="shared" si="2"/>
        <v>6.0154323240720571E-2</v>
      </c>
      <c r="J14" s="76">
        <f>分析係数表!G17</f>
        <v>0.2134453781512605</v>
      </c>
      <c r="K14" s="78">
        <f t="shared" si="3"/>
        <v>1.2839662271548761E-2</v>
      </c>
      <c r="L14" s="79"/>
      <c r="M14" s="80"/>
      <c r="N14" s="81">
        <f>分析係数表!H17</f>
        <v>2.9081655836779205E-3</v>
      </c>
      <c r="O14" s="82">
        <f t="shared" si="4"/>
        <v>6.170052247647901E-2</v>
      </c>
      <c r="P14" s="76">
        <f>分析係数表!C17</f>
        <v>0.11736526946107784</v>
      </c>
      <c r="Q14" s="82">
        <f t="shared" si="5"/>
        <v>7.2414984463412485E-3</v>
      </c>
      <c r="R14" s="83">
        <v>1.2606135899968203E-2</v>
      </c>
      <c r="S14" s="84">
        <f t="shared" si="6"/>
        <v>7.276045914068878E-2</v>
      </c>
      <c r="T14" s="85">
        <f>分析係数表!F17</f>
        <v>0.32436974789915968</v>
      </c>
      <c r="U14" s="86">
        <f t="shared" si="7"/>
        <v>2.3601291788492327E-2</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投入係数表!AD15</f>
        <v>0</v>
      </c>
      <c r="E15" s="77">
        <f t="shared" si="0"/>
        <v>0</v>
      </c>
      <c r="F15" s="76">
        <f>分析係数表!C18</f>
        <v>0.3260188087774295</v>
      </c>
      <c r="G15" s="77">
        <f t="shared" si="1"/>
        <v>0</v>
      </c>
      <c r="H15" s="77">
        <v>1.4632947566657483E-2</v>
      </c>
      <c r="I15" s="77">
        <f t="shared" si="2"/>
        <v>1.4632947566657483E-2</v>
      </c>
      <c r="J15" s="76">
        <f>分析係数表!G18</f>
        <v>0.2148626817447496</v>
      </c>
      <c r="K15" s="78">
        <f t="shared" si="3"/>
        <v>3.144074356002335E-3</v>
      </c>
      <c r="L15" s="79"/>
      <c r="M15" s="80"/>
      <c r="N15" s="81">
        <f>分析係数表!H18</f>
        <v>4.544008724496751E-4</v>
      </c>
      <c r="O15" s="82">
        <f t="shared" si="4"/>
        <v>9.6407066369498459E-3</v>
      </c>
      <c r="P15" s="76">
        <f>分析係数表!C18</f>
        <v>0.3260188087774295</v>
      </c>
      <c r="Q15" s="82">
        <f t="shared" si="5"/>
        <v>3.1430516935510473E-3</v>
      </c>
      <c r="R15" s="83">
        <v>7.1670125093144348E-3</v>
      </c>
      <c r="S15" s="84">
        <f t="shared" si="6"/>
        <v>2.1799960075971916E-2</v>
      </c>
      <c r="T15" s="85">
        <f>分析係数表!F18</f>
        <v>0.44749596122778673</v>
      </c>
      <c r="U15" s="86">
        <f t="shared" si="7"/>
        <v>9.7553940889244274E-3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投入係数表!AD16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-2.8922119910849537E-3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投入係数表!AD17</f>
        <v>0</v>
      </c>
      <c r="E17" s="77">
        <f t="shared" si="0"/>
        <v>0</v>
      </c>
      <c r="F17" s="76">
        <f>分析係数表!C20</f>
        <v>0.14381270903010035</v>
      </c>
      <c r="G17" s="77">
        <f t="shared" si="1"/>
        <v>0</v>
      </c>
      <c r="H17" s="77">
        <v>3.5567622075590188E-3</v>
      </c>
      <c r="I17" s="77">
        <f t="shared" si="2"/>
        <v>3.5567622075590188E-3</v>
      </c>
      <c r="J17" s="76">
        <f>分析係数表!G20</f>
        <v>0.10504201680672269</v>
      </c>
      <c r="K17" s="78">
        <f t="shared" si="3"/>
        <v>3.7360947558393053E-4</v>
      </c>
      <c r="L17" s="79"/>
      <c r="M17" s="80"/>
      <c r="N17" s="81">
        <f>分析係数表!H20</f>
        <v>5.9072113418457762E-4</v>
      </c>
      <c r="O17" s="82">
        <f t="shared" si="4"/>
        <v>1.25329186280348E-2</v>
      </c>
      <c r="P17" s="76">
        <f>分析係数表!C20</f>
        <v>0.14381270903010035</v>
      </c>
      <c r="Q17" s="82">
        <f t="shared" si="5"/>
        <v>1.8023929799514931E-3</v>
      </c>
      <c r="R17" s="83">
        <v>3.7538580013445257E-3</v>
      </c>
      <c r="S17" s="84">
        <f t="shared" si="6"/>
        <v>7.3106202089035441E-3</v>
      </c>
      <c r="T17" s="85">
        <f>分析係数表!F20</f>
        <v>0.23109243697478993</v>
      </c>
      <c r="U17" s="86">
        <f t="shared" si="7"/>
        <v>1.6894290398726678E-3</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投入係数表!AD18</f>
        <v>0</v>
      </c>
      <c r="E18" s="77">
        <f t="shared" si="0"/>
        <v>0</v>
      </c>
      <c r="F18" s="76">
        <f>分析係数表!C21</f>
        <v>1.9047619047619091E-2</v>
      </c>
      <c r="G18" s="77">
        <f t="shared" si="1"/>
        <v>0</v>
      </c>
      <c r="H18" s="77">
        <v>1.3297685933795875E-3</v>
      </c>
      <c r="I18" s="77">
        <f t="shared" si="2"/>
        <v>1.3297685933795875E-3</v>
      </c>
      <c r="J18" s="76">
        <f>分析係数表!G21</f>
        <v>0.29914529914529914</v>
      </c>
      <c r="K18" s="78">
        <f t="shared" si="3"/>
        <v>3.9779402366056036E-4</v>
      </c>
      <c r="L18" s="79"/>
      <c r="M18" s="80"/>
      <c r="N18" s="81">
        <f>分析係数表!H21</f>
        <v>9.5424183214431774E-4</v>
      </c>
      <c r="O18" s="82">
        <f t="shared" si="4"/>
        <v>2.0245483937594677E-2</v>
      </c>
      <c r="P18" s="76">
        <f>分析係数表!C21</f>
        <v>1.9047619047619091E-2</v>
      </c>
      <c r="Q18" s="82">
        <f t="shared" si="5"/>
        <v>3.8562826547799473E-4</v>
      </c>
      <c r="R18" s="83">
        <v>8.0146095086237911E-4</v>
      </c>
      <c r="S18" s="84">
        <f t="shared" si="6"/>
        <v>2.1312295442419667E-3</v>
      </c>
      <c r="T18" s="85">
        <f>分析係数表!F21</f>
        <v>0.44444444444444442</v>
      </c>
      <c r="U18" s="86">
        <f t="shared" si="7"/>
        <v>9.4721313077420735E-4</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投入係数表!AD19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9.6407066369498453E-4</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9.6407066369498453E-4</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投入係数表!AD21</f>
        <v>0</v>
      </c>
      <c r="E21" s="77">
        <f t="shared" si="0"/>
        <v>0</v>
      </c>
      <c r="F21" s="76">
        <f>分析係数表!C24</f>
        <v>1.5105740181268867E-2</v>
      </c>
      <c r="G21" s="77">
        <f t="shared" si="1"/>
        <v>0</v>
      </c>
      <c r="H21" s="77">
        <v>2.7687622631851613E-4</v>
      </c>
      <c r="I21" s="77">
        <f t="shared" si="2"/>
        <v>2.7687622631851613E-4</v>
      </c>
      <c r="J21" s="76">
        <f>分析係数表!G24</f>
        <v>0.33333333333333331</v>
      </c>
      <c r="K21" s="78">
        <f t="shared" si="3"/>
        <v>9.2292075439505368E-5</v>
      </c>
      <c r="L21" s="79"/>
      <c r="M21" s="80"/>
      <c r="N21" s="81">
        <f>分析係数表!H24</f>
        <v>4.0896078520470761E-4</v>
      </c>
      <c r="O21" s="82">
        <f t="shared" si="4"/>
        <v>8.6766359732548624E-3</v>
      </c>
      <c r="P21" s="76">
        <f>分析係数表!C24</f>
        <v>1.5105740181268867E-2</v>
      </c>
      <c r="Q21" s="82">
        <f t="shared" si="5"/>
        <v>1.3106700865943887E-4</v>
      </c>
      <c r="R21" s="83">
        <v>3.3724112590385988E-4</v>
      </c>
      <c r="S21" s="84">
        <f t="shared" si="6"/>
        <v>6.1411735222237601E-4</v>
      </c>
      <c r="T21" s="85">
        <f>分析係数表!F24</f>
        <v>0.55555555555555558</v>
      </c>
      <c r="U21" s="86">
        <f t="shared" si="7"/>
        <v>3.4117630679020891E-4</v>
      </c>
      <c r="V21" s="87">
        <f>分析係数表!D24</f>
        <v>0</v>
      </c>
      <c r="W21" s="88">
        <f t="shared" si="8"/>
        <v>0</v>
      </c>
      <c r="X21" s="76">
        <f>分析係数表!E24</f>
        <v>0</v>
      </c>
      <c r="Y21" s="89">
        <f t="shared" si="9"/>
        <v>0</v>
      </c>
    </row>
    <row r="22" spans="1:25" x14ac:dyDescent="0.2">
      <c r="A22" s="6" t="s">
        <v>10</v>
      </c>
      <c r="B22" s="5" t="s">
        <v>271</v>
      </c>
      <c r="C22" s="90"/>
      <c r="D22" s="76">
        <f>投入係数表!AD22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1.1568847964339815E-2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投入係数表!AD23</f>
        <v>0</v>
      </c>
      <c r="E23" s="77">
        <f t="shared" si="0"/>
        <v>0</v>
      </c>
      <c r="F23" s="76">
        <f>分析係数表!C26</f>
        <v>0.3413940256045519</v>
      </c>
      <c r="G23" s="77">
        <f t="shared" si="1"/>
        <v>0</v>
      </c>
      <c r="H23" s="77">
        <v>1.0563588600687705E-2</v>
      </c>
      <c r="I23" s="77">
        <f t="shared" si="2"/>
        <v>1.0563588600687705E-2</v>
      </c>
      <c r="J23" s="76">
        <f>分析係数表!G26</f>
        <v>0.19709090909090909</v>
      </c>
      <c r="K23" s="78">
        <f t="shared" si="3"/>
        <v>2.0819872805719042E-3</v>
      </c>
      <c r="L23" s="79"/>
      <c r="M23" s="80"/>
      <c r="N23" s="81">
        <f>分析係数表!H26</f>
        <v>1.1996183032671423E-2</v>
      </c>
      <c r="O23" s="82">
        <f t="shared" si="4"/>
        <v>0.25451465521547595</v>
      </c>
      <c r="P23" s="76">
        <f>分析係数表!C26</f>
        <v>0.3413940256045519</v>
      </c>
      <c r="Q23" s="82">
        <f t="shared" si="5"/>
        <v>8.6889782719365899E-2</v>
      </c>
      <c r="R23" s="83">
        <v>9.2093687621983458E-2</v>
      </c>
      <c r="S23" s="84">
        <f t="shared" si="6"/>
        <v>0.10265727622267116</v>
      </c>
      <c r="T23" s="85">
        <f>分析係数表!F26</f>
        <v>0.33090909090909093</v>
      </c>
      <c r="U23" s="86">
        <f t="shared" si="7"/>
        <v>3.3970225950047554E-2</v>
      </c>
      <c r="V23" s="87">
        <f>分析係数表!D26</f>
        <v>1.6E-2</v>
      </c>
      <c r="W23" s="88">
        <f t="shared" si="8"/>
        <v>0</v>
      </c>
      <c r="X23" s="76">
        <f>分析係数表!E26</f>
        <v>1.6E-2</v>
      </c>
      <c r="Y23" s="89">
        <f t="shared" si="9"/>
        <v>0</v>
      </c>
    </row>
    <row r="24" spans="1:25" x14ac:dyDescent="0.2">
      <c r="A24" s="6" t="s">
        <v>12</v>
      </c>
      <c r="B24" s="5" t="s">
        <v>365</v>
      </c>
      <c r="C24" s="90"/>
      <c r="D24" s="76">
        <f>投入係数表!AD24</f>
        <v>0</v>
      </c>
      <c r="E24" s="77">
        <f t="shared" si="0"/>
        <v>0</v>
      </c>
      <c r="F24" s="76">
        <f>分析係数表!C27</f>
        <v>1.9120458891013214E-3</v>
      </c>
      <c r="G24" s="77">
        <f t="shared" si="1"/>
        <v>0</v>
      </c>
      <c r="H24" s="77">
        <v>6.3760936975208966E-6</v>
      </c>
      <c r="I24" s="77">
        <f t="shared" si="2"/>
        <v>6.3760936975208966E-6</v>
      </c>
      <c r="J24" s="76">
        <f>分析係数表!G27</f>
        <v>0.2857142857142857</v>
      </c>
      <c r="K24" s="78">
        <f t="shared" si="3"/>
        <v>1.8217410564345418E-6</v>
      </c>
      <c r="L24" s="79"/>
      <c r="M24" s="80"/>
      <c r="N24" s="81">
        <f>分析係数表!H27</f>
        <v>1.131458172399691E-2</v>
      </c>
      <c r="O24" s="82">
        <f t="shared" si="4"/>
        <v>0.24005359526005116</v>
      </c>
      <c r="P24" s="76">
        <f>分析係数表!C27</f>
        <v>1.9120458891013214E-3</v>
      </c>
      <c r="Q24" s="82">
        <f t="shared" si="5"/>
        <v>4.5899348998097326E-4</v>
      </c>
      <c r="R24" s="83">
        <v>4.6014186483635646E-4</v>
      </c>
      <c r="S24" s="84">
        <f t="shared" si="6"/>
        <v>4.6651795853387733E-4</v>
      </c>
      <c r="T24" s="85">
        <f>分析係数表!F27</f>
        <v>0.5714285714285714</v>
      </c>
      <c r="U24" s="86">
        <f t="shared" si="7"/>
        <v>2.6658169059078703E-4</v>
      </c>
      <c r="V24" s="87">
        <f>分析係数表!D27</f>
        <v>0</v>
      </c>
      <c r="W24" s="88">
        <f t="shared" si="8"/>
        <v>0</v>
      </c>
      <c r="X24" s="76">
        <f>分析係数表!E27</f>
        <v>0</v>
      </c>
      <c r="Y24" s="89">
        <f t="shared" si="9"/>
        <v>0</v>
      </c>
    </row>
    <row r="25" spans="1:25" x14ac:dyDescent="0.2">
      <c r="A25" s="6" t="s">
        <v>13</v>
      </c>
      <c r="B25" s="5" t="s">
        <v>191</v>
      </c>
      <c r="C25" s="90"/>
      <c r="D25" s="76">
        <f>投入係数表!AD25</f>
        <v>0</v>
      </c>
      <c r="E25" s="77">
        <f t="shared" si="0"/>
        <v>0</v>
      </c>
      <c r="F25" s="76">
        <f>分析係数表!C28</f>
        <v>4.5924225028702859E-3</v>
      </c>
      <c r="G25" s="77">
        <f t="shared" si="1"/>
        <v>0</v>
      </c>
      <c r="H25" s="77">
        <v>4.8148425363248964E-4</v>
      </c>
      <c r="I25" s="77">
        <f t="shared" si="2"/>
        <v>4.8148425363248964E-4</v>
      </c>
      <c r="J25" s="76">
        <f>分析係数表!G28</f>
        <v>0.125</v>
      </c>
      <c r="K25" s="78">
        <f t="shared" si="3"/>
        <v>6.0185531704061206E-5</v>
      </c>
      <c r="L25" s="79"/>
      <c r="M25" s="80"/>
      <c r="N25" s="81">
        <f>分析係数表!H28</f>
        <v>2.2174762575544144E-2</v>
      </c>
      <c r="O25" s="82">
        <f t="shared" si="4"/>
        <v>0.47046648388315249</v>
      </c>
      <c r="P25" s="76">
        <f>分析係数表!C28</f>
        <v>4.5924225028702859E-3</v>
      </c>
      <c r="Q25" s="82">
        <f t="shared" si="5"/>
        <v>2.1605808674312501E-3</v>
      </c>
      <c r="R25" s="83">
        <v>2.2175874521310917E-3</v>
      </c>
      <c r="S25" s="84">
        <f t="shared" si="6"/>
        <v>2.6990717057635812E-3</v>
      </c>
      <c r="T25" s="85">
        <f>分析係数表!F28</f>
        <v>0.20833333333333334</v>
      </c>
      <c r="U25" s="86">
        <f t="shared" si="7"/>
        <v>5.6230660536741282E-4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投入係数表!AD26</f>
        <v>1.4084507042253521E-2</v>
      </c>
      <c r="E26" s="77">
        <f t="shared" si="0"/>
        <v>1.4084507042253522</v>
      </c>
      <c r="F26" s="76">
        <f>分析係数表!C29</f>
        <v>0.39276807980049877</v>
      </c>
      <c r="G26" s="77">
        <f t="shared" si="1"/>
        <v>0.55319447859225179</v>
      </c>
      <c r="H26" s="77">
        <v>0.6055233403708552</v>
      </c>
      <c r="I26" s="77">
        <f t="shared" si="2"/>
        <v>0.6055233403708552</v>
      </c>
      <c r="J26" s="76">
        <f>分析係数表!G29</f>
        <v>0.26146220570012391</v>
      </c>
      <c r="K26" s="78">
        <f t="shared" si="3"/>
        <v>0.15832146817627069</v>
      </c>
      <c r="L26" s="79"/>
      <c r="M26" s="80"/>
      <c r="N26" s="81">
        <f>分析係数表!H29</f>
        <v>1.0178579542872723E-2</v>
      </c>
      <c r="O26" s="82">
        <f t="shared" si="4"/>
        <v>0.21595182866767657</v>
      </c>
      <c r="P26" s="76">
        <f>分析係数表!C29</f>
        <v>0.39276807980049877</v>
      </c>
      <c r="Q26" s="82">
        <f t="shared" si="5"/>
        <v>8.481898507520963E-2</v>
      </c>
      <c r="R26" s="83">
        <v>0.10292109763039987</v>
      </c>
      <c r="S26" s="84">
        <f t="shared" si="6"/>
        <v>0.70844443800125512</v>
      </c>
      <c r="T26" s="85">
        <f>分析係数表!F29</f>
        <v>0.36926889714993805</v>
      </c>
      <c r="U26" s="86">
        <f t="shared" si="7"/>
        <v>0.26160649631273114</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投入係数表!AD27</f>
        <v>3.5211267605633804E-3</v>
      </c>
      <c r="E27" s="77">
        <f t="shared" si="0"/>
        <v>0.35211267605633806</v>
      </c>
      <c r="F27" s="76">
        <f>分析係数表!C30</f>
        <v>1</v>
      </c>
      <c r="G27" s="77">
        <f t="shared" si="1"/>
        <v>0.35211267605633806</v>
      </c>
      <c r="H27" s="77">
        <v>0.38554415698990374</v>
      </c>
      <c r="I27" s="77">
        <f t="shared" si="2"/>
        <v>0.38554415698990374</v>
      </c>
      <c r="J27" s="76">
        <f>分析係数表!G30</f>
        <v>0.34503154574132494</v>
      </c>
      <c r="K27" s="78">
        <f t="shared" si="3"/>
        <v>0.13302489643776252</v>
      </c>
      <c r="L27" s="79"/>
      <c r="M27" s="80"/>
      <c r="N27" s="81">
        <f>分析係数表!H30</f>
        <v>0</v>
      </c>
      <c r="O27" s="82">
        <f t="shared" si="4"/>
        <v>0</v>
      </c>
      <c r="P27" s="76">
        <f>分析係数表!C30</f>
        <v>1</v>
      </c>
      <c r="Q27" s="82">
        <f t="shared" si="5"/>
        <v>0</v>
      </c>
      <c r="R27" s="83">
        <v>4.60416867844268E-2</v>
      </c>
      <c r="S27" s="84">
        <f t="shared" si="6"/>
        <v>0.43158584377433051</v>
      </c>
      <c r="T27" s="85">
        <f>分析係数表!F30</f>
        <v>0.4357255520504732</v>
      </c>
      <c r="U27" s="86">
        <f t="shared" si="7"/>
        <v>0.18805298003573945</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投入係数表!AD28</f>
        <v>3.5211267605633804E-3</v>
      </c>
      <c r="E28" s="77">
        <f t="shared" si="0"/>
        <v>0.35211267605633806</v>
      </c>
      <c r="F28" s="76">
        <f>分析係数表!C31</f>
        <v>0.9610142630744849</v>
      </c>
      <c r="G28" s="77">
        <f t="shared" si="1"/>
        <v>0.33838530389946653</v>
      </c>
      <c r="H28" s="77">
        <v>0.5023744445934607</v>
      </c>
      <c r="I28" s="77">
        <f t="shared" si="2"/>
        <v>0.5023744445934607</v>
      </c>
      <c r="J28" s="76">
        <f>分析係数表!G31</f>
        <v>7.0898896726351968E-2</v>
      </c>
      <c r="K28" s="78">
        <f t="shared" si="3"/>
        <v>3.5617793865190199E-2</v>
      </c>
      <c r="L28" s="79"/>
      <c r="M28" s="80"/>
      <c r="N28" s="81">
        <f>分析係数表!H31</f>
        <v>2.4401326850547553E-2</v>
      </c>
      <c r="O28" s="82">
        <f t="shared" si="4"/>
        <v>0.51770594640420675</v>
      </c>
      <c r="P28" s="76">
        <f>分析係数表!C31</f>
        <v>0.9610142630744849</v>
      </c>
      <c r="Q28" s="82">
        <f t="shared" si="5"/>
        <v>0.49752279857291754</v>
      </c>
      <c r="R28" s="83">
        <v>0.65732407731319265</v>
      </c>
      <c r="S28" s="84">
        <f t="shared" si="6"/>
        <v>1.1596985219066533</v>
      </c>
      <c r="T28" s="85">
        <f>分析係数表!F31</f>
        <v>0.34418520528124436</v>
      </c>
      <c r="U28" s="86">
        <f t="shared" si="7"/>
        <v>0.39915107382679715</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投入係数表!AD29</f>
        <v>0</v>
      </c>
      <c r="E29" s="77">
        <f t="shared" si="0"/>
        <v>0</v>
      </c>
      <c r="F29" s="76">
        <f>分析係数表!C32</f>
        <v>1</v>
      </c>
      <c r="G29" s="77">
        <f t="shared" si="1"/>
        <v>0</v>
      </c>
      <c r="H29" s="77">
        <v>1.0759452158225562E-2</v>
      </c>
      <c r="I29" s="77">
        <f t="shared" si="2"/>
        <v>1.0759452158225562E-2</v>
      </c>
      <c r="J29" s="76">
        <f>分析係数表!G32</f>
        <v>0.14117647058823529</v>
      </c>
      <c r="K29" s="78">
        <f t="shared" si="3"/>
        <v>1.5189814811612558E-3</v>
      </c>
      <c r="L29" s="79"/>
      <c r="M29" s="80"/>
      <c r="N29" s="81">
        <f>分析係数表!H32</f>
        <v>7.0886536102149319E-3</v>
      </c>
      <c r="O29" s="82">
        <f t="shared" si="4"/>
        <v>0.15039502353641759</v>
      </c>
      <c r="P29" s="76">
        <f>分析係数表!C32</f>
        <v>1</v>
      </c>
      <c r="Q29" s="82">
        <f t="shared" si="5"/>
        <v>0.15039502353641759</v>
      </c>
      <c r="R29" s="83">
        <v>0.1890408513280018</v>
      </c>
      <c r="S29" s="84">
        <f t="shared" si="6"/>
        <v>0.19980030348622738</v>
      </c>
      <c r="T29" s="85">
        <f>分析係数表!F32</f>
        <v>0.4823529411764706</v>
      </c>
      <c r="U29" s="86">
        <f t="shared" si="7"/>
        <v>9.6374264034533211E-2</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投入係数表!AD30</f>
        <v>3.5211267605633804E-3</v>
      </c>
      <c r="E30" s="77">
        <f t="shared" si="0"/>
        <v>0.35211267605633806</v>
      </c>
      <c r="F30" s="76">
        <f>分析係数表!C33</f>
        <v>0.51830443159922934</v>
      </c>
      <c r="G30" s="77">
        <f t="shared" si="1"/>
        <v>0.18250156042226387</v>
      </c>
      <c r="H30" s="77">
        <v>0.19267323714273754</v>
      </c>
      <c r="I30" s="77">
        <f t="shared" si="2"/>
        <v>0.19267323714273754</v>
      </c>
      <c r="J30" s="76">
        <f>分析係数表!G33</f>
        <v>0.50370370370370365</v>
      </c>
      <c r="K30" s="78">
        <f t="shared" si="3"/>
        <v>9.7050223153378898E-2</v>
      </c>
      <c r="L30" s="79"/>
      <c r="M30" s="80"/>
      <c r="N30" s="81">
        <f>分析係数表!H33</f>
        <v>1.0451220066342527E-3</v>
      </c>
      <c r="O30" s="82">
        <f t="shared" si="4"/>
        <v>2.2173625264984644E-2</v>
      </c>
      <c r="P30" s="76">
        <f>分析係数表!C33</f>
        <v>0.51830443159922934</v>
      </c>
      <c r="Q30" s="82">
        <f t="shared" si="5"/>
        <v>1.1492688239462177E-2</v>
      </c>
      <c r="R30" s="83">
        <v>3.6962487823437612E-2</v>
      </c>
      <c r="S30" s="84">
        <f t="shared" si="6"/>
        <v>0.22963572496617515</v>
      </c>
      <c r="T30" s="85">
        <f>分析係数表!F33</f>
        <v>0.61481481481481481</v>
      </c>
      <c r="U30" s="86">
        <f t="shared" si="7"/>
        <v>0.14118344571994473</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投入係数表!AD31</f>
        <v>3.5211267605633804E-3</v>
      </c>
      <c r="E31" s="77">
        <f t="shared" si="0"/>
        <v>0.35211267605633806</v>
      </c>
      <c r="F31" s="76">
        <f>分析係数表!C34</f>
        <v>0.14253664373317376</v>
      </c>
      <c r="G31" s="77">
        <f t="shared" si="1"/>
        <v>5.018895906097668E-2</v>
      </c>
      <c r="H31" s="77">
        <v>9.6957372403194214E-2</v>
      </c>
      <c r="I31" s="77">
        <f t="shared" si="2"/>
        <v>9.6957372403194214E-2</v>
      </c>
      <c r="J31" s="76">
        <f>分析係数表!G34</f>
        <v>0.42611464968152868</v>
      </c>
      <c r="K31" s="78">
        <f t="shared" si="3"/>
        <v>4.1314956775628617E-2</v>
      </c>
      <c r="L31" s="79"/>
      <c r="M31" s="80"/>
      <c r="N31" s="81">
        <f>分析係数表!H34</f>
        <v>0.17362657336302087</v>
      </c>
      <c r="O31" s="82">
        <f t="shared" si="4"/>
        <v>3.6837140059785365</v>
      </c>
      <c r="P31" s="76">
        <f>分析係数表!C34</f>
        <v>0.14253664373317376</v>
      </c>
      <c r="Q31" s="82">
        <f t="shared" si="5"/>
        <v>0.52506423088506493</v>
      </c>
      <c r="R31" s="83">
        <v>0.5548556665602643</v>
      </c>
      <c r="S31" s="84">
        <f t="shared" si="6"/>
        <v>0.65181303896345855</v>
      </c>
      <c r="T31" s="85">
        <f>分析係数表!F34</f>
        <v>0.68789808917197448</v>
      </c>
      <c r="U31" s="86">
        <f t="shared" si="7"/>
        <v>0.4483809440003409</v>
      </c>
      <c r="V31" s="87">
        <f>分析係数表!D34</f>
        <v>0.42038216560509556</v>
      </c>
      <c r="W31" s="88">
        <f t="shared" si="8"/>
        <v>0</v>
      </c>
      <c r="X31" s="76">
        <f>分析係数表!E34</f>
        <v>0.27643312101910827</v>
      </c>
      <c r="Y31" s="89">
        <f t="shared" si="9"/>
        <v>0</v>
      </c>
    </row>
    <row r="32" spans="1:25" x14ac:dyDescent="0.2">
      <c r="A32" s="6" t="s">
        <v>20</v>
      </c>
      <c r="B32" s="5" t="s">
        <v>37</v>
      </c>
      <c r="C32" s="75">
        <f>最終需要_まとめ!C33</f>
        <v>100</v>
      </c>
      <c r="D32" s="76">
        <f>投入係数表!AD32</f>
        <v>4.5774647887323945E-2</v>
      </c>
      <c r="E32" s="77">
        <f t="shared" si="0"/>
        <v>4.5774647887323949</v>
      </c>
      <c r="F32" s="76">
        <f>分析係数表!C35</f>
        <v>0.11069496462754891</v>
      </c>
      <c r="G32" s="77">
        <f t="shared" si="1"/>
        <v>0.50670230287258311</v>
      </c>
      <c r="H32" s="77">
        <v>0.52654420538914704</v>
      </c>
      <c r="I32" s="77">
        <f t="shared" si="2"/>
        <v>100.52654420538914</v>
      </c>
      <c r="J32" s="76">
        <f>分析係数表!G35</f>
        <v>0.32042253521126762</v>
      </c>
      <c r="K32" s="78">
        <f t="shared" si="3"/>
        <v>32.210970150318353</v>
      </c>
      <c r="L32" s="79"/>
      <c r="M32" s="80"/>
      <c r="N32" s="81">
        <f>分析係数表!H35</f>
        <v>6.6251647203162636E-2</v>
      </c>
      <c r="O32" s="82">
        <f t="shared" si="4"/>
        <v>1.4056150276672876</v>
      </c>
      <c r="P32" s="76">
        <f>分析係数表!C35</f>
        <v>0.11069496462754891</v>
      </c>
      <c r="Q32" s="82">
        <f t="shared" si="5"/>
        <v>0.15559450576758158</v>
      </c>
      <c r="R32" s="83">
        <v>0.17964774704146094</v>
      </c>
      <c r="S32" s="84">
        <f t="shared" si="6"/>
        <v>100.7061919524306</v>
      </c>
      <c r="T32" s="85">
        <f>分析係数表!F35</f>
        <v>0.63380281690140849</v>
      </c>
      <c r="U32" s="86">
        <f t="shared" si="7"/>
        <v>63.827868138864467</v>
      </c>
      <c r="V32" s="87">
        <f>分析係数表!D35</f>
        <v>0.16901408450704225</v>
      </c>
      <c r="W32" s="88">
        <f t="shared" si="8"/>
        <v>17</v>
      </c>
      <c r="X32" s="76">
        <f>分析係数表!E35</f>
        <v>0.1619718309859155</v>
      </c>
      <c r="Y32" s="89">
        <f t="shared" si="9"/>
        <v>16</v>
      </c>
    </row>
    <row r="33" spans="1:25" x14ac:dyDescent="0.2">
      <c r="A33" s="6" t="s">
        <v>21</v>
      </c>
      <c r="B33" s="5" t="s">
        <v>38</v>
      </c>
      <c r="C33" s="90"/>
      <c r="D33" s="76">
        <f>投入係数表!AD33</f>
        <v>1.4084507042253521E-2</v>
      </c>
      <c r="E33" s="77">
        <f t="shared" si="0"/>
        <v>1.4084507042253522</v>
      </c>
      <c r="F33" s="76">
        <f>分析係数表!C36</f>
        <v>0.6760350559081294</v>
      </c>
      <c r="G33" s="77">
        <f t="shared" si="1"/>
        <v>0.95216205057483028</v>
      </c>
      <c r="H33" s="77">
        <v>0.99283726400320926</v>
      </c>
      <c r="I33" s="77">
        <f t="shared" si="2"/>
        <v>0.99283726400320926</v>
      </c>
      <c r="J33" s="76">
        <f>分析係数表!G36</f>
        <v>4.0214477211796247E-3</v>
      </c>
      <c r="K33" s="78">
        <f t="shared" si="3"/>
        <v>3.9926431528279193E-3</v>
      </c>
      <c r="L33" s="79"/>
      <c r="M33" s="80"/>
      <c r="N33" s="81">
        <f>分析係数表!H36</f>
        <v>0.13227609397010043</v>
      </c>
      <c r="O33" s="82">
        <f t="shared" si="4"/>
        <v>2.8064097020161003</v>
      </c>
      <c r="P33" s="76">
        <f>分析係数表!C36</f>
        <v>0.6760350559081294</v>
      </c>
      <c r="Q33" s="82">
        <f t="shared" si="5"/>
        <v>1.8972313398035712</v>
      </c>
      <c r="R33" s="83">
        <v>1.9482089025956555</v>
      </c>
      <c r="S33" s="84">
        <f t="shared" si="6"/>
        <v>2.9410461665988645</v>
      </c>
      <c r="T33" s="85">
        <f>分析係数表!F36</f>
        <v>0.90035746201966038</v>
      </c>
      <c r="U33" s="86">
        <f t="shared" si="7"/>
        <v>2.6479928622416051</v>
      </c>
      <c r="V33" s="87">
        <f>分析係数表!D36</f>
        <v>8.0428954423592495E-3</v>
      </c>
      <c r="W33" s="88">
        <f t="shared" si="8"/>
        <v>0</v>
      </c>
      <c r="X33" s="76">
        <f>分析係数表!E36</f>
        <v>0</v>
      </c>
      <c r="Y33" s="89">
        <f t="shared" si="9"/>
        <v>0</v>
      </c>
    </row>
    <row r="34" spans="1:25" x14ac:dyDescent="0.2">
      <c r="A34" s="6" t="s">
        <v>22</v>
      </c>
      <c r="B34" s="5" t="s">
        <v>377</v>
      </c>
      <c r="C34" s="90"/>
      <c r="D34" s="76">
        <f>投入係数表!AD34</f>
        <v>2.464788732394366E-2</v>
      </c>
      <c r="E34" s="77">
        <f t="shared" si="0"/>
        <v>2.464788732394366</v>
      </c>
      <c r="F34" s="76">
        <f>分析係数表!C37</f>
        <v>0.1837517433751743</v>
      </c>
      <c r="G34" s="77">
        <f t="shared" si="1"/>
        <v>0.45290922662895072</v>
      </c>
      <c r="H34" s="77">
        <v>0.50453497679410086</v>
      </c>
      <c r="I34" s="77">
        <f t="shared" si="2"/>
        <v>0.50453497679410086</v>
      </c>
      <c r="J34" s="76">
        <f>分析係数表!G37</f>
        <v>0.39318023660403617</v>
      </c>
      <c r="K34" s="78">
        <f t="shared" si="3"/>
        <v>0.19837318155091649</v>
      </c>
      <c r="L34" s="79"/>
      <c r="M34" s="80"/>
      <c r="N34" s="81">
        <f>分析係数表!H37</f>
        <v>5.0938337801608578E-2</v>
      </c>
      <c r="O34" s="82">
        <f t="shared" si="4"/>
        <v>1.0807232140020777</v>
      </c>
      <c r="P34" s="76">
        <f>分析係数表!C37</f>
        <v>0.1837517433751743</v>
      </c>
      <c r="Q34" s="82">
        <f t="shared" si="5"/>
        <v>0.19858477467890337</v>
      </c>
      <c r="R34" s="83">
        <v>0.22802200431726574</v>
      </c>
      <c r="S34" s="84">
        <f t="shared" si="6"/>
        <v>0.73255698111136658</v>
      </c>
      <c r="T34" s="85">
        <f>分析係数表!F37</f>
        <v>0.67780097425191366</v>
      </c>
      <c r="U34" s="86">
        <f t="shared" si="7"/>
        <v>0.49652783549232499</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投入係数表!AD35</f>
        <v>5.9859154929577461E-2</v>
      </c>
      <c r="E35" s="77">
        <f t="shared" si="0"/>
        <v>5.9859154929577461</v>
      </c>
      <c r="F35" s="76">
        <f>分析係数表!C38</f>
        <v>7.8895463510848529E-3</v>
      </c>
      <c r="G35" s="77">
        <f t="shared" si="1"/>
        <v>4.7226157735367071E-2</v>
      </c>
      <c r="H35" s="77">
        <v>4.8280451908775265E-2</v>
      </c>
      <c r="I35" s="77">
        <f t="shared" si="2"/>
        <v>4.8280451908775265E-2</v>
      </c>
      <c r="J35" s="76">
        <f>分析係数表!G38</f>
        <v>0.41666666666666669</v>
      </c>
      <c r="K35" s="78">
        <f t="shared" si="3"/>
        <v>2.0116854961989696E-2</v>
      </c>
      <c r="L35" s="79"/>
      <c r="M35" s="80"/>
      <c r="N35" s="81">
        <f>分析係数表!H38</f>
        <v>4.4667605761803064E-2</v>
      </c>
      <c r="O35" s="82">
        <f t="shared" si="4"/>
        <v>0.94768146241216988</v>
      </c>
      <c r="P35" s="76">
        <f>分析係数表!C38</f>
        <v>7.8895463510848529E-3</v>
      </c>
      <c r="Q35" s="82">
        <f t="shared" si="5"/>
        <v>7.476776823764692E-3</v>
      </c>
      <c r="R35" s="83">
        <v>8.3743716052767769E-3</v>
      </c>
      <c r="S35" s="84">
        <f t="shared" si="6"/>
        <v>5.6654823514052044E-2</v>
      </c>
      <c r="T35" s="85">
        <f>分析係数表!F38</f>
        <v>0.70833333333333337</v>
      </c>
      <c r="U35" s="86">
        <f t="shared" si="7"/>
        <v>4.0130499989120202E-2</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投入係数表!AD36</f>
        <v>0</v>
      </c>
      <c r="E36" s="77">
        <f t="shared" si="0"/>
        <v>0</v>
      </c>
      <c r="F36" s="76">
        <f>分析係数表!C39</f>
        <v>1</v>
      </c>
      <c r="G36" s="77">
        <f t="shared" si="1"/>
        <v>0</v>
      </c>
      <c r="H36" s="77">
        <v>9.630411378632997E-2</v>
      </c>
      <c r="I36" s="77">
        <f t="shared" si="2"/>
        <v>9.630411378632997E-2</v>
      </c>
      <c r="J36" s="76">
        <f>分析係数表!G39</f>
        <v>0.33114754098360655</v>
      </c>
      <c r="K36" s="78">
        <f t="shared" si="3"/>
        <v>3.1890870466948613E-2</v>
      </c>
      <c r="L36" s="79"/>
      <c r="M36" s="80"/>
      <c r="N36" s="81">
        <f>分析係数表!H39</f>
        <v>4.0896078520470756E-3</v>
      </c>
      <c r="O36" s="82">
        <f t="shared" si="4"/>
        <v>8.6766359732548606E-2</v>
      </c>
      <c r="P36" s="76">
        <f>分析係数表!C39</f>
        <v>1</v>
      </c>
      <c r="Q36" s="82">
        <f t="shared" si="5"/>
        <v>8.6766359732548606E-2</v>
      </c>
      <c r="R36" s="83">
        <v>0.13415441782886092</v>
      </c>
      <c r="S36" s="84">
        <f t="shared" si="6"/>
        <v>0.23045853161519089</v>
      </c>
      <c r="T36" s="85">
        <f>分析係数表!F39</f>
        <v>0.68196721311475406</v>
      </c>
      <c r="U36" s="86">
        <f t="shared" si="7"/>
        <v>0.15716516254413018</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投入係数表!AD37</f>
        <v>0</v>
      </c>
      <c r="E37" s="77">
        <f t="shared" si="0"/>
        <v>0</v>
      </c>
      <c r="F37" s="76">
        <f>分析係数表!C40</f>
        <v>0.77068092290377044</v>
      </c>
      <c r="G37" s="77">
        <f t="shared" si="1"/>
        <v>0</v>
      </c>
      <c r="H37" s="77">
        <v>2.9285240239501325E-5</v>
      </c>
      <c r="I37" s="77">
        <f t="shared" si="2"/>
        <v>2.9285240239501325E-5</v>
      </c>
      <c r="J37" s="76">
        <f>分析係数表!G40</f>
        <v>0.52989130434782605</v>
      </c>
      <c r="K37" s="78">
        <f t="shared" si="3"/>
        <v>1.55179941486488E-5</v>
      </c>
      <c r="L37" s="79"/>
      <c r="M37" s="80"/>
      <c r="N37" s="81">
        <f>分析係数表!H40</f>
        <v>3.0172217930658426E-2</v>
      </c>
      <c r="O37" s="82">
        <f t="shared" si="4"/>
        <v>0.64014292069346979</v>
      </c>
      <c r="P37" s="76">
        <f>分析係数表!C40</f>
        <v>0.77068092290377044</v>
      </c>
      <c r="Q37" s="82">
        <f t="shared" si="5"/>
        <v>0.49334593691035844</v>
      </c>
      <c r="R37" s="83">
        <v>0.49343808344626705</v>
      </c>
      <c r="S37" s="84">
        <f t="shared" si="6"/>
        <v>0.49346736868650654</v>
      </c>
      <c r="T37" s="85">
        <f>分析係数表!F40</f>
        <v>0.69599184782608692</v>
      </c>
      <c r="U37" s="86">
        <f t="shared" si="7"/>
        <v>0.34344926577399859</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投入係数表!AD38</f>
        <v>0</v>
      </c>
      <c r="E38" s="77">
        <f t="shared" si="0"/>
        <v>0</v>
      </c>
      <c r="F38" s="76">
        <f>分析係数表!C41</f>
        <v>0.61174300645557944</v>
      </c>
      <c r="G38" s="77">
        <f t="shared" si="1"/>
        <v>0</v>
      </c>
      <c r="H38" s="77">
        <v>1.6631911047708023E-3</v>
      </c>
      <c r="I38" s="77">
        <f t="shared" si="2"/>
        <v>1.6631911047708023E-3</v>
      </c>
      <c r="J38" s="76">
        <f>分析係数表!G41</f>
        <v>0.45221971407072986</v>
      </c>
      <c r="K38" s="78">
        <f t="shared" si="3"/>
        <v>7.521278058444335E-4</v>
      </c>
      <c r="L38" s="79"/>
      <c r="M38" s="80"/>
      <c r="N38" s="81">
        <f>分析係数表!H41</f>
        <v>5.2210660244467667E-2</v>
      </c>
      <c r="O38" s="82">
        <f t="shared" si="4"/>
        <v>1.1077171925855374</v>
      </c>
      <c r="P38" s="76">
        <f>分析係数表!C41</f>
        <v>0.61174300645557944</v>
      </c>
      <c r="Q38" s="82">
        <f t="shared" si="5"/>
        <v>0.67763824569481068</v>
      </c>
      <c r="R38" s="83">
        <v>0.68685827220849005</v>
      </c>
      <c r="S38" s="84">
        <f t="shared" si="6"/>
        <v>0.68852146331326081</v>
      </c>
      <c r="T38" s="85">
        <f>分析係数表!F41</f>
        <v>0.5410082768999247</v>
      </c>
      <c r="U38" s="86">
        <f t="shared" si="7"/>
        <v>0.37249581047572194</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投入係数表!AD39</f>
        <v>3.5211267605633804E-3</v>
      </c>
      <c r="E39" s="77">
        <f>$C$32*D39</f>
        <v>0.35211267605633806</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0.32007146034673489</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投入係数表!AD40</f>
        <v>0.11267605633802817</v>
      </c>
      <c r="E40" s="77">
        <f>$C$32*D40</f>
        <v>11.267605633802818</v>
      </c>
      <c r="F40" s="76">
        <f>分析係数表!C43</f>
        <v>0.17601918465227817</v>
      </c>
      <c r="G40" s="77">
        <f>E40*F40</f>
        <v>1.9833147566453879</v>
      </c>
      <c r="H40" s="77">
        <v>2.0815634468514164</v>
      </c>
      <c r="I40" s="77">
        <f>C40+H40</f>
        <v>2.0815634468514164</v>
      </c>
      <c r="J40" s="76">
        <f>分析係数表!G43</f>
        <v>0.3244228432563791</v>
      </c>
      <c r="K40" s="78">
        <f>I40*J40</f>
        <v>0.67530673184608525</v>
      </c>
      <c r="L40" s="79"/>
      <c r="M40" s="80"/>
      <c r="N40" s="81">
        <f>分析係数表!H43</f>
        <v>4.0396237560776115E-2</v>
      </c>
      <c r="O40" s="82">
        <f t="shared" si="4"/>
        <v>0.85705882002484124</v>
      </c>
      <c r="P40" s="76">
        <f>分析係数表!C43</f>
        <v>0.17601918465227817</v>
      </c>
      <c r="Q40" s="82">
        <f>O40*P40</f>
        <v>0.15085879469981617</v>
      </c>
      <c r="R40" s="83">
        <v>0.20827866616725083</v>
      </c>
      <c r="S40" s="84">
        <f>I40+R40</f>
        <v>2.289842113018667</v>
      </c>
      <c r="T40" s="85">
        <f>分析係数表!F43</f>
        <v>0.59416767922235725</v>
      </c>
      <c r="U40" s="86">
        <f>S40*T40</f>
        <v>1.36055017407792</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投入係数表!AD41</f>
        <v>0</v>
      </c>
      <c r="E41" s="77">
        <f>$C$32*D41</f>
        <v>0</v>
      </c>
      <c r="F41" s="76">
        <f>分析係数表!C44</f>
        <v>0.35545171339563864</v>
      </c>
      <c r="G41" s="77">
        <f>E41*F41</f>
        <v>0</v>
      </c>
      <c r="H41" s="77">
        <v>2.7913161769897688E-4</v>
      </c>
      <c r="I41" s="77">
        <f>C41+H41</f>
        <v>2.7913161769897688E-4</v>
      </c>
      <c r="J41" s="76">
        <f>分析係数表!G44</f>
        <v>0.26461880088823092</v>
      </c>
      <c r="K41" s="78">
        <f>I41*J41</f>
        <v>7.3863473965495358E-5</v>
      </c>
      <c r="L41" s="79"/>
      <c r="M41" s="80"/>
      <c r="N41" s="81">
        <f>分析係数表!H44</f>
        <v>0.11582678238742218</v>
      </c>
      <c r="O41" s="82">
        <f t="shared" si="4"/>
        <v>2.4574161217585155</v>
      </c>
      <c r="P41" s="76">
        <f>分析係数表!C44</f>
        <v>0.35545171339563864</v>
      </c>
      <c r="Q41" s="82">
        <f>O41*P41</f>
        <v>0.87349277100512968</v>
      </c>
      <c r="R41" s="83">
        <v>0.88446003091020131</v>
      </c>
      <c r="S41" s="84">
        <f>I41+R41</f>
        <v>0.8847391625279003</v>
      </c>
      <c r="T41" s="85">
        <f>分析係数表!F44</f>
        <v>0.46669133974833454</v>
      </c>
      <c r="U41" s="86">
        <f>S41*T41</f>
        <v>0.41290010508796532</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投入係数表!AD42</f>
        <v>2.8169014084507043E-2</v>
      </c>
      <c r="E42" s="77">
        <f>$C$32*D42</f>
        <v>2.8169014084507045</v>
      </c>
      <c r="F42" s="76">
        <f>分析係数表!C45</f>
        <v>1</v>
      </c>
      <c r="G42" s="77">
        <f>E42*F42</f>
        <v>2.8169014084507045</v>
      </c>
      <c r="H42" s="77">
        <v>2.8829954027655607</v>
      </c>
      <c r="I42" s="77">
        <f>C42+H42</f>
        <v>2.8829954027655607</v>
      </c>
      <c r="J42" s="76">
        <f>分析係数表!G45</f>
        <v>0</v>
      </c>
      <c r="K42" s="78">
        <f>I42*J42</f>
        <v>0</v>
      </c>
      <c r="L42" s="79"/>
      <c r="M42" s="80"/>
      <c r="N42" s="81">
        <f>分析係数表!H45</f>
        <v>0</v>
      </c>
      <c r="O42" s="82">
        <f t="shared" si="4"/>
        <v>0</v>
      </c>
      <c r="P42" s="76">
        <f>分析係数表!C45</f>
        <v>1</v>
      </c>
      <c r="Q42" s="82">
        <f>O42*P42</f>
        <v>0</v>
      </c>
      <c r="R42" s="83">
        <v>6.8563985215080517E-2</v>
      </c>
      <c r="S42" s="84">
        <f>I42+R42</f>
        <v>2.951559387980641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1.0563380281690141E-2</v>
      </c>
      <c r="E43" s="77">
        <f>$C$32*D43</f>
        <v>1.056338028169014</v>
      </c>
      <c r="F43" s="76">
        <f>分析係数表!C46</f>
        <v>0.4567198177676538</v>
      </c>
      <c r="G43" s="77">
        <f>E43*F43</f>
        <v>0.4824505117263948</v>
      </c>
      <c r="H43" s="77">
        <v>0.50278251613122915</v>
      </c>
      <c r="I43" s="77">
        <f>C43+H43</f>
        <v>0.50278251613122915</v>
      </c>
      <c r="J43" s="76">
        <f>分析係数表!G46</f>
        <v>7.462686567164179E-3</v>
      </c>
      <c r="K43" s="78">
        <f>I43*J43</f>
        <v>3.7521083293375309E-3</v>
      </c>
      <c r="L43" s="79"/>
      <c r="M43" s="80"/>
      <c r="N43" s="81">
        <f>分析係数表!H46</f>
        <v>2.3901485890852909E-2</v>
      </c>
      <c r="O43" s="82">
        <f t="shared" si="4"/>
        <v>0.50710116910356184</v>
      </c>
      <c r="P43" s="76">
        <f>分析係数表!C46</f>
        <v>0.4567198177676538</v>
      </c>
      <c r="Q43" s="82">
        <f>O43*P43</f>
        <v>0.23160315354274297</v>
      </c>
      <c r="R43" s="83">
        <v>0.24740258902230586</v>
      </c>
      <c r="S43" s="84">
        <f>I43+R43</f>
        <v>0.75018510515353498</v>
      </c>
      <c r="T43" s="85">
        <f>分析係数表!F46</f>
        <v>0.31592039800995025</v>
      </c>
      <c r="U43" s="86">
        <f>S43*T43</f>
        <v>0.23699877700124117</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投入係数表!AD44</f>
        <v>0.33450704225352113</v>
      </c>
      <c r="E44" s="91">
        <f>SUM(E5:E43)</f>
        <v>33.450704225352119</v>
      </c>
      <c r="F44" s="92">
        <f>分析係数表!C47</f>
        <v>0.36342247216802481</v>
      </c>
      <c r="G44" s="91">
        <f>SUM(G5:G43)</f>
        <v>8.8794746923139929</v>
      </c>
      <c r="H44" s="91">
        <f>SUM(H5:H43)</f>
        <v>10.793960078978632</v>
      </c>
      <c r="I44" s="91">
        <f>SUM(I5:I43)</f>
        <v>110.79396007897866</v>
      </c>
      <c r="J44" s="92">
        <f>分析係数表!G47</f>
        <v>0.19905001489523683</v>
      </c>
      <c r="K44" s="93">
        <f>SUM(K5:K43)</f>
        <v>33.837803980758416</v>
      </c>
      <c r="L44" s="94">
        <f>最終需要_まとめ!$L$33</f>
        <v>0.627</v>
      </c>
      <c r="M44" s="91">
        <f>K44*L44</f>
        <v>21.216303095935526</v>
      </c>
      <c r="N44" s="95">
        <f>分析係数表!H47</f>
        <v>1</v>
      </c>
      <c r="O44" s="96">
        <f>SUM(O5:O43)</f>
        <v>21.216303095935523</v>
      </c>
      <c r="P44" s="92">
        <f>分析係数表!C47</f>
        <v>0.36342247216802481</v>
      </c>
      <c r="Q44" s="96">
        <f>SUM(Q5:Q43)</f>
        <v>6.3855646642345087</v>
      </c>
      <c r="R44" s="91">
        <f>SUM(R5:R43)</f>
        <v>7.134143162422987</v>
      </c>
      <c r="S44" s="97">
        <f>SUM(S5:S43)</f>
        <v>117.92810324140162</v>
      </c>
      <c r="T44" s="98">
        <f>分析係数表!F47</f>
        <v>0.46090827844162724</v>
      </c>
      <c r="U44" s="99">
        <f>SUM(U5:U43)</f>
        <v>72.02768690324055</v>
      </c>
      <c r="V44" s="100">
        <f>分析係数表!D47</f>
        <v>7.2937009698454208E-2</v>
      </c>
      <c r="W44" s="101">
        <f>SUM(W5:W43)</f>
        <v>17</v>
      </c>
      <c r="X44" s="92">
        <f>分析係数表!E47</f>
        <v>5.555923339181093E-2</v>
      </c>
      <c r="Y44" s="102">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0.28540305010893241</v>
      </c>
      <c r="G5" s="77">
        <f t="shared" ref="G5:G38" si="1">E5*F5</f>
        <v>0</v>
      </c>
      <c r="H5" s="77">
        <f t="array" ref="H5:H43">MMULT(逆行列係数!C5:AO43,'29'!G5:G43)</f>
        <v>4.5484441366980369E-4</v>
      </c>
      <c r="I5" s="77">
        <f t="shared" ref="I5:I38" si="2">C5+H5</f>
        <v>4.5484441366980369E-4</v>
      </c>
      <c r="J5" s="76">
        <f>分析係数表!G8</f>
        <v>0.12073170731707317</v>
      </c>
      <c r="K5" s="78">
        <f t="shared" ref="K5:K38" si="3">I5*J5</f>
        <v>5.491414262598849E-5</v>
      </c>
      <c r="L5" s="79" t="s">
        <v>185</v>
      </c>
      <c r="M5" s="80" t="s">
        <v>185</v>
      </c>
      <c r="N5" s="81">
        <f>分析係数表!H8</f>
        <v>1.3177625301040578E-2</v>
      </c>
      <c r="O5" s="82">
        <f t="shared" ref="O5:O43" si="4">$M$44*N5</f>
        <v>8.9336220411063046E-3</v>
      </c>
      <c r="P5" s="76">
        <f>分析係数表!C8</f>
        <v>0.28540305010893241</v>
      </c>
      <c r="Q5" s="82">
        <f t="shared" ref="Q5:Q38" si="5">O5*P5</f>
        <v>2.5496829790521256E-3</v>
      </c>
      <c r="R5" s="83">
        <f t="array" ref="R5:R43">MMULT(逆行列係数!C5:AO43,'29'!Q5:Q43)</f>
        <v>2.9493151426317819E-3</v>
      </c>
      <c r="S5" s="84">
        <f t="shared" ref="S5:S38" si="6">I5+R5</f>
        <v>3.4041595563015854E-3</v>
      </c>
      <c r="T5" s="85">
        <f>分析係数表!F8</f>
        <v>0.44634146341463415</v>
      </c>
      <c r="U5" s="86">
        <f t="shared" ref="U5:U38" si="7">S5*T5</f>
        <v>1.5194175580565614E-3</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投入係数表!AE6</f>
        <v>0</v>
      </c>
      <c r="E6" s="77">
        <f t="shared" si="0"/>
        <v>0</v>
      </c>
      <c r="F6" s="76">
        <f>分析係数表!C9</f>
        <v>1</v>
      </c>
      <c r="G6" s="77">
        <f t="shared" si="1"/>
        <v>0</v>
      </c>
      <c r="H6" s="77">
        <v>2.5410843622164514E-4</v>
      </c>
      <c r="I6" s="77">
        <f t="shared" si="2"/>
        <v>2.5410843622164514E-4</v>
      </c>
      <c r="J6" s="76">
        <f>分析係数表!G9</f>
        <v>0.24766355140186916</v>
      </c>
      <c r="K6" s="78">
        <f t="shared" si="3"/>
        <v>6.2933397755828005E-5</v>
      </c>
      <c r="L6" s="79"/>
      <c r="M6" s="80"/>
      <c r="N6" s="81">
        <f>分析係数表!H9</f>
        <v>6.816013086745127E-4</v>
      </c>
      <c r="O6" s="82">
        <f t="shared" si="4"/>
        <v>4.6208389867791232E-4</v>
      </c>
      <c r="P6" s="76">
        <f>分析係数表!C9</f>
        <v>1</v>
      </c>
      <c r="Q6" s="82">
        <f t="shared" si="5"/>
        <v>4.6208389867791232E-4</v>
      </c>
      <c r="R6" s="83">
        <v>5.8285881861940437E-4</v>
      </c>
      <c r="S6" s="84">
        <f t="shared" si="6"/>
        <v>8.3696725484104951E-4</v>
      </c>
      <c r="T6" s="85">
        <f>分析係数表!F9</f>
        <v>0.64018691588785048</v>
      </c>
      <c r="U6" s="86">
        <f t="shared" si="7"/>
        <v>5.3581548557581212E-4</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9.2416779735582464E-4</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8.7822458270106263E-2</v>
      </c>
      <c r="G8" s="77">
        <f t="shared" si="1"/>
        <v>0</v>
      </c>
      <c r="H8" s="77">
        <v>1.1360560212996731E-3</v>
      </c>
      <c r="I8" s="77">
        <f t="shared" si="2"/>
        <v>1.1360560212996731E-3</v>
      </c>
      <c r="J8" s="76">
        <f>分析係数表!G11</f>
        <v>0.34070796460176989</v>
      </c>
      <c r="K8" s="78">
        <f t="shared" si="3"/>
        <v>3.8706333469059652E-4</v>
      </c>
      <c r="L8" s="79"/>
      <c r="M8" s="80"/>
      <c r="N8" s="81">
        <f>分析係数表!H11</f>
        <v>0</v>
      </c>
      <c r="O8" s="82">
        <f t="shared" si="4"/>
        <v>0</v>
      </c>
      <c r="P8" s="76">
        <f>分析係数表!C11</f>
        <v>8.7822458270106263E-2</v>
      </c>
      <c r="Q8" s="82">
        <f t="shared" si="5"/>
        <v>0</v>
      </c>
      <c r="R8" s="83">
        <v>6.1795769444577837E-4</v>
      </c>
      <c r="S8" s="84">
        <f t="shared" si="6"/>
        <v>1.7540137157454514E-3</v>
      </c>
      <c r="T8" s="85">
        <f>分析係数表!F11</f>
        <v>0.55309734513274333</v>
      </c>
      <c r="U8" s="86">
        <f t="shared" si="7"/>
        <v>9.7014032950522755E-4</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投入係数表!AE9</f>
        <v>0</v>
      </c>
      <c r="E9" s="77">
        <f t="shared" si="0"/>
        <v>0</v>
      </c>
      <c r="F9" s="76">
        <f>分析係数表!C12</f>
        <v>5.1649194579391433E-2</v>
      </c>
      <c r="G9" s="77">
        <f t="shared" si="1"/>
        <v>0</v>
      </c>
      <c r="H9" s="77">
        <v>1.2503711357445007E-4</v>
      </c>
      <c r="I9" s="77">
        <f t="shared" si="2"/>
        <v>1.2503711357445007E-4</v>
      </c>
      <c r="J9" s="76">
        <f>分析係数表!G12</f>
        <v>0.11451828724353257</v>
      </c>
      <c r="K9" s="78">
        <f t="shared" si="3"/>
        <v>1.4319036088421078E-5</v>
      </c>
      <c r="L9" s="79"/>
      <c r="M9" s="80"/>
      <c r="N9" s="81">
        <f>分析係数表!H12</f>
        <v>9.8559549234334534E-2</v>
      </c>
      <c r="O9" s="82">
        <f t="shared" si="4"/>
        <v>6.681733174882612E-2</v>
      </c>
      <c r="P9" s="76">
        <f>分析係数表!C12</f>
        <v>5.1649194579391433E-2</v>
      </c>
      <c r="Q9" s="82">
        <f t="shared" si="5"/>
        <v>3.4510613687708689E-3</v>
      </c>
      <c r="R9" s="83">
        <v>3.7135358196801688E-3</v>
      </c>
      <c r="S9" s="84">
        <f t="shared" si="6"/>
        <v>3.8385729332546187E-3</v>
      </c>
      <c r="T9" s="85">
        <f>分析係数表!F12</f>
        <v>0.48360838537020517</v>
      </c>
      <c r="U9" s="86">
        <f t="shared" si="7"/>
        <v>1.8563660583770386E-3</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9.9502066181977114E-3</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投入係数表!AE11</f>
        <v>0</v>
      </c>
      <c r="E11" s="77">
        <f t="shared" si="0"/>
        <v>0</v>
      </c>
      <c r="F11" s="76">
        <f>分析係数表!C14</f>
        <v>0.34108258154059679</v>
      </c>
      <c r="G11" s="77">
        <f t="shared" si="1"/>
        <v>0</v>
      </c>
      <c r="H11" s="77">
        <v>3.3489247635590517E-2</v>
      </c>
      <c r="I11" s="77">
        <f t="shared" si="2"/>
        <v>3.3489247635590517E-2</v>
      </c>
      <c r="J11" s="76">
        <f>分析係数表!G14</f>
        <v>0.16056603773584904</v>
      </c>
      <c r="K11" s="78">
        <f t="shared" si="3"/>
        <v>5.37723579960142E-3</v>
      </c>
      <c r="L11" s="79"/>
      <c r="M11" s="80"/>
      <c r="N11" s="81">
        <f>分析係数表!H14</f>
        <v>1.2723224428590903E-3</v>
      </c>
      <c r="O11" s="82">
        <f t="shared" si="4"/>
        <v>8.6255661086543636E-4</v>
      </c>
      <c r="P11" s="76">
        <f>分析係数表!C14</f>
        <v>0.34108258154059679</v>
      </c>
      <c r="Q11" s="82">
        <f t="shared" si="5"/>
        <v>2.94203035558891E-4</v>
      </c>
      <c r="R11" s="83">
        <v>1.8812382734756921E-3</v>
      </c>
      <c r="S11" s="84">
        <f t="shared" si="6"/>
        <v>3.5370485909066211E-2</v>
      </c>
      <c r="T11" s="85">
        <f>分析係数表!F14</f>
        <v>0.29226415094339625</v>
      </c>
      <c r="U11" s="86">
        <f t="shared" si="7"/>
        <v>1.0337525032668597E-2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投入係数表!AE12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6.191924242284025E-3</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投入係数表!AE13</f>
        <v>0</v>
      </c>
      <c r="E13" s="77">
        <f t="shared" si="0"/>
        <v>0</v>
      </c>
      <c r="F13" s="76">
        <f>分析係数表!C16</f>
        <v>7.999999999999996E-2</v>
      </c>
      <c r="G13" s="77">
        <f t="shared" si="1"/>
        <v>0</v>
      </c>
      <c r="H13" s="77">
        <v>1.2245802533270315E-3</v>
      </c>
      <c r="I13" s="77">
        <f t="shared" si="2"/>
        <v>1.2245802533270315E-3</v>
      </c>
      <c r="J13" s="76">
        <f>分析係数表!G16</f>
        <v>3.4364261168384883E-2</v>
      </c>
      <c r="K13" s="78">
        <f t="shared" si="3"/>
        <v>4.2081795646977034E-5</v>
      </c>
      <c r="L13" s="79"/>
      <c r="M13" s="80"/>
      <c r="N13" s="81">
        <f>分析係数表!H16</f>
        <v>1.767619393829236E-2</v>
      </c>
      <c r="O13" s="82">
        <f t="shared" si="4"/>
        <v>1.1983375772380525E-2</v>
      </c>
      <c r="P13" s="76">
        <f>分析係数表!C16</f>
        <v>7.999999999999996E-2</v>
      </c>
      <c r="Q13" s="82">
        <f t="shared" si="5"/>
        <v>9.5867006179044148E-4</v>
      </c>
      <c r="R13" s="83">
        <v>1.1241693080138282E-3</v>
      </c>
      <c r="S13" s="84">
        <f t="shared" si="6"/>
        <v>2.3487495613408599E-3</v>
      </c>
      <c r="T13" s="85">
        <f>分析係数表!F16</f>
        <v>0.28865979381443296</v>
      </c>
      <c r="U13" s="86">
        <f t="shared" si="7"/>
        <v>6.779895640983925E-4</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投入係数表!AE14</f>
        <v>4.4682752457551384E-4</v>
      </c>
      <c r="E14" s="77">
        <f t="shared" si="0"/>
        <v>4.4682752457551385E-2</v>
      </c>
      <c r="F14" s="76">
        <f>分析係数表!C17</f>
        <v>0.11736526946107784</v>
      </c>
      <c r="G14" s="77">
        <f t="shared" si="1"/>
        <v>5.2442032824431559E-3</v>
      </c>
      <c r="H14" s="77">
        <v>7.9925912903603437E-3</v>
      </c>
      <c r="I14" s="77">
        <f t="shared" si="2"/>
        <v>7.9925912903603437E-3</v>
      </c>
      <c r="J14" s="76">
        <f>分析係数表!G17</f>
        <v>0.2134453781512605</v>
      </c>
      <c r="K14" s="78">
        <f t="shared" si="3"/>
        <v>1.7059816703794346E-3</v>
      </c>
      <c r="L14" s="79"/>
      <c r="M14" s="80"/>
      <c r="N14" s="81">
        <f>分析係数表!H17</f>
        <v>2.9081655836779205E-3</v>
      </c>
      <c r="O14" s="82">
        <f t="shared" si="4"/>
        <v>1.9715579676924258E-3</v>
      </c>
      <c r="P14" s="76">
        <f>分析係数表!C17</f>
        <v>0.11736526946107784</v>
      </c>
      <c r="Q14" s="82">
        <f t="shared" si="5"/>
        <v>2.3139243213635656E-4</v>
      </c>
      <c r="R14" s="83">
        <v>4.0281227253578577E-4</v>
      </c>
      <c r="S14" s="84">
        <f t="shared" si="6"/>
        <v>8.3954035628961299E-3</v>
      </c>
      <c r="T14" s="85">
        <f>分析係数表!F17</f>
        <v>0.32436974789915968</v>
      </c>
      <c r="U14" s="86">
        <f t="shared" si="7"/>
        <v>2.7232149372083247E-3</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投入係数表!AE15</f>
        <v>0</v>
      </c>
      <c r="E15" s="77">
        <f t="shared" si="0"/>
        <v>0</v>
      </c>
      <c r="F15" s="76">
        <f>分析係数表!C18</f>
        <v>0.3260188087774295</v>
      </c>
      <c r="G15" s="77">
        <f t="shared" si="1"/>
        <v>0</v>
      </c>
      <c r="H15" s="77">
        <v>1.9115306085476163E-2</v>
      </c>
      <c r="I15" s="77">
        <f t="shared" si="2"/>
        <v>1.9115306085476163E-2</v>
      </c>
      <c r="J15" s="76">
        <f>分析係数表!G18</f>
        <v>0.2148626817447496</v>
      </c>
      <c r="K15" s="78">
        <f t="shared" si="3"/>
        <v>4.1071659278971396E-3</v>
      </c>
      <c r="L15" s="79"/>
      <c r="M15" s="80"/>
      <c r="N15" s="81">
        <f>分析係数表!H18</f>
        <v>4.544008724496751E-4</v>
      </c>
      <c r="O15" s="82">
        <f t="shared" si="4"/>
        <v>3.0805593245194151E-4</v>
      </c>
      <c r="P15" s="76">
        <f>分析係数表!C18</f>
        <v>0.3260188087774295</v>
      </c>
      <c r="Q15" s="82">
        <f t="shared" si="5"/>
        <v>1.0043202813480226E-4</v>
      </c>
      <c r="R15" s="83">
        <v>2.2901233328577979E-4</v>
      </c>
      <c r="S15" s="84">
        <f t="shared" si="6"/>
        <v>1.9344318418761941E-2</v>
      </c>
      <c r="T15" s="85">
        <f>分析係数表!F18</f>
        <v>0.44749596122778673</v>
      </c>
      <c r="U15" s="86">
        <f t="shared" si="7"/>
        <v>8.6565043651002545E-3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投入係数表!AE16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-9.2416779735582448E-5</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投入係数表!AE17</f>
        <v>0</v>
      </c>
      <c r="E17" s="77">
        <f t="shared" si="0"/>
        <v>0</v>
      </c>
      <c r="F17" s="76">
        <f>分析係数表!C20</f>
        <v>0.14381270903010035</v>
      </c>
      <c r="G17" s="77">
        <f t="shared" si="1"/>
        <v>0</v>
      </c>
      <c r="H17" s="77">
        <v>1.5848825814942849E-3</v>
      </c>
      <c r="I17" s="77">
        <f t="shared" si="2"/>
        <v>1.5848825814942849E-3</v>
      </c>
      <c r="J17" s="76">
        <f>分析係数表!G20</f>
        <v>0.10504201680672269</v>
      </c>
      <c r="K17" s="78">
        <f t="shared" si="3"/>
        <v>1.6647926276200473E-4</v>
      </c>
      <c r="L17" s="79"/>
      <c r="M17" s="80"/>
      <c r="N17" s="81">
        <f>分析係数表!H20</f>
        <v>5.9072113418457762E-4</v>
      </c>
      <c r="O17" s="82">
        <f t="shared" si="4"/>
        <v>4.0047271218752399E-4</v>
      </c>
      <c r="P17" s="76">
        <f>分析係数表!C20</f>
        <v>0.14381270903010035</v>
      </c>
      <c r="Q17" s="82">
        <f t="shared" si="5"/>
        <v>5.7593065632319507E-5</v>
      </c>
      <c r="R17" s="83">
        <v>1.1994952968118056E-4</v>
      </c>
      <c r="S17" s="84">
        <f t="shared" si="6"/>
        <v>1.7048321111754654E-3</v>
      </c>
      <c r="T17" s="85">
        <f>分析係数表!F20</f>
        <v>0.23109243697478993</v>
      </c>
      <c r="U17" s="86">
        <f t="shared" si="7"/>
        <v>3.939738072044143E-4</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投入係数表!AE18</f>
        <v>4.4682752457551384E-4</v>
      </c>
      <c r="E18" s="77">
        <f t="shared" si="0"/>
        <v>4.4682752457551385E-2</v>
      </c>
      <c r="F18" s="76">
        <f>分析係数表!C21</f>
        <v>1.9047619047619091E-2</v>
      </c>
      <c r="G18" s="77">
        <f t="shared" si="1"/>
        <v>8.5110004681050451E-4</v>
      </c>
      <c r="H18" s="77">
        <v>2.815135724396285E-3</v>
      </c>
      <c r="I18" s="77">
        <f t="shared" si="2"/>
        <v>2.815135724396285E-3</v>
      </c>
      <c r="J18" s="76">
        <f>分析係数表!G21</f>
        <v>0.29914529914529914</v>
      </c>
      <c r="K18" s="78">
        <f t="shared" si="3"/>
        <v>8.421346184091451E-4</v>
      </c>
      <c r="L18" s="79"/>
      <c r="M18" s="80"/>
      <c r="N18" s="81">
        <f>分析係数表!H21</f>
        <v>9.5424183214431774E-4</v>
      </c>
      <c r="O18" s="82">
        <f t="shared" si="4"/>
        <v>6.4691745814907727E-4</v>
      </c>
      <c r="P18" s="76">
        <f>分析係数表!C21</f>
        <v>1.9047619047619091E-2</v>
      </c>
      <c r="Q18" s="82">
        <f t="shared" si="5"/>
        <v>1.2322237298077691E-5</v>
      </c>
      <c r="R18" s="83">
        <v>2.5609616580952543E-5</v>
      </c>
      <c r="S18" s="84">
        <f t="shared" si="6"/>
        <v>2.8407453409772378E-3</v>
      </c>
      <c r="T18" s="85">
        <f>分析係数表!F21</f>
        <v>0.44444444444444442</v>
      </c>
      <c r="U18" s="86">
        <f t="shared" si="7"/>
        <v>1.2625534848787724E-3</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投入係数表!AE19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3.0805593245194154E-5</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3.0805593245194154E-5</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投入係数表!AE21</f>
        <v>0</v>
      </c>
      <c r="E21" s="77">
        <f t="shared" si="0"/>
        <v>0</v>
      </c>
      <c r="F21" s="76">
        <f>分析係数表!C24</f>
        <v>1.5105740181268867E-2</v>
      </c>
      <c r="G21" s="77">
        <f t="shared" si="1"/>
        <v>0</v>
      </c>
      <c r="H21" s="77">
        <v>1.5930810171929989E-5</v>
      </c>
      <c r="I21" s="77">
        <f t="shared" si="2"/>
        <v>1.5930810171929989E-5</v>
      </c>
      <c r="J21" s="76">
        <f>分析係数表!G24</f>
        <v>0.33333333333333331</v>
      </c>
      <c r="K21" s="78">
        <f t="shared" si="3"/>
        <v>5.3102700573099962E-6</v>
      </c>
      <c r="L21" s="79"/>
      <c r="M21" s="80"/>
      <c r="N21" s="81">
        <f>分析係数表!H24</f>
        <v>4.0896078520470761E-4</v>
      </c>
      <c r="O21" s="82">
        <f t="shared" si="4"/>
        <v>2.7725033920674737E-4</v>
      </c>
      <c r="P21" s="76">
        <f>分析係数表!C24</f>
        <v>1.5105740181268867E-2</v>
      </c>
      <c r="Q21" s="82">
        <f t="shared" si="5"/>
        <v>4.1880715892257867E-6</v>
      </c>
      <c r="R21" s="83">
        <v>1.0776090738336676E-5</v>
      </c>
      <c r="S21" s="84">
        <f t="shared" si="6"/>
        <v>2.6706900910266667E-5</v>
      </c>
      <c r="T21" s="85">
        <f>分析係数表!F24</f>
        <v>0.55555555555555558</v>
      </c>
      <c r="U21" s="86">
        <f t="shared" si="7"/>
        <v>1.4837167172370372E-5</v>
      </c>
      <c r="V21" s="87">
        <f>分析係数表!D24</f>
        <v>0</v>
      </c>
      <c r="W21" s="88">
        <f t="shared" si="8"/>
        <v>0</v>
      </c>
      <c r="X21" s="76">
        <f>分析係数表!E24</f>
        <v>0</v>
      </c>
      <c r="Y21" s="89">
        <f t="shared" si="9"/>
        <v>0</v>
      </c>
    </row>
    <row r="22" spans="1:25" x14ac:dyDescent="0.2">
      <c r="A22" s="6" t="s">
        <v>10</v>
      </c>
      <c r="B22" s="5" t="s">
        <v>271</v>
      </c>
      <c r="C22" s="90"/>
      <c r="D22" s="76">
        <f>投入係数表!AE22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3.6966711894232979E-4</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投入係数表!AE23</f>
        <v>0</v>
      </c>
      <c r="E23" s="77">
        <f t="shared" si="0"/>
        <v>0</v>
      </c>
      <c r="F23" s="76">
        <f>分析係数表!C26</f>
        <v>0.3413940256045519</v>
      </c>
      <c r="G23" s="77">
        <f t="shared" si="1"/>
        <v>0</v>
      </c>
      <c r="H23" s="77">
        <v>3.2495250886911851E-3</v>
      </c>
      <c r="I23" s="77">
        <f t="shared" si="2"/>
        <v>3.2495250886911851E-3</v>
      </c>
      <c r="J23" s="76">
        <f>分析係数表!G26</f>
        <v>0.19709090909090909</v>
      </c>
      <c r="K23" s="78">
        <f t="shared" si="3"/>
        <v>6.4045185384386269E-4</v>
      </c>
      <c r="L23" s="79"/>
      <c r="M23" s="80"/>
      <c r="N23" s="81">
        <f>分析係数表!H26</f>
        <v>1.1996183032671423E-2</v>
      </c>
      <c r="O23" s="82">
        <f t="shared" si="4"/>
        <v>8.1326766167312565E-3</v>
      </c>
      <c r="P23" s="76">
        <f>分析係数表!C26</f>
        <v>0.3413940256045519</v>
      </c>
      <c r="Q23" s="82">
        <f t="shared" si="5"/>
        <v>2.7764472091258911E-3</v>
      </c>
      <c r="R23" s="83">
        <v>2.9427310550654527E-3</v>
      </c>
      <c r="S23" s="84">
        <f t="shared" si="6"/>
        <v>6.1922561437566378E-3</v>
      </c>
      <c r="T23" s="85">
        <f>分析係数表!F26</f>
        <v>0.33090909090909093</v>
      </c>
      <c r="U23" s="86">
        <f t="shared" si="7"/>
        <v>2.049073851206742E-3</v>
      </c>
      <c r="V23" s="87">
        <f>分析係数表!D26</f>
        <v>1.6E-2</v>
      </c>
      <c r="W23" s="88">
        <f t="shared" si="8"/>
        <v>0</v>
      </c>
      <c r="X23" s="76">
        <f>分析係数表!E26</f>
        <v>1.6E-2</v>
      </c>
      <c r="Y23" s="89">
        <f t="shared" si="9"/>
        <v>0</v>
      </c>
    </row>
    <row r="24" spans="1:25" x14ac:dyDescent="0.2">
      <c r="A24" s="6" t="s">
        <v>12</v>
      </c>
      <c r="B24" s="5" t="s">
        <v>365</v>
      </c>
      <c r="C24" s="90"/>
      <c r="D24" s="76">
        <f>投入係数表!AE24</f>
        <v>0</v>
      </c>
      <c r="E24" s="77">
        <f t="shared" si="0"/>
        <v>0</v>
      </c>
      <c r="F24" s="76">
        <f>分析係数表!C27</f>
        <v>1.9120458891013214E-3</v>
      </c>
      <c r="G24" s="77">
        <f t="shared" si="1"/>
        <v>0</v>
      </c>
      <c r="H24" s="77">
        <v>3.1847612962526079E-6</v>
      </c>
      <c r="I24" s="77">
        <f t="shared" si="2"/>
        <v>3.1847612962526079E-6</v>
      </c>
      <c r="J24" s="76">
        <f>分析係数表!G27</f>
        <v>0.2857142857142857</v>
      </c>
      <c r="K24" s="78">
        <f t="shared" si="3"/>
        <v>9.0993179892931649E-7</v>
      </c>
      <c r="L24" s="79"/>
      <c r="M24" s="80"/>
      <c r="N24" s="81">
        <f>分析係数表!H27</f>
        <v>1.131458172399691E-2</v>
      </c>
      <c r="O24" s="82">
        <f t="shared" si="4"/>
        <v>7.6705927180533446E-3</v>
      </c>
      <c r="P24" s="76">
        <f>分析係数表!C27</f>
        <v>1.9120458891013214E-3</v>
      </c>
      <c r="Q24" s="82">
        <f t="shared" si="5"/>
        <v>1.4666525273524429E-5</v>
      </c>
      <c r="R24" s="83">
        <v>1.4703220061593552E-5</v>
      </c>
      <c r="S24" s="84">
        <f t="shared" si="6"/>
        <v>1.7887981357846162E-5</v>
      </c>
      <c r="T24" s="85">
        <f>分析係数表!F27</f>
        <v>0.5714285714285714</v>
      </c>
      <c r="U24" s="86">
        <f t="shared" si="7"/>
        <v>1.0221703633054949E-5</v>
      </c>
      <c r="V24" s="87">
        <f>分析係数表!D27</f>
        <v>0</v>
      </c>
      <c r="W24" s="88">
        <f t="shared" si="8"/>
        <v>0</v>
      </c>
      <c r="X24" s="76">
        <f>分析係数表!E27</f>
        <v>0</v>
      </c>
      <c r="Y24" s="89">
        <f t="shared" si="9"/>
        <v>0</v>
      </c>
    </row>
    <row r="25" spans="1:25" x14ac:dyDescent="0.2">
      <c r="A25" s="6" t="s">
        <v>13</v>
      </c>
      <c r="B25" s="5" t="s">
        <v>191</v>
      </c>
      <c r="C25" s="90"/>
      <c r="D25" s="76">
        <f>投入係数表!AE25</f>
        <v>0</v>
      </c>
      <c r="E25" s="77">
        <f t="shared" si="0"/>
        <v>0</v>
      </c>
      <c r="F25" s="76">
        <f>分析係数表!C28</f>
        <v>4.5924225028702859E-3</v>
      </c>
      <c r="G25" s="77">
        <f t="shared" si="1"/>
        <v>0</v>
      </c>
      <c r="H25" s="77">
        <v>1.7577527361615725E-5</v>
      </c>
      <c r="I25" s="77">
        <f t="shared" si="2"/>
        <v>1.7577527361615725E-5</v>
      </c>
      <c r="J25" s="76">
        <f>分析係数表!G28</f>
        <v>0.125</v>
      </c>
      <c r="K25" s="78">
        <f t="shared" si="3"/>
        <v>2.1971909202019657E-6</v>
      </c>
      <c r="L25" s="79"/>
      <c r="M25" s="80"/>
      <c r="N25" s="81">
        <f>分析係数表!H28</f>
        <v>2.2174762575544144E-2</v>
      </c>
      <c r="O25" s="82">
        <f t="shared" si="4"/>
        <v>1.5033129503654747E-2</v>
      </c>
      <c r="P25" s="76">
        <f>分析係数表!C28</f>
        <v>4.5924225028702859E-3</v>
      </c>
      <c r="Q25" s="82">
        <f t="shared" si="5"/>
        <v>6.9038482221147276E-5</v>
      </c>
      <c r="R25" s="83">
        <v>7.0860051662779627E-5</v>
      </c>
      <c r="S25" s="84">
        <f t="shared" si="6"/>
        <v>8.8437579024395346E-5</v>
      </c>
      <c r="T25" s="85">
        <f>分析係数表!F28</f>
        <v>0.20833333333333334</v>
      </c>
      <c r="U25" s="86">
        <f t="shared" si="7"/>
        <v>1.8424495630082364E-5</v>
      </c>
      <c r="V25" s="87">
        <f>分析係数表!D28</f>
        <v>1.1875</v>
      </c>
      <c r="W25" s="88">
        <f t="shared" si="8"/>
        <v>0</v>
      </c>
      <c r="X25" s="76">
        <f>分析係数表!E28</f>
        <v>1.2291666666666667</v>
      </c>
      <c r="Y25" s="89">
        <f t="shared" si="9"/>
        <v>0</v>
      </c>
    </row>
    <row r="26" spans="1:25" x14ac:dyDescent="0.2">
      <c r="A26" s="6" t="s">
        <v>14</v>
      </c>
      <c r="B26" s="5" t="s">
        <v>50</v>
      </c>
      <c r="C26" s="90"/>
      <c r="D26" s="76">
        <f>投入係数表!AE26</f>
        <v>0</v>
      </c>
      <c r="E26" s="77">
        <f t="shared" si="0"/>
        <v>0</v>
      </c>
      <c r="F26" s="76">
        <f>分析係数表!C29</f>
        <v>0.39276807980049877</v>
      </c>
      <c r="G26" s="77">
        <f t="shared" si="1"/>
        <v>0</v>
      </c>
      <c r="H26" s="77">
        <v>6.9880505765975293E-3</v>
      </c>
      <c r="I26" s="77">
        <f t="shared" si="2"/>
        <v>6.9880505765975293E-3</v>
      </c>
      <c r="J26" s="76">
        <f>分析係数表!G29</f>
        <v>0.26146220570012391</v>
      </c>
      <c r="K26" s="78">
        <f t="shared" si="3"/>
        <v>1.8271111173012128E-3</v>
      </c>
      <c r="L26" s="79"/>
      <c r="M26" s="80"/>
      <c r="N26" s="81">
        <f>分析係数表!H29</f>
        <v>1.0178579542872723E-2</v>
      </c>
      <c r="O26" s="82">
        <f t="shared" si="4"/>
        <v>6.9004528869234909E-3</v>
      </c>
      <c r="P26" s="76">
        <f>分析係数表!C29</f>
        <v>0.39276807980049877</v>
      </c>
      <c r="Q26" s="82">
        <f t="shared" si="5"/>
        <v>2.7102776301507476E-3</v>
      </c>
      <c r="R26" s="83">
        <v>3.2887065122376956E-3</v>
      </c>
      <c r="S26" s="84">
        <f t="shared" si="6"/>
        <v>1.0276757088835225E-2</v>
      </c>
      <c r="T26" s="85">
        <f>分析係数表!F29</f>
        <v>0.36926889714993805</v>
      </c>
      <c r="U26" s="86">
        <f t="shared" si="7"/>
        <v>3.7948867564719913E-3</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投入係数表!AE27</f>
        <v>9.8302055406613055E-3</v>
      </c>
      <c r="E27" s="77">
        <f t="shared" si="0"/>
        <v>0.98302055406613054</v>
      </c>
      <c r="F27" s="76">
        <f>分析係数表!C30</f>
        <v>1</v>
      </c>
      <c r="G27" s="77">
        <f t="shared" si="1"/>
        <v>0.98302055406613054</v>
      </c>
      <c r="H27" s="77">
        <v>0.99430929485556063</v>
      </c>
      <c r="I27" s="77">
        <f t="shared" si="2"/>
        <v>0.99430929485556063</v>
      </c>
      <c r="J27" s="76">
        <f>分析係数表!G30</f>
        <v>0.34503154574132494</v>
      </c>
      <c r="K27" s="78">
        <f t="shared" si="3"/>
        <v>0.3430680729489809</v>
      </c>
      <c r="L27" s="79"/>
      <c r="M27" s="80"/>
      <c r="N27" s="81">
        <f>分析係数表!H30</f>
        <v>0</v>
      </c>
      <c r="O27" s="82">
        <f t="shared" si="4"/>
        <v>0</v>
      </c>
      <c r="P27" s="76">
        <f>分析係数表!C30</f>
        <v>1</v>
      </c>
      <c r="Q27" s="82">
        <f t="shared" si="5"/>
        <v>0</v>
      </c>
      <c r="R27" s="83">
        <v>1.4712007416215933E-3</v>
      </c>
      <c r="S27" s="84">
        <f t="shared" si="6"/>
        <v>0.99578049559718218</v>
      </c>
      <c r="T27" s="85">
        <f>分析係数表!F30</f>
        <v>0.4357255520504732</v>
      </c>
      <c r="U27" s="86">
        <f t="shared" si="7"/>
        <v>0.433887006165176</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投入係数表!AE28</f>
        <v>0</v>
      </c>
      <c r="E28" s="77">
        <f t="shared" si="0"/>
        <v>0</v>
      </c>
      <c r="F28" s="76">
        <f>分析係数表!C31</f>
        <v>0.9610142630744849</v>
      </c>
      <c r="G28" s="77">
        <f t="shared" si="1"/>
        <v>0</v>
      </c>
      <c r="H28" s="77">
        <v>1.2562798566778468E-2</v>
      </c>
      <c r="I28" s="77">
        <f t="shared" si="2"/>
        <v>1.2562798566778468E-2</v>
      </c>
      <c r="J28" s="76">
        <f>分析係数表!G31</f>
        <v>7.0898896726351968E-2</v>
      </c>
      <c r="K28" s="78">
        <f t="shared" si="3"/>
        <v>8.9068855817998915E-4</v>
      </c>
      <c r="L28" s="79"/>
      <c r="M28" s="80"/>
      <c r="N28" s="81">
        <f>分析係数表!H31</f>
        <v>2.4401326850547553E-2</v>
      </c>
      <c r="O28" s="82">
        <f t="shared" si="4"/>
        <v>1.6542603572669262E-2</v>
      </c>
      <c r="P28" s="76">
        <f>分析係数表!C31</f>
        <v>0.9610142630744849</v>
      </c>
      <c r="Q28" s="82">
        <f t="shared" si="5"/>
        <v>1.5897677981722091E-2</v>
      </c>
      <c r="R28" s="83">
        <v>2.1003914877332355E-2</v>
      </c>
      <c r="S28" s="84">
        <f t="shared" si="6"/>
        <v>3.3566713444110823E-2</v>
      </c>
      <c r="T28" s="85">
        <f>分析係数表!F31</f>
        <v>0.34418520528124436</v>
      </c>
      <c r="U28" s="86">
        <f t="shared" si="7"/>
        <v>1.1553166157377988E-2</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投入係数表!AE29</f>
        <v>0</v>
      </c>
      <c r="E29" s="77">
        <f t="shared" si="0"/>
        <v>0</v>
      </c>
      <c r="F29" s="76">
        <f>分析係数表!C32</f>
        <v>1</v>
      </c>
      <c r="G29" s="77">
        <f t="shared" si="1"/>
        <v>0</v>
      </c>
      <c r="H29" s="77">
        <v>1.3734469274907044E-3</v>
      </c>
      <c r="I29" s="77">
        <f t="shared" si="2"/>
        <v>1.3734469274907044E-3</v>
      </c>
      <c r="J29" s="76">
        <f>分析係数表!G32</f>
        <v>0.14117647058823529</v>
      </c>
      <c r="K29" s="78">
        <f t="shared" si="3"/>
        <v>1.9389838976339356E-4</v>
      </c>
      <c r="L29" s="79"/>
      <c r="M29" s="80"/>
      <c r="N29" s="81">
        <f>分析係数表!H32</f>
        <v>7.0886536102149319E-3</v>
      </c>
      <c r="O29" s="82">
        <f t="shared" si="4"/>
        <v>4.8056725462502885E-3</v>
      </c>
      <c r="P29" s="76">
        <f>分析係数表!C32</f>
        <v>1</v>
      </c>
      <c r="Q29" s="82">
        <f t="shared" si="5"/>
        <v>4.8056725462502885E-3</v>
      </c>
      <c r="R29" s="83">
        <v>6.0405484701877687E-3</v>
      </c>
      <c r="S29" s="84">
        <f t="shared" si="6"/>
        <v>7.4139953976784731E-3</v>
      </c>
      <c r="T29" s="85">
        <f>分析係数表!F32</f>
        <v>0.4823529411764706</v>
      </c>
      <c r="U29" s="86">
        <f t="shared" si="7"/>
        <v>3.5761624859390281E-3</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投入係数表!AE30</f>
        <v>0</v>
      </c>
      <c r="E30" s="77">
        <f t="shared" si="0"/>
        <v>0</v>
      </c>
      <c r="F30" s="76">
        <f>分析係数表!C33</f>
        <v>0.51830443159922934</v>
      </c>
      <c r="G30" s="77">
        <f t="shared" si="1"/>
        <v>0</v>
      </c>
      <c r="H30" s="77">
        <v>3.0628501777667382E-3</v>
      </c>
      <c r="I30" s="77">
        <f t="shared" si="2"/>
        <v>3.0628501777667382E-3</v>
      </c>
      <c r="J30" s="76">
        <f>分析係数表!G33</f>
        <v>0.50370370370370365</v>
      </c>
      <c r="K30" s="78">
        <f t="shared" si="3"/>
        <v>1.542768978430653E-3</v>
      </c>
      <c r="L30" s="79"/>
      <c r="M30" s="80"/>
      <c r="N30" s="81">
        <f>分析係数表!H33</f>
        <v>1.0451220066342527E-3</v>
      </c>
      <c r="O30" s="82">
        <f t="shared" si="4"/>
        <v>7.0852864463946555E-4</v>
      </c>
      <c r="P30" s="76">
        <f>分析係数表!C33</f>
        <v>0.51830443159922934</v>
      </c>
      <c r="Q30" s="82">
        <f t="shared" si="5"/>
        <v>3.6723353643163052E-4</v>
      </c>
      <c r="R30" s="83">
        <v>1.1810870386359047E-3</v>
      </c>
      <c r="S30" s="84">
        <f t="shared" si="6"/>
        <v>4.2439372164026429E-3</v>
      </c>
      <c r="T30" s="85">
        <f>分析係数表!F33</f>
        <v>0.61481481481481481</v>
      </c>
      <c r="U30" s="86">
        <f t="shared" si="7"/>
        <v>2.6092354737882917E-3</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投入係数表!AE31</f>
        <v>8.9365504915102768E-4</v>
      </c>
      <c r="E31" s="77">
        <f t="shared" si="0"/>
        <v>8.936550491510277E-2</v>
      </c>
      <c r="F31" s="76">
        <f>分析係数表!C34</f>
        <v>0.14253664373317376</v>
      </c>
      <c r="G31" s="77">
        <f t="shared" si="1"/>
        <v>1.2737859136119193E-2</v>
      </c>
      <c r="H31" s="77">
        <v>2.3055401461190155E-2</v>
      </c>
      <c r="I31" s="77">
        <f t="shared" si="2"/>
        <v>2.3055401461190155E-2</v>
      </c>
      <c r="J31" s="76">
        <f>分析係数表!G34</f>
        <v>0.42611464968152868</v>
      </c>
      <c r="K31" s="78">
        <f t="shared" si="3"/>
        <v>9.8242443169020473E-3</v>
      </c>
      <c r="L31" s="79"/>
      <c r="M31" s="80"/>
      <c r="N31" s="81">
        <f>分析係数表!H34</f>
        <v>0.17362657336302087</v>
      </c>
      <c r="O31" s="82">
        <f t="shared" si="4"/>
        <v>0.11770817178988686</v>
      </c>
      <c r="P31" s="76">
        <f>分析係数表!C34</f>
        <v>0.14253664373317376</v>
      </c>
      <c r="Q31" s="82">
        <f t="shared" si="5"/>
        <v>1.6777727746898317E-2</v>
      </c>
      <c r="R31" s="83">
        <v>1.7729673370970242E-2</v>
      </c>
      <c r="S31" s="84">
        <f t="shared" si="6"/>
        <v>4.0785074832160401E-2</v>
      </c>
      <c r="T31" s="85">
        <f>分析係数表!F34</f>
        <v>0.68789808917197448</v>
      </c>
      <c r="U31" s="86">
        <f t="shared" si="7"/>
        <v>2.8055975043779127E-2</v>
      </c>
      <c r="V31" s="87">
        <f>分析係数表!D34</f>
        <v>0.42038216560509556</v>
      </c>
      <c r="W31" s="88">
        <f t="shared" si="8"/>
        <v>0</v>
      </c>
      <c r="X31" s="76">
        <f>分析係数表!E34</f>
        <v>0.27643312101910827</v>
      </c>
      <c r="Y31" s="89">
        <f t="shared" si="9"/>
        <v>0</v>
      </c>
    </row>
    <row r="32" spans="1:25" x14ac:dyDescent="0.2">
      <c r="A32" s="6" t="s">
        <v>20</v>
      </c>
      <c r="B32" s="5" t="s">
        <v>37</v>
      </c>
      <c r="C32" s="90"/>
      <c r="D32" s="76">
        <f>投入係数表!AE32</f>
        <v>7.551385165326184E-2</v>
      </c>
      <c r="E32" s="77">
        <f t="shared" si="0"/>
        <v>7.5513851653261836</v>
      </c>
      <c r="F32" s="76">
        <f>分析係数表!C35</f>
        <v>0.11069496462754891</v>
      </c>
      <c r="G32" s="77">
        <f t="shared" si="1"/>
        <v>0.83590031376477947</v>
      </c>
      <c r="H32" s="77">
        <v>0.84759005855144876</v>
      </c>
      <c r="I32" s="77">
        <f t="shared" si="2"/>
        <v>0.84759005855144876</v>
      </c>
      <c r="J32" s="76">
        <f>分析係数表!G35</f>
        <v>0.32042253521126762</v>
      </c>
      <c r="K32" s="78">
        <f t="shared" si="3"/>
        <v>0.27158695538092198</v>
      </c>
      <c r="L32" s="79"/>
      <c r="M32" s="80"/>
      <c r="N32" s="81">
        <f>分析係数表!H35</f>
        <v>6.6251647203162636E-2</v>
      </c>
      <c r="O32" s="82">
        <f t="shared" si="4"/>
        <v>4.4914554951493081E-2</v>
      </c>
      <c r="P32" s="76">
        <f>分析係数表!C35</f>
        <v>0.11069496462754891</v>
      </c>
      <c r="Q32" s="82">
        <f t="shared" si="5"/>
        <v>4.9718150716176286E-3</v>
      </c>
      <c r="R32" s="83">
        <v>5.7404043408644696E-3</v>
      </c>
      <c r="S32" s="84">
        <f t="shared" si="6"/>
        <v>0.85333046289231318</v>
      </c>
      <c r="T32" s="85">
        <f>分析係数表!F35</f>
        <v>0.63380281690140849</v>
      </c>
      <c r="U32" s="86">
        <f t="shared" si="7"/>
        <v>0.54084325112893095</v>
      </c>
      <c r="V32" s="87">
        <f>分析係数表!D35</f>
        <v>0.16901408450704225</v>
      </c>
      <c r="W32" s="88">
        <f t="shared" si="8"/>
        <v>0</v>
      </c>
      <c r="X32" s="76">
        <f>分析係数表!E35</f>
        <v>0.1619718309859155</v>
      </c>
      <c r="Y32" s="89">
        <f t="shared" si="9"/>
        <v>0</v>
      </c>
    </row>
    <row r="33" spans="1:25" x14ac:dyDescent="0.2">
      <c r="A33" s="6" t="s">
        <v>21</v>
      </c>
      <c r="B33" s="5" t="s">
        <v>38</v>
      </c>
      <c r="C33" s="75">
        <f>最終需要_まとめ!C34</f>
        <v>100</v>
      </c>
      <c r="D33" s="76">
        <f>投入係数表!AE33</f>
        <v>9.8302055406613055E-3</v>
      </c>
      <c r="E33" s="77">
        <f t="shared" si="0"/>
        <v>0.98302055406613054</v>
      </c>
      <c r="F33" s="76">
        <f>分析係数表!C36</f>
        <v>0.6760350559081294</v>
      </c>
      <c r="G33" s="77">
        <f t="shared" si="1"/>
        <v>0.6645563552269369</v>
      </c>
      <c r="H33" s="77">
        <v>0.68075569954206872</v>
      </c>
      <c r="I33" s="77">
        <f t="shared" si="2"/>
        <v>100.68075569954208</v>
      </c>
      <c r="J33" s="76">
        <f>分析係数表!G36</f>
        <v>4.0214477211796247E-3</v>
      </c>
      <c r="K33" s="78">
        <f t="shared" si="3"/>
        <v>0.40488239557456601</v>
      </c>
      <c r="L33" s="79"/>
      <c r="M33" s="80"/>
      <c r="N33" s="81">
        <f>分析係数表!H36</f>
        <v>0.13227609397010043</v>
      </c>
      <c r="O33" s="82">
        <f t="shared" si="4"/>
        <v>8.9675081936760187E-2</v>
      </c>
      <c r="P33" s="76">
        <f>分析係数表!C36</f>
        <v>0.6760350559081294</v>
      </c>
      <c r="Q33" s="82">
        <f t="shared" si="5"/>
        <v>6.0623499030683758E-2</v>
      </c>
      <c r="R33" s="83">
        <v>6.2252419112107528E-2</v>
      </c>
      <c r="S33" s="84">
        <f t="shared" si="6"/>
        <v>100.74300811865419</v>
      </c>
      <c r="T33" s="85">
        <f>分析係数表!F36</f>
        <v>0.90035746201966038</v>
      </c>
      <c r="U33" s="86">
        <f t="shared" si="7"/>
        <v>90.704719105937528</v>
      </c>
      <c r="V33" s="87">
        <f>分析係数表!D36</f>
        <v>8.0428954423592495E-3</v>
      </c>
      <c r="W33" s="88">
        <f t="shared" si="8"/>
        <v>1</v>
      </c>
      <c r="X33" s="76">
        <f>分析係数表!E36</f>
        <v>0</v>
      </c>
      <c r="Y33" s="89">
        <f t="shared" si="9"/>
        <v>0</v>
      </c>
    </row>
    <row r="34" spans="1:25" x14ac:dyDescent="0.2">
      <c r="A34" s="6" t="s">
        <v>22</v>
      </c>
      <c r="B34" s="5" t="s">
        <v>377</v>
      </c>
      <c r="C34" s="90"/>
      <c r="D34" s="76">
        <f>投入係数表!AE34</f>
        <v>0</v>
      </c>
      <c r="E34" s="77">
        <f t="shared" si="0"/>
        <v>0</v>
      </c>
      <c r="F34" s="76">
        <f>分析係数表!C37</f>
        <v>0.1837517433751743</v>
      </c>
      <c r="G34" s="77">
        <f t="shared" si="1"/>
        <v>0</v>
      </c>
      <c r="H34" s="77">
        <v>9.938976665104517E-3</v>
      </c>
      <c r="I34" s="77">
        <f t="shared" si="2"/>
        <v>9.938976665104517E-3</v>
      </c>
      <c r="J34" s="76">
        <f>分析係数表!G37</f>
        <v>0.39318023660403617</v>
      </c>
      <c r="K34" s="78">
        <f t="shared" si="3"/>
        <v>3.9078091967877883E-3</v>
      </c>
      <c r="L34" s="79"/>
      <c r="M34" s="80"/>
      <c r="N34" s="81">
        <f>分析係数表!H37</f>
        <v>5.0938337801608578E-2</v>
      </c>
      <c r="O34" s="82">
        <f t="shared" si="4"/>
        <v>3.4533070027862649E-2</v>
      </c>
      <c r="P34" s="76">
        <f>分析係数表!C37</f>
        <v>0.1837517433751743</v>
      </c>
      <c r="Q34" s="82">
        <f t="shared" si="5"/>
        <v>6.3455118217167405E-3</v>
      </c>
      <c r="R34" s="83">
        <v>7.2861392639305307E-3</v>
      </c>
      <c r="S34" s="84">
        <f t="shared" si="6"/>
        <v>1.7225115929035049E-2</v>
      </c>
      <c r="T34" s="85">
        <f>分析係数表!F37</f>
        <v>0.67780097425191366</v>
      </c>
      <c r="U34" s="86">
        <f t="shared" si="7"/>
        <v>1.1675200358302114E-2</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投入係数表!AE35</f>
        <v>0</v>
      </c>
      <c r="E35" s="77">
        <f t="shared" si="0"/>
        <v>0</v>
      </c>
      <c r="F35" s="76">
        <f>分析係数表!C38</f>
        <v>7.8895463510848529E-3</v>
      </c>
      <c r="G35" s="77">
        <f t="shared" si="1"/>
        <v>0</v>
      </c>
      <c r="H35" s="77">
        <v>4.9794500518237413E-4</v>
      </c>
      <c r="I35" s="77">
        <f t="shared" si="2"/>
        <v>4.9794500518237413E-4</v>
      </c>
      <c r="J35" s="76">
        <f>分析係数表!G38</f>
        <v>0.41666666666666669</v>
      </c>
      <c r="K35" s="78">
        <f t="shared" si="3"/>
        <v>2.0747708549265589E-4</v>
      </c>
      <c r="L35" s="79"/>
      <c r="M35" s="80"/>
      <c r="N35" s="81">
        <f>分析係数表!H38</f>
        <v>4.4667605761803064E-2</v>
      </c>
      <c r="O35" s="82">
        <f t="shared" si="4"/>
        <v>3.0281898160025855E-2</v>
      </c>
      <c r="P35" s="76">
        <f>分析係数表!C38</f>
        <v>7.8895463510848529E-3</v>
      </c>
      <c r="Q35" s="82">
        <f t="shared" si="5"/>
        <v>2.389104391323551E-4</v>
      </c>
      <c r="R35" s="83">
        <v>2.6759188415454111E-4</v>
      </c>
      <c r="S35" s="84">
        <f t="shared" si="6"/>
        <v>7.6553688933691524E-4</v>
      </c>
      <c r="T35" s="85">
        <f>分析係数表!F38</f>
        <v>0.70833333333333337</v>
      </c>
      <c r="U35" s="86">
        <f t="shared" si="7"/>
        <v>5.4225529661364831E-4</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投入係数表!AE36</f>
        <v>0</v>
      </c>
      <c r="E36" s="77">
        <f t="shared" si="0"/>
        <v>0</v>
      </c>
      <c r="F36" s="76">
        <f>分析係数表!C39</f>
        <v>1</v>
      </c>
      <c r="G36" s="77">
        <f t="shared" si="1"/>
        <v>0</v>
      </c>
      <c r="H36" s="77">
        <v>2.2774566164629564E-3</v>
      </c>
      <c r="I36" s="77">
        <f t="shared" si="2"/>
        <v>2.2774566164629564E-3</v>
      </c>
      <c r="J36" s="76">
        <f>分析係数表!G39</f>
        <v>0.33114754098360655</v>
      </c>
      <c r="K36" s="78">
        <f t="shared" si="3"/>
        <v>7.5417415823855272E-4</v>
      </c>
      <c r="L36" s="79"/>
      <c r="M36" s="80"/>
      <c r="N36" s="81">
        <f>分析係数表!H39</f>
        <v>4.0896078520470756E-3</v>
      </c>
      <c r="O36" s="82">
        <f t="shared" si="4"/>
        <v>2.7725033920674735E-3</v>
      </c>
      <c r="P36" s="76">
        <f>分析係数表!C39</f>
        <v>1</v>
      </c>
      <c r="Q36" s="82">
        <f t="shared" si="5"/>
        <v>2.7725033920674735E-3</v>
      </c>
      <c r="R36" s="83">
        <v>4.2867256346566206E-3</v>
      </c>
      <c r="S36" s="84">
        <f t="shared" si="6"/>
        <v>6.5641822511195765E-3</v>
      </c>
      <c r="T36" s="85">
        <f>分析係数表!F39</f>
        <v>0.68196721311475406</v>
      </c>
      <c r="U36" s="86">
        <f t="shared" si="7"/>
        <v>4.4765570761733505E-3</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投入係数表!AE37</f>
        <v>0</v>
      </c>
      <c r="E37" s="77">
        <f t="shared" si="0"/>
        <v>0</v>
      </c>
      <c r="F37" s="76">
        <f>分析係数表!C40</f>
        <v>0.77068092290377044</v>
      </c>
      <c r="G37" s="77">
        <f t="shared" si="1"/>
        <v>0</v>
      </c>
      <c r="H37" s="77">
        <v>2.4157932137615729E-6</v>
      </c>
      <c r="I37" s="77">
        <f t="shared" si="2"/>
        <v>2.4157932137615729E-6</v>
      </c>
      <c r="J37" s="76">
        <f>分析係数表!G40</f>
        <v>0.52989130434782605</v>
      </c>
      <c r="K37" s="78">
        <f t="shared" si="3"/>
        <v>1.2801078170747463E-6</v>
      </c>
      <c r="L37" s="79"/>
      <c r="M37" s="80"/>
      <c r="N37" s="81">
        <f>分析係数表!H40</f>
        <v>3.0172217930658426E-2</v>
      </c>
      <c r="O37" s="82">
        <f t="shared" si="4"/>
        <v>2.0454913914808918E-2</v>
      </c>
      <c r="P37" s="76">
        <f>分析係数表!C40</f>
        <v>0.77068092290377044</v>
      </c>
      <c r="Q37" s="82">
        <f t="shared" si="5"/>
        <v>1.5764211933782114E-2</v>
      </c>
      <c r="R37" s="83">
        <v>1.5767156353533745E-2</v>
      </c>
      <c r="S37" s="84">
        <f t="shared" si="6"/>
        <v>1.5769572146747506E-2</v>
      </c>
      <c r="T37" s="85">
        <f>分析係数表!F40</f>
        <v>0.69599184782608692</v>
      </c>
      <c r="U37" s="86">
        <f t="shared" si="7"/>
        <v>1.0975493657841588E-2</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投入係数表!AE38</f>
        <v>0</v>
      </c>
      <c r="E38" s="77">
        <f t="shared" si="0"/>
        <v>0</v>
      </c>
      <c r="F38" s="76">
        <f>分析係数表!C41</f>
        <v>0.61174300645557944</v>
      </c>
      <c r="G38" s="77">
        <f t="shared" si="1"/>
        <v>0</v>
      </c>
      <c r="H38" s="77">
        <v>3.5922432651675262E-5</v>
      </c>
      <c r="I38" s="77">
        <f t="shared" si="2"/>
        <v>3.5922432651675262E-5</v>
      </c>
      <c r="J38" s="76">
        <f>分析係数表!G41</f>
        <v>0.45221971407072986</v>
      </c>
      <c r="K38" s="78">
        <f t="shared" si="3"/>
        <v>1.6244832222465636E-5</v>
      </c>
      <c r="L38" s="79"/>
      <c r="M38" s="80"/>
      <c r="N38" s="81">
        <f>分析係数表!H41</f>
        <v>5.2210660244467667E-2</v>
      </c>
      <c r="O38" s="82">
        <f t="shared" si="4"/>
        <v>3.5395626638728084E-2</v>
      </c>
      <c r="P38" s="76">
        <f>分析係数表!C41</f>
        <v>0.61174300645557944</v>
      </c>
      <c r="Q38" s="82">
        <f t="shared" si="5"/>
        <v>2.1653027055354712E-2</v>
      </c>
      <c r="R38" s="83">
        <v>2.1947640715106291E-2</v>
      </c>
      <c r="S38" s="84">
        <f t="shared" si="6"/>
        <v>2.1983563147757967E-2</v>
      </c>
      <c r="T38" s="85">
        <f>分析係数表!F41</f>
        <v>0.5410082768999247</v>
      </c>
      <c r="U38" s="86">
        <f t="shared" si="7"/>
        <v>1.1893289618689223E-2</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投入係数表!AE39</f>
        <v>0</v>
      </c>
      <c r="E39" s="77">
        <f>$C$33*D39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1.0227456957404459E-2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投入係数表!AE40</f>
        <v>2.2341376228775692E-3</v>
      </c>
      <c r="E40" s="77">
        <f>$C$33*D40</f>
        <v>0.22341376228775692</v>
      </c>
      <c r="F40" s="76">
        <f>分析係数表!C43</f>
        <v>0.17601918465227817</v>
      </c>
      <c r="G40" s="77">
        <f>E40*F40</f>
        <v>3.9325108277988866E-2</v>
      </c>
      <c r="H40" s="77">
        <v>7.6252635520612969E-2</v>
      </c>
      <c r="I40" s="77">
        <f>C40+H40</f>
        <v>7.6252635520612969E-2</v>
      </c>
      <c r="J40" s="76">
        <f>分析係数表!G43</f>
        <v>0.3244228432563791</v>
      </c>
      <c r="K40" s="78">
        <f>I40*J40</f>
        <v>2.4738096821389628E-2</v>
      </c>
      <c r="L40" s="79"/>
      <c r="M40" s="80"/>
      <c r="N40" s="81">
        <f>分析係数表!H43</f>
        <v>4.0396237560776115E-2</v>
      </c>
      <c r="O40" s="82">
        <f t="shared" si="4"/>
        <v>2.7386172394977603E-2</v>
      </c>
      <c r="P40" s="76">
        <f>分析係数表!C43</f>
        <v>0.17601918465227817</v>
      </c>
      <c r="Q40" s="82">
        <f>O40*P40</f>
        <v>4.8204917357106856E-3</v>
      </c>
      <c r="R40" s="83">
        <v>6.6552672052158498E-3</v>
      </c>
      <c r="S40" s="84">
        <f>I40+R40</f>
        <v>8.2907902725828819E-2</v>
      </c>
      <c r="T40" s="85">
        <f>分析係数表!F43</f>
        <v>0.59416767922235725</v>
      </c>
      <c r="U40" s="86">
        <f>S40*T40</f>
        <v>4.9261196151798657E-2</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投入係数表!AE41</f>
        <v>4.4682752457551384E-4</v>
      </c>
      <c r="E41" s="77">
        <f>$C$33*D41</f>
        <v>4.4682752457551385E-2</v>
      </c>
      <c r="F41" s="76">
        <f>分析係数表!C44</f>
        <v>0.35545171339563864</v>
      </c>
      <c r="G41" s="77">
        <f>E41*F41</f>
        <v>1.5882560920269823E-2</v>
      </c>
      <c r="H41" s="77">
        <v>1.6260382508987477E-2</v>
      </c>
      <c r="I41" s="77">
        <f>C41+H41</f>
        <v>1.6260382508987477E-2</v>
      </c>
      <c r="J41" s="76">
        <f>分析係数表!G44</f>
        <v>0.26461880088823092</v>
      </c>
      <c r="K41" s="78">
        <f>I41*J41</f>
        <v>4.3028029215122299E-3</v>
      </c>
      <c r="L41" s="79"/>
      <c r="M41" s="80"/>
      <c r="N41" s="81">
        <f>分析係数表!H44</f>
        <v>0.11582678238742218</v>
      </c>
      <c r="O41" s="82">
        <f t="shared" si="4"/>
        <v>7.8523457181999892E-2</v>
      </c>
      <c r="P41" s="76">
        <f>分析係数表!C44</f>
        <v>0.35545171339563864</v>
      </c>
      <c r="Q41" s="82">
        <f>O41*P41</f>
        <v>2.7911297397090928E-2</v>
      </c>
      <c r="R41" s="83">
        <v>2.8261741571333383E-2</v>
      </c>
      <c r="S41" s="84">
        <f>I41+R41</f>
        <v>4.4522124080320857E-2</v>
      </c>
      <c r="T41" s="85">
        <f>分析係数表!F44</f>
        <v>0.46669133974833454</v>
      </c>
      <c r="U41" s="86">
        <f>S41*T41</f>
        <v>2.0778089735486529E-2</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投入係数表!AE42</f>
        <v>0</v>
      </c>
      <c r="E42" s="77">
        <f>$C$33*D42</f>
        <v>0</v>
      </c>
      <c r="F42" s="76">
        <f>分析係数表!C45</f>
        <v>1</v>
      </c>
      <c r="G42" s="77">
        <f>E42*F42</f>
        <v>0</v>
      </c>
      <c r="H42" s="77">
        <v>3.2661077921403818E-2</v>
      </c>
      <c r="I42" s="77">
        <f>C42+H42</f>
        <v>3.2661077921403818E-2</v>
      </c>
      <c r="J42" s="76">
        <f>分析係数表!G45</f>
        <v>0</v>
      </c>
      <c r="K42" s="78">
        <f>I42*J42</f>
        <v>0</v>
      </c>
      <c r="L42" s="79"/>
      <c r="M42" s="80"/>
      <c r="N42" s="81">
        <f>分析係数表!H45</f>
        <v>0</v>
      </c>
      <c r="O42" s="82">
        <f t="shared" si="4"/>
        <v>0</v>
      </c>
      <c r="P42" s="76">
        <f>分析係数表!C45</f>
        <v>1</v>
      </c>
      <c r="Q42" s="82">
        <f>O42*P42</f>
        <v>0</v>
      </c>
      <c r="R42" s="83">
        <v>2.190870772594659E-3</v>
      </c>
      <c r="S42" s="84">
        <f>I42+R42</f>
        <v>3.4851948693998477E-2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0</v>
      </c>
      <c r="E43" s="77">
        <f>$C$33*D43</f>
        <v>0</v>
      </c>
      <c r="F43" s="76">
        <f>分析係数表!C46</f>
        <v>0.4567198177676538</v>
      </c>
      <c r="G43" s="77">
        <f>E43*F43</f>
        <v>0</v>
      </c>
      <c r="H43" s="77">
        <v>1.1890098179455954E-2</v>
      </c>
      <c r="I43" s="77">
        <f>C43+H43</f>
        <v>1.1890098179455954E-2</v>
      </c>
      <c r="J43" s="76">
        <f>分析係数表!G46</f>
        <v>7.462686567164179E-3</v>
      </c>
      <c r="K43" s="78">
        <f>I43*J43</f>
        <v>8.8732075966089203E-5</v>
      </c>
      <c r="L43" s="79"/>
      <c r="M43" s="80"/>
      <c r="N43" s="81">
        <f>分析係数表!H46</f>
        <v>2.3901485890852909E-2</v>
      </c>
      <c r="O43" s="82">
        <f t="shared" si="4"/>
        <v>1.6203742046972124E-2</v>
      </c>
      <c r="P43" s="76">
        <f>分析係数表!C46</f>
        <v>0.4567198177676538</v>
      </c>
      <c r="Q43" s="82">
        <f>O43*P43</f>
        <v>7.4005701148471782E-3</v>
      </c>
      <c r="R43" s="83">
        <v>7.9054200197511294E-3</v>
      </c>
      <c r="S43" s="84">
        <f>I43+R43</f>
        <v>1.9795518199207083E-2</v>
      </c>
      <c r="T43" s="85">
        <f>分析係数表!F46</f>
        <v>0.31592039800995025</v>
      </c>
      <c r="U43" s="86">
        <f>S43*T43</f>
        <v>6.2538079883067152E-3</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投入係数表!AE44</f>
        <v>9.9642537980339591E-2</v>
      </c>
      <c r="E44" s="91">
        <f>SUM(E5:E43)</f>
        <v>9.9642537980339583</v>
      </c>
      <c r="F44" s="92">
        <f>分析係数表!C47</f>
        <v>0.36342247216802481</v>
      </c>
      <c r="G44" s="91">
        <f>SUM(G5:G43)</f>
        <v>2.5575180547214784</v>
      </c>
      <c r="H44" s="91">
        <f>SUM(H5:H43)</f>
        <v>2.7909925190449081</v>
      </c>
      <c r="I44" s="91">
        <f>SUM(I5:I43)</f>
        <v>102.79099251904493</v>
      </c>
      <c r="J44" s="92">
        <f>分析係数表!G47</f>
        <v>0.19905001489523683</v>
      </c>
      <c r="K44" s="93">
        <f>SUM(K5:K43)</f>
        <v>1.0812419306969501</v>
      </c>
      <c r="L44" s="94">
        <f>最終需要_まとめ!$L$33</f>
        <v>0.627</v>
      </c>
      <c r="M44" s="91">
        <f>K44*L44</f>
        <v>0.67793869054698774</v>
      </c>
      <c r="N44" s="95">
        <f>分析係数表!H47</f>
        <v>1</v>
      </c>
      <c r="O44" s="96">
        <f>SUM(O5:O43)</f>
        <v>0.67793869054698797</v>
      </c>
      <c r="P44" s="92">
        <f>分析係数表!C47</f>
        <v>0.36342247216802481</v>
      </c>
      <c r="Q44" s="96">
        <f>SUM(Q5:Q43)</f>
        <v>0.20404220882871824</v>
      </c>
      <c r="R44" s="91">
        <f>SUM(R5:R43)</f>
        <v>0.22796203711071283</v>
      </c>
      <c r="S44" s="97">
        <f>SUM(S5:S43)</f>
        <v>103.01895455615563</v>
      </c>
      <c r="T44" s="98">
        <f>分析係数表!F47</f>
        <v>0.46090827844162724</v>
      </c>
      <c r="U44" s="99">
        <f>SUM(U5:U43)</f>
        <v>91.875920736872501</v>
      </c>
      <c r="V44" s="100">
        <f>分析係数表!D47</f>
        <v>7.2937009698454208E-2</v>
      </c>
      <c r="W44" s="101">
        <f>SUM(W5:W43)</f>
        <v>1</v>
      </c>
      <c r="X44" s="92">
        <f>分析係数表!E47</f>
        <v>5.555923339181093E-2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0</v>
      </c>
      <c r="E5" s="77">
        <f t="shared" ref="E5:E38" si="0">$C$34*D5</f>
        <v>0</v>
      </c>
      <c r="F5" s="76">
        <f>分析係数表!C8</f>
        <v>0.28540305010893241</v>
      </c>
      <c r="G5" s="77">
        <f t="shared" ref="G5:G38" si="1">E5*F5</f>
        <v>0</v>
      </c>
      <c r="H5" s="77">
        <f t="array" ref="H5:H43">MMULT(逆行列係数!C5:AO43,'30'!G5:G43)</f>
        <v>6.8364081717791551E-4</v>
      </c>
      <c r="I5" s="77">
        <f t="shared" ref="I5:I38" si="2">C5+H5</f>
        <v>6.8364081717791551E-4</v>
      </c>
      <c r="J5" s="76">
        <f>分析係数表!G8</f>
        <v>0.12073170731707317</v>
      </c>
      <c r="K5" s="78">
        <f t="shared" ref="K5:K38" si="3">I5*J5</f>
        <v>8.2537123049528818E-5</v>
      </c>
      <c r="L5" s="79" t="s">
        <v>186</v>
      </c>
      <c r="M5" s="80" t="s">
        <v>186</v>
      </c>
      <c r="N5" s="81">
        <f>分析係数表!H8</f>
        <v>1.3177625301040578E-2</v>
      </c>
      <c r="O5" s="82">
        <f t="shared" ref="O5:O43" si="4">$M$44*N5</f>
        <v>0.34012349811618847</v>
      </c>
      <c r="P5" s="76">
        <f>分析係数表!C8</f>
        <v>0.28540305010893241</v>
      </c>
      <c r="Q5" s="82">
        <f t="shared" ref="Q5:Q38" si="5">O5*P5</f>
        <v>9.7072283776079918E-2</v>
      </c>
      <c r="R5" s="83">
        <f t="array" ref="R5:R43">MMULT(逆行列係数!C5:AO43,'30'!Q5:Q43)</f>
        <v>0.11228719759390482</v>
      </c>
      <c r="S5" s="84">
        <f t="shared" ref="S5:S38" si="6">I5+R5</f>
        <v>0.11297083841108274</v>
      </c>
      <c r="T5" s="85">
        <f>分析係数表!F8</f>
        <v>0.44634146341463415</v>
      </c>
      <c r="U5" s="86">
        <f t="shared" ref="U5:U38" si="7">S5*T5</f>
        <v>5.0423569339580837E-2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投入係数表!AF6</f>
        <v>0</v>
      </c>
      <c r="E6" s="77">
        <f t="shared" si="0"/>
        <v>0</v>
      </c>
      <c r="F6" s="76">
        <f>分析係数表!C9</f>
        <v>1</v>
      </c>
      <c r="G6" s="77">
        <f t="shared" si="1"/>
        <v>0</v>
      </c>
      <c r="H6" s="77">
        <v>5.9690027058539648E-3</v>
      </c>
      <c r="I6" s="77">
        <f t="shared" si="2"/>
        <v>5.9690027058539648E-3</v>
      </c>
      <c r="J6" s="76">
        <f>分析係数表!G9</f>
        <v>0.24766355140186916</v>
      </c>
      <c r="K6" s="78">
        <f t="shared" si="3"/>
        <v>1.4783044084591595E-3</v>
      </c>
      <c r="L6" s="79"/>
      <c r="M6" s="80"/>
      <c r="N6" s="81">
        <f>分析係数表!H9</f>
        <v>6.816013086745127E-4</v>
      </c>
      <c r="O6" s="82">
        <f t="shared" si="4"/>
        <v>1.7592594730147681E-2</v>
      </c>
      <c r="P6" s="76">
        <f>分析係数表!C9</f>
        <v>1</v>
      </c>
      <c r="Q6" s="82">
        <f t="shared" si="5"/>
        <v>1.7592594730147681E-2</v>
      </c>
      <c r="R6" s="83">
        <v>2.2190773169552064E-2</v>
      </c>
      <c r="S6" s="84">
        <f t="shared" si="6"/>
        <v>2.815977587540603E-2</v>
      </c>
      <c r="T6" s="85">
        <f>分析係数表!F9</f>
        <v>0.64018691588785048</v>
      </c>
      <c r="U6" s="86">
        <f t="shared" si="7"/>
        <v>1.8027520069769282E-2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3.5185189460295363E-2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8.7822458270106263E-2</v>
      </c>
      <c r="G8" s="77">
        <f t="shared" si="1"/>
        <v>0</v>
      </c>
      <c r="H8" s="77">
        <v>4.2875043692645234E-2</v>
      </c>
      <c r="I8" s="77">
        <f t="shared" si="2"/>
        <v>4.2875043692645234E-2</v>
      </c>
      <c r="J8" s="76">
        <f>分析係数表!G11</f>
        <v>0.34070796460176989</v>
      </c>
      <c r="K8" s="78">
        <f t="shared" si="3"/>
        <v>1.4607868868733109E-2</v>
      </c>
      <c r="L8" s="79"/>
      <c r="M8" s="80"/>
      <c r="N8" s="81">
        <f>分析係数表!H11</f>
        <v>0</v>
      </c>
      <c r="O8" s="82">
        <f t="shared" si="4"/>
        <v>0</v>
      </c>
      <c r="P8" s="76">
        <f>分析係数表!C11</f>
        <v>8.7822458270106263E-2</v>
      </c>
      <c r="Q8" s="82">
        <f t="shared" si="5"/>
        <v>0</v>
      </c>
      <c r="R8" s="83">
        <v>2.3527067941267493E-2</v>
      </c>
      <c r="S8" s="84">
        <f t="shared" si="6"/>
        <v>6.6402111633912728E-2</v>
      </c>
      <c r="T8" s="85">
        <f>分析係数表!F11</f>
        <v>0.55309734513274333</v>
      </c>
      <c r="U8" s="86">
        <f t="shared" si="7"/>
        <v>3.6726831655925177E-2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投入係数表!AF9</f>
        <v>0</v>
      </c>
      <c r="E9" s="77">
        <f t="shared" si="0"/>
        <v>0</v>
      </c>
      <c r="F9" s="76">
        <f>分析係数表!C12</f>
        <v>5.1649194579391433E-2</v>
      </c>
      <c r="G9" s="77">
        <f t="shared" si="1"/>
        <v>0</v>
      </c>
      <c r="H9" s="77">
        <v>2.6975806237504582E-4</v>
      </c>
      <c r="I9" s="77">
        <f t="shared" si="2"/>
        <v>2.6975806237504582E-4</v>
      </c>
      <c r="J9" s="76">
        <f>分析係数表!G12</f>
        <v>0.11451828724353257</v>
      </c>
      <c r="K9" s="78">
        <f t="shared" si="3"/>
        <v>3.0892231273324271E-5</v>
      </c>
      <c r="L9" s="79"/>
      <c r="M9" s="80"/>
      <c r="N9" s="81">
        <f>分析係数表!H12</f>
        <v>9.8559549234334534E-2</v>
      </c>
      <c r="O9" s="82">
        <f t="shared" si="4"/>
        <v>2.5438891979793548</v>
      </c>
      <c r="P9" s="76">
        <f>分析係数表!C12</f>
        <v>5.1649194579391433E-2</v>
      </c>
      <c r="Q9" s="82">
        <f t="shared" si="5"/>
        <v>0.13138982817484771</v>
      </c>
      <c r="R9" s="83">
        <v>0.14138283302759622</v>
      </c>
      <c r="S9" s="84">
        <f t="shared" si="6"/>
        <v>0.14165259108997127</v>
      </c>
      <c r="T9" s="85">
        <f>分析係数表!F12</f>
        <v>0.48360838537020517</v>
      </c>
      <c r="U9" s="86">
        <f t="shared" si="7"/>
        <v>6.8504380860526917E-2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投入係数表!AF10</f>
        <v>1.3917884481558804E-3</v>
      </c>
      <c r="E10" s="77">
        <f t="shared" si="0"/>
        <v>0.13917884481558804</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0.37882720652251339</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投入係数表!AF11</f>
        <v>9.7425191370911629E-3</v>
      </c>
      <c r="E11" s="77">
        <f t="shared" si="0"/>
        <v>0.97425191370911635</v>
      </c>
      <c r="F11" s="76">
        <f>分析係数表!C14</f>
        <v>0.34108258154059679</v>
      </c>
      <c r="G11" s="77">
        <f t="shared" si="1"/>
        <v>0.33230035779877215</v>
      </c>
      <c r="H11" s="77">
        <v>0.85671448662850591</v>
      </c>
      <c r="I11" s="77">
        <f t="shared" si="2"/>
        <v>0.85671448662850591</v>
      </c>
      <c r="J11" s="76">
        <f>分析係数表!G14</f>
        <v>0.16056603773584904</v>
      </c>
      <c r="K11" s="78">
        <f t="shared" si="3"/>
        <v>0.13755925058884122</v>
      </c>
      <c r="L11" s="79"/>
      <c r="M11" s="80"/>
      <c r="N11" s="81">
        <f>分析係数表!H14</f>
        <v>1.2723224428590903E-3</v>
      </c>
      <c r="O11" s="82">
        <f t="shared" si="4"/>
        <v>3.2839510162942336E-2</v>
      </c>
      <c r="P11" s="76">
        <f>分析係数表!C14</f>
        <v>0.34108258154059679</v>
      </c>
      <c r="Q11" s="82">
        <f t="shared" si="5"/>
        <v>1.1200984902905036E-2</v>
      </c>
      <c r="R11" s="83">
        <v>7.1623059428801872E-2</v>
      </c>
      <c r="S11" s="84">
        <f t="shared" si="6"/>
        <v>0.92833754605730778</v>
      </c>
      <c r="T11" s="85">
        <f>分析係数表!F14</f>
        <v>0.29226415094339625</v>
      </c>
      <c r="U11" s="86">
        <f t="shared" si="7"/>
        <v>0.27131978468731505</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投入係数表!AF12</f>
        <v>6.9589422407794019E-4</v>
      </c>
      <c r="E12" s="77">
        <f t="shared" si="0"/>
        <v>6.9589422407794019E-2</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0.23574076938397892</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投入係数表!AF13</f>
        <v>3.0619345859429367E-2</v>
      </c>
      <c r="E13" s="77">
        <f t="shared" si="0"/>
        <v>3.0619345859429368</v>
      </c>
      <c r="F13" s="76">
        <f>分析係数表!C16</f>
        <v>7.999999999999996E-2</v>
      </c>
      <c r="G13" s="77">
        <f t="shared" si="1"/>
        <v>0.24495476687543483</v>
      </c>
      <c r="H13" s="77">
        <v>0.25619947645718011</v>
      </c>
      <c r="I13" s="77">
        <f t="shared" si="2"/>
        <v>0.25619947645718011</v>
      </c>
      <c r="J13" s="76">
        <f>分析係数表!G16</f>
        <v>3.4364261168384883E-2</v>
      </c>
      <c r="K13" s="78">
        <f t="shared" si="3"/>
        <v>8.8041057201780105E-3</v>
      </c>
      <c r="L13" s="79"/>
      <c r="M13" s="80"/>
      <c r="N13" s="81">
        <f>分析係数表!H16</f>
        <v>1.767619393829236E-2</v>
      </c>
      <c r="O13" s="82">
        <f t="shared" si="4"/>
        <v>0.45623462333516313</v>
      </c>
      <c r="P13" s="76">
        <f>分析係数表!C16</f>
        <v>7.999999999999996E-2</v>
      </c>
      <c r="Q13" s="82">
        <f t="shared" si="5"/>
        <v>3.6498769866813031E-2</v>
      </c>
      <c r="R13" s="83">
        <v>4.2799706071868789E-2</v>
      </c>
      <c r="S13" s="84">
        <f t="shared" si="6"/>
        <v>0.29899918252904889</v>
      </c>
      <c r="T13" s="85">
        <f>分析係数表!F16</f>
        <v>0.28865979381443296</v>
      </c>
      <c r="U13" s="86">
        <f t="shared" si="7"/>
        <v>8.6309042379519266E-2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投入係数表!AF14</f>
        <v>2.0876826722338203E-3</v>
      </c>
      <c r="E14" s="77">
        <f t="shared" si="0"/>
        <v>0.20876826722338201</v>
      </c>
      <c r="F14" s="76">
        <f>分析係数表!C17</f>
        <v>0.11736526946107784</v>
      </c>
      <c r="G14" s="77">
        <f t="shared" si="1"/>
        <v>2.4502143937594534E-2</v>
      </c>
      <c r="H14" s="77">
        <v>3.8271631696507345E-2</v>
      </c>
      <c r="I14" s="77">
        <f t="shared" si="2"/>
        <v>3.8271631696507345E-2</v>
      </c>
      <c r="J14" s="76">
        <f>分析係数表!G17</f>
        <v>0.2134453781512605</v>
      </c>
      <c r="K14" s="78">
        <f t="shared" si="3"/>
        <v>8.1689028999267776E-3</v>
      </c>
      <c r="L14" s="79"/>
      <c r="M14" s="80"/>
      <c r="N14" s="81">
        <f>分析係数表!H17</f>
        <v>2.9081655836779205E-3</v>
      </c>
      <c r="O14" s="82">
        <f t="shared" si="4"/>
        <v>7.5061737515296767E-2</v>
      </c>
      <c r="P14" s="76">
        <f>分析係数表!C17</f>
        <v>0.11736526946107784</v>
      </c>
      <c r="Q14" s="82">
        <f t="shared" si="5"/>
        <v>8.8096410496994997E-3</v>
      </c>
      <c r="R14" s="83">
        <v>1.5335987865682832E-2</v>
      </c>
      <c r="S14" s="84">
        <f t="shared" si="6"/>
        <v>5.3607619562190179E-2</v>
      </c>
      <c r="T14" s="85">
        <f>分析係数表!F17</f>
        <v>0.32436974789915968</v>
      </c>
      <c r="U14" s="86">
        <f t="shared" si="7"/>
        <v>1.7388690042861688E-2</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投入係数表!AF15</f>
        <v>0</v>
      </c>
      <c r="E15" s="77">
        <f t="shared" si="0"/>
        <v>0</v>
      </c>
      <c r="F15" s="76">
        <f>分析係数表!C18</f>
        <v>0.3260188087774295</v>
      </c>
      <c r="G15" s="77">
        <f t="shared" si="1"/>
        <v>0</v>
      </c>
      <c r="H15" s="77">
        <v>1.7940554274472942E-2</v>
      </c>
      <c r="I15" s="77">
        <f t="shared" si="2"/>
        <v>1.7940554274472942E-2</v>
      </c>
      <c r="J15" s="76">
        <f>分析係数表!G18</f>
        <v>0.2148626817447496</v>
      </c>
      <c r="K15" s="78">
        <f t="shared" si="3"/>
        <v>3.8547556034004868E-3</v>
      </c>
      <c r="L15" s="79"/>
      <c r="M15" s="80"/>
      <c r="N15" s="81">
        <f>分析係数表!H18</f>
        <v>4.544008724496751E-4</v>
      </c>
      <c r="O15" s="82">
        <f t="shared" si="4"/>
        <v>1.172839648676512E-2</v>
      </c>
      <c r="P15" s="76">
        <f>分析係数表!C18</f>
        <v>0.3260188087774295</v>
      </c>
      <c r="Q15" s="82">
        <f t="shared" si="5"/>
        <v>3.8236778514845536E-3</v>
      </c>
      <c r="R15" s="83">
        <v>8.7190252229726022E-3</v>
      </c>
      <c r="S15" s="84">
        <f t="shared" si="6"/>
        <v>2.6659579497445546E-2</v>
      </c>
      <c r="T15" s="85">
        <f>分析係数表!F18</f>
        <v>0.44749596122778673</v>
      </c>
      <c r="U15" s="86">
        <f t="shared" si="7"/>
        <v>1.1930054153137991E-2</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投入係数表!AF16</f>
        <v>6.9589422407794019E-4</v>
      </c>
      <c r="E16" s="77">
        <f t="shared" si="0"/>
        <v>6.9589422407794019E-2</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-3.518518946029536E-3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投入係数表!AF17</f>
        <v>0</v>
      </c>
      <c r="E17" s="77">
        <f t="shared" si="0"/>
        <v>0</v>
      </c>
      <c r="F17" s="76">
        <f>分析係数表!C20</f>
        <v>0.14381270903010035</v>
      </c>
      <c r="G17" s="77">
        <f t="shared" si="1"/>
        <v>0</v>
      </c>
      <c r="H17" s="77">
        <v>2.4522429930765081E-3</v>
      </c>
      <c r="I17" s="77">
        <f t="shared" si="2"/>
        <v>2.4522429930765081E-3</v>
      </c>
      <c r="J17" s="76">
        <f>分析係数表!G20</f>
        <v>0.10504201680672269</v>
      </c>
      <c r="K17" s="78">
        <f t="shared" si="3"/>
        <v>2.5758854969291049E-4</v>
      </c>
      <c r="L17" s="79"/>
      <c r="M17" s="80"/>
      <c r="N17" s="81">
        <f>分析係数表!H20</f>
        <v>5.9072113418457762E-4</v>
      </c>
      <c r="O17" s="82">
        <f t="shared" si="4"/>
        <v>1.5246915432794656E-2</v>
      </c>
      <c r="P17" s="76">
        <f>分析係数表!C20</f>
        <v>0.14381270903010035</v>
      </c>
      <c r="Q17" s="82">
        <f t="shared" si="5"/>
        <v>2.1927002127430442E-3</v>
      </c>
      <c r="R17" s="83">
        <v>4.5667539375219054E-3</v>
      </c>
      <c r="S17" s="84">
        <f t="shared" si="6"/>
        <v>7.0189969305984139E-3</v>
      </c>
      <c r="T17" s="85">
        <f>分析係数表!F20</f>
        <v>0.23109243697478993</v>
      </c>
      <c r="U17" s="86">
        <f t="shared" si="7"/>
        <v>1.622037105810558E-3</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投入係数表!AF18</f>
        <v>2.0876826722338203E-3</v>
      </c>
      <c r="E18" s="77">
        <f t="shared" si="0"/>
        <v>0.20876826722338201</v>
      </c>
      <c r="F18" s="76">
        <f>分析係数表!C21</f>
        <v>1.9047619047619091E-2</v>
      </c>
      <c r="G18" s="77">
        <f t="shared" si="1"/>
        <v>3.9765384233025232E-3</v>
      </c>
      <c r="H18" s="77">
        <v>5.7128773339796659E-3</v>
      </c>
      <c r="I18" s="77">
        <f t="shared" si="2"/>
        <v>5.7128773339796659E-3</v>
      </c>
      <c r="J18" s="76">
        <f>分析係数表!G21</f>
        <v>0.29914529914529914</v>
      </c>
      <c r="K18" s="78">
        <f t="shared" si="3"/>
        <v>1.7089803990537461E-3</v>
      </c>
      <c r="L18" s="79"/>
      <c r="M18" s="80"/>
      <c r="N18" s="81">
        <f>分析係数表!H21</f>
        <v>9.5424183214431774E-4</v>
      </c>
      <c r="O18" s="82">
        <f t="shared" si="4"/>
        <v>2.4629632622206753E-2</v>
      </c>
      <c r="P18" s="76">
        <f>分析係数表!C21</f>
        <v>1.9047619047619091E-2</v>
      </c>
      <c r="Q18" s="82">
        <f t="shared" si="5"/>
        <v>4.6913585947060588E-4</v>
      </c>
      <c r="R18" s="83">
        <v>9.7501688977310404E-4</v>
      </c>
      <c r="S18" s="84">
        <f t="shared" si="6"/>
        <v>6.6878942237527696E-3</v>
      </c>
      <c r="T18" s="85">
        <f>分析係数表!F21</f>
        <v>0.44444444444444442</v>
      </c>
      <c r="U18" s="86">
        <f t="shared" si="7"/>
        <v>2.9723974327790087E-3</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投入係数表!AF19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1.172839648676512E-3</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1.172839648676512E-3</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投入係数表!AF21</f>
        <v>0</v>
      </c>
      <c r="E21" s="77">
        <f t="shared" si="0"/>
        <v>0</v>
      </c>
      <c r="F21" s="76">
        <f>分析係数表!C24</f>
        <v>1.5105740181268867E-2</v>
      </c>
      <c r="G21" s="77">
        <f t="shared" si="1"/>
        <v>0</v>
      </c>
      <c r="H21" s="77">
        <v>2.9124606161291908E-4</v>
      </c>
      <c r="I21" s="77">
        <f t="shared" si="2"/>
        <v>2.9124606161291908E-4</v>
      </c>
      <c r="J21" s="76">
        <f>分析係数表!G24</f>
        <v>0.33333333333333331</v>
      </c>
      <c r="K21" s="78">
        <f t="shared" si="3"/>
        <v>9.7082020537639694E-5</v>
      </c>
      <c r="L21" s="79"/>
      <c r="M21" s="80"/>
      <c r="N21" s="81">
        <f>分析係数表!H24</f>
        <v>4.0896078520470761E-4</v>
      </c>
      <c r="O21" s="82">
        <f t="shared" si="4"/>
        <v>1.0555556838088608E-2</v>
      </c>
      <c r="P21" s="76">
        <f>分析係数表!C24</f>
        <v>1.5105740181268867E-2</v>
      </c>
      <c r="Q21" s="82">
        <f t="shared" si="5"/>
        <v>1.5944949906478243E-4</v>
      </c>
      <c r="R21" s="83">
        <v>4.1027051078228139E-4</v>
      </c>
      <c r="S21" s="84">
        <f t="shared" si="6"/>
        <v>7.0151657239520048E-4</v>
      </c>
      <c r="T21" s="85">
        <f>分析係数表!F24</f>
        <v>0.55555555555555558</v>
      </c>
      <c r="U21" s="86">
        <f t="shared" si="7"/>
        <v>3.8973142910844473E-4</v>
      </c>
      <c r="V21" s="87">
        <f>分析係数表!D24</f>
        <v>0</v>
      </c>
      <c r="W21" s="88">
        <f t="shared" si="8"/>
        <v>0</v>
      </c>
      <c r="X21" s="76">
        <f>分析係数表!E24</f>
        <v>0</v>
      </c>
      <c r="Y21" s="89">
        <f t="shared" si="9"/>
        <v>0</v>
      </c>
    </row>
    <row r="22" spans="1:25" x14ac:dyDescent="0.2">
      <c r="A22" s="6" t="s">
        <v>10</v>
      </c>
      <c r="B22" s="5" t="s">
        <v>271</v>
      </c>
      <c r="C22" s="90"/>
      <c r="D22" s="76">
        <f>投入係数表!AF22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1.4074075784118144E-2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投入係数表!AF23</f>
        <v>0</v>
      </c>
      <c r="E23" s="77">
        <f t="shared" si="0"/>
        <v>0</v>
      </c>
      <c r="F23" s="76">
        <f>分析係数表!C26</f>
        <v>0.3413940256045519</v>
      </c>
      <c r="G23" s="77">
        <f t="shared" si="1"/>
        <v>0</v>
      </c>
      <c r="H23" s="77">
        <v>9.8385127562181027E-3</v>
      </c>
      <c r="I23" s="77">
        <f t="shared" si="2"/>
        <v>9.8385127562181027E-3</v>
      </c>
      <c r="J23" s="76">
        <f>分析係数表!G26</f>
        <v>0.19709090909090909</v>
      </c>
      <c r="K23" s="78">
        <f t="shared" si="3"/>
        <v>1.9390814232255315E-3</v>
      </c>
      <c r="L23" s="79"/>
      <c r="M23" s="80"/>
      <c r="N23" s="81">
        <f>分析係数表!H26</f>
        <v>1.1996183032671423E-2</v>
      </c>
      <c r="O23" s="82">
        <f t="shared" si="4"/>
        <v>0.30962966725059921</v>
      </c>
      <c r="P23" s="76">
        <f>分析係数表!C26</f>
        <v>0.3413940256045519</v>
      </c>
      <c r="Q23" s="82">
        <f t="shared" si="5"/>
        <v>0.10570571854927995</v>
      </c>
      <c r="R23" s="83">
        <v>0.11203652626656871</v>
      </c>
      <c r="S23" s="84">
        <f t="shared" si="6"/>
        <v>0.12187503902278682</v>
      </c>
      <c r="T23" s="85">
        <f>分析係数表!F26</f>
        <v>0.33090909090909093</v>
      </c>
      <c r="U23" s="86">
        <f t="shared" si="7"/>
        <v>4.0329558367540368E-2</v>
      </c>
      <c r="V23" s="87">
        <f>分析係数表!D26</f>
        <v>1.6E-2</v>
      </c>
      <c r="W23" s="88">
        <f t="shared" si="8"/>
        <v>0</v>
      </c>
      <c r="X23" s="76">
        <f>分析係数表!E26</f>
        <v>1.6E-2</v>
      </c>
      <c r="Y23" s="89">
        <f t="shared" si="9"/>
        <v>0</v>
      </c>
    </row>
    <row r="24" spans="1:25" x14ac:dyDescent="0.2">
      <c r="A24" s="6" t="s">
        <v>12</v>
      </c>
      <c r="B24" s="5" t="s">
        <v>365</v>
      </c>
      <c r="C24" s="90"/>
      <c r="D24" s="76">
        <f>投入係数表!AF24</f>
        <v>0</v>
      </c>
      <c r="E24" s="77">
        <f t="shared" si="0"/>
        <v>0</v>
      </c>
      <c r="F24" s="76">
        <f>分析係数表!C27</f>
        <v>1.9120458891013214E-3</v>
      </c>
      <c r="G24" s="77">
        <f t="shared" si="1"/>
        <v>0</v>
      </c>
      <c r="H24" s="77">
        <v>6.6448696089922512E-6</v>
      </c>
      <c r="I24" s="77">
        <f t="shared" si="2"/>
        <v>6.6448696089922512E-6</v>
      </c>
      <c r="J24" s="76">
        <f>分析係数表!G27</f>
        <v>0.2857142857142857</v>
      </c>
      <c r="K24" s="78">
        <f t="shared" si="3"/>
        <v>1.8985341739977861E-6</v>
      </c>
      <c r="L24" s="79"/>
      <c r="M24" s="80"/>
      <c r="N24" s="81">
        <f>分析係数表!H27</f>
        <v>1.131458172399691E-2</v>
      </c>
      <c r="O24" s="82">
        <f t="shared" si="4"/>
        <v>0.29203707252045147</v>
      </c>
      <c r="P24" s="76">
        <f>分析係数表!C27</f>
        <v>1.9120458891013214E-3</v>
      </c>
      <c r="Q24" s="82">
        <f t="shared" si="5"/>
        <v>5.5838828397791372E-4</v>
      </c>
      <c r="R24" s="83">
        <v>5.5978533879210606E-4</v>
      </c>
      <c r="S24" s="84">
        <f t="shared" si="6"/>
        <v>5.6643020840109828E-4</v>
      </c>
      <c r="T24" s="85">
        <f>分析係数表!F27</f>
        <v>0.5714285714285714</v>
      </c>
      <c r="U24" s="86">
        <f t="shared" si="7"/>
        <v>3.2367440480062757E-4</v>
      </c>
      <c r="V24" s="87">
        <f>分析係数表!D27</f>
        <v>0</v>
      </c>
      <c r="W24" s="88">
        <f t="shared" si="8"/>
        <v>0</v>
      </c>
      <c r="X24" s="76">
        <f>分析係数表!E27</f>
        <v>0</v>
      </c>
      <c r="Y24" s="89">
        <f t="shared" si="9"/>
        <v>0</v>
      </c>
    </row>
    <row r="25" spans="1:25" x14ac:dyDescent="0.2">
      <c r="A25" s="6" t="s">
        <v>13</v>
      </c>
      <c r="B25" s="5" t="s">
        <v>191</v>
      </c>
      <c r="C25" s="90"/>
      <c r="D25" s="76">
        <f>投入係数表!AF25</f>
        <v>6.9589422407794019E-4</v>
      </c>
      <c r="E25" s="77">
        <f t="shared" si="0"/>
        <v>6.9589422407794019E-2</v>
      </c>
      <c r="F25" s="76">
        <f>分析係数表!C28</f>
        <v>4.5924225028702859E-3</v>
      </c>
      <c r="G25" s="77">
        <f t="shared" si="1"/>
        <v>3.1958402942729896E-4</v>
      </c>
      <c r="H25" s="77">
        <v>7.352846007492018E-4</v>
      </c>
      <c r="I25" s="77">
        <f t="shared" si="2"/>
        <v>7.352846007492018E-4</v>
      </c>
      <c r="J25" s="76">
        <f>分析係数表!G28</f>
        <v>0.125</v>
      </c>
      <c r="K25" s="78">
        <f t="shared" si="3"/>
        <v>9.1910575093650225E-5</v>
      </c>
      <c r="L25" s="79"/>
      <c r="M25" s="80"/>
      <c r="N25" s="81">
        <f>分析係数表!H28</f>
        <v>2.2174762575544144E-2</v>
      </c>
      <c r="O25" s="82">
        <f t="shared" si="4"/>
        <v>0.57234574855413789</v>
      </c>
      <c r="P25" s="76">
        <f>分析係数表!C28</f>
        <v>4.5924225028702859E-3</v>
      </c>
      <c r="Q25" s="82">
        <f t="shared" si="5"/>
        <v>2.6284534950821612E-3</v>
      </c>
      <c r="R25" s="83">
        <v>2.697804825113673E-3</v>
      </c>
      <c r="S25" s="84">
        <f t="shared" si="6"/>
        <v>3.4330894258628748E-3</v>
      </c>
      <c r="T25" s="85">
        <f>分析係数表!F28</f>
        <v>0.20833333333333334</v>
      </c>
      <c r="U25" s="86">
        <f t="shared" si="7"/>
        <v>7.1522696372143231E-4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投入係数表!AF26</f>
        <v>4.1753653444676405E-3</v>
      </c>
      <c r="E26" s="77">
        <f t="shared" si="0"/>
        <v>0.41753653444676403</v>
      </c>
      <c r="F26" s="76">
        <f>分析係数表!C29</f>
        <v>0.39276807980049877</v>
      </c>
      <c r="G26" s="77">
        <f t="shared" si="1"/>
        <v>0.16399502288121032</v>
      </c>
      <c r="H26" s="77">
        <v>0.19952201602087027</v>
      </c>
      <c r="I26" s="77">
        <f t="shared" si="2"/>
        <v>0.19952201602087027</v>
      </c>
      <c r="J26" s="76">
        <f>分析係数表!G29</f>
        <v>0.26146220570012391</v>
      </c>
      <c r="K26" s="78">
        <f t="shared" si="3"/>
        <v>5.2167466394552199E-2</v>
      </c>
      <c r="L26" s="79"/>
      <c r="M26" s="80"/>
      <c r="N26" s="81">
        <f>分析係数表!H29</f>
        <v>1.0178579542872723E-2</v>
      </c>
      <c r="O26" s="82">
        <f t="shared" si="4"/>
        <v>0.26271608130353868</v>
      </c>
      <c r="P26" s="76">
        <f>分析係数表!C29</f>
        <v>0.39276807980049877</v>
      </c>
      <c r="Q26" s="82">
        <f t="shared" si="5"/>
        <v>0.1031864907863026</v>
      </c>
      <c r="R26" s="83">
        <v>0.12520860610320333</v>
      </c>
      <c r="S26" s="84">
        <f t="shared" si="6"/>
        <v>0.32473062212407361</v>
      </c>
      <c r="T26" s="85">
        <f>分析係数表!F29</f>
        <v>0.36926889714993805</v>
      </c>
      <c r="U26" s="86">
        <f t="shared" si="7"/>
        <v>0.11991291870256994</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投入係数表!AF27</f>
        <v>6.2630480167014616E-3</v>
      </c>
      <c r="E27" s="77">
        <f t="shared" si="0"/>
        <v>0.62630480167014613</v>
      </c>
      <c r="F27" s="76">
        <f>分析係数表!C30</f>
        <v>1</v>
      </c>
      <c r="G27" s="77">
        <f t="shared" si="1"/>
        <v>0.62630480167014613</v>
      </c>
      <c r="H27" s="77">
        <v>0.68015852334091442</v>
      </c>
      <c r="I27" s="77">
        <f t="shared" si="2"/>
        <v>0.68015852334091442</v>
      </c>
      <c r="J27" s="76">
        <f>分析係数表!G30</f>
        <v>0.34503154574132494</v>
      </c>
      <c r="K27" s="78">
        <f t="shared" si="3"/>
        <v>0.23467614665745273</v>
      </c>
      <c r="L27" s="79"/>
      <c r="M27" s="80"/>
      <c r="N27" s="81">
        <f>分析係数表!H30</f>
        <v>0</v>
      </c>
      <c r="O27" s="82">
        <f t="shared" si="4"/>
        <v>0</v>
      </c>
      <c r="P27" s="76">
        <f>分析係数表!C30</f>
        <v>1</v>
      </c>
      <c r="Q27" s="82">
        <f t="shared" si="5"/>
        <v>0</v>
      </c>
      <c r="R27" s="83">
        <v>5.6011989355383644E-2</v>
      </c>
      <c r="S27" s="84">
        <f t="shared" si="6"/>
        <v>0.73617051269629807</v>
      </c>
      <c r="T27" s="85">
        <f>分析係数表!F30</f>
        <v>0.4357255520504732</v>
      </c>
      <c r="U27" s="86">
        <f t="shared" si="7"/>
        <v>0.32076830304787435</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投入係数表!AF28</f>
        <v>9.046624913013222E-3</v>
      </c>
      <c r="E28" s="77">
        <f t="shared" si="0"/>
        <v>0.90466249130132215</v>
      </c>
      <c r="F28" s="76">
        <f>分析係数表!C31</f>
        <v>0.9610142630744849</v>
      </c>
      <c r="G28" s="77">
        <f t="shared" si="1"/>
        <v>0.86939355740906765</v>
      </c>
      <c r="H28" s="77">
        <v>1.0824257798745449</v>
      </c>
      <c r="I28" s="77">
        <f t="shared" si="2"/>
        <v>1.0824257798745449</v>
      </c>
      <c r="J28" s="76">
        <f>分析係数表!G31</f>
        <v>7.0898896726351968E-2</v>
      </c>
      <c r="K28" s="78">
        <f t="shared" si="3"/>
        <v>7.6742793581266344E-2</v>
      </c>
      <c r="L28" s="79"/>
      <c r="M28" s="80"/>
      <c r="N28" s="81">
        <f>分析係数表!H31</f>
        <v>2.4401326850547553E-2</v>
      </c>
      <c r="O28" s="82">
        <f t="shared" si="4"/>
        <v>0.62981489133928692</v>
      </c>
      <c r="P28" s="76">
        <f>分析係数表!C31</f>
        <v>0.9610142630744849</v>
      </c>
      <c r="Q28" s="82">
        <f t="shared" si="5"/>
        <v>0.60526109367376157</v>
      </c>
      <c r="R28" s="83">
        <v>0.79966725358892166</v>
      </c>
      <c r="S28" s="84">
        <f t="shared" si="6"/>
        <v>1.8820930334634665</v>
      </c>
      <c r="T28" s="85">
        <f>分析係数表!F31</f>
        <v>0.34418520528124436</v>
      </c>
      <c r="U28" s="86">
        <f t="shared" si="7"/>
        <v>0.64778857708102311</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投入係数表!AF29</f>
        <v>2.0876826722338203E-3</v>
      </c>
      <c r="E29" s="77">
        <f t="shared" si="0"/>
        <v>0.20876826722338201</v>
      </c>
      <c r="F29" s="76">
        <f>分析係数表!C32</f>
        <v>1</v>
      </c>
      <c r="G29" s="77">
        <f t="shared" si="1"/>
        <v>0.20876826722338201</v>
      </c>
      <c r="H29" s="77">
        <v>0.2423682868745401</v>
      </c>
      <c r="I29" s="77">
        <f t="shared" si="2"/>
        <v>0.2423682868745401</v>
      </c>
      <c r="J29" s="76">
        <f>分析係数表!G32</f>
        <v>0.14117647058823529</v>
      </c>
      <c r="K29" s="78">
        <f t="shared" si="3"/>
        <v>3.4216699323464481E-2</v>
      </c>
      <c r="L29" s="79"/>
      <c r="M29" s="80"/>
      <c r="N29" s="81">
        <f>分析係数表!H32</f>
        <v>7.0886536102149319E-3</v>
      </c>
      <c r="O29" s="82">
        <f t="shared" si="4"/>
        <v>0.18296298519353588</v>
      </c>
      <c r="P29" s="76">
        <f>分析係数表!C32</f>
        <v>1</v>
      </c>
      <c r="Q29" s="82">
        <f t="shared" si="5"/>
        <v>0.18296298519353588</v>
      </c>
      <c r="R29" s="83">
        <v>0.22997754625919112</v>
      </c>
      <c r="S29" s="84">
        <f t="shared" si="6"/>
        <v>0.47234583313373124</v>
      </c>
      <c r="T29" s="85">
        <f>分析係数表!F32</f>
        <v>0.4823529411764706</v>
      </c>
      <c r="U29" s="86">
        <f t="shared" si="7"/>
        <v>0.22783740186450566</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投入係数表!AF30</f>
        <v>3.4794711203897009E-3</v>
      </c>
      <c r="E30" s="77">
        <f t="shared" si="0"/>
        <v>0.34794711203897011</v>
      </c>
      <c r="F30" s="76">
        <f>分析係数表!C33</f>
        <v>0.51830443159922934</v>
      </c>
      <c r="G30" s="77">
        <f t="shared" si="1"/>
        <v>0.18034253013195178</v>
      </c>
      <c r="H30" s="77">
        <v>0.19579625891215396</v>
      </c>
      <c r="I30" s="77">
        <f t="shared" si="2"/>
        <v>0.19579625891215396</v>
      </c>
      <c r="J30" s="76">
        <f>分析係数表!G33</f>
        <v>0.50370370370370365</v>
      </c>
      <c r="K30" s="78">
        <f t="shared" si="3"/>
        <v>9.8623300785381243E-2</v>
      </c>
      <c r="L30" s="79"/>
      <c r="M30" s="80"/>
      <c r="N30" s="81">
        <f>分析係数表!H33</f>
        <v>1.0451220066342527E-3</v>
      </c>
      <c r="O30" s="82">
        <f t="shared" si="4"/>
        <v>2.6975311919559777E-2</v>
      </c>
      <c r="P30" s="76">
        <f>分析係数表!C33</f>
        <v>0.51830443159922934</v>
      </c>
      <c r="Q30" s="82">
        <f t="shared" si="5"/>
        <v>1.3981423711679347E-2</v>
      </c>
      <c r="R30" s="83">
        <v>4.4966694730549289E-2</v>
      </c>
      <c r="S30" s="84">
        <f t="shared" si="6"/>
        <v>0.24076295364270325</v>
      </c>
      <c r="T30" s="85">
        <f>分析係数表!F33</f>
        <v>0.61481481481481481</v>
      </c>
      <c r="U30" s="86">
        <f t="shared" si="7"/>
        <v>0.14802463075810646</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投入係数表!AF31</f>
        <v>1.1134307585247043E-2</v>
      </c>
      <c r="E31" s="77">
        <f t="shared" si="0"/>
        <v>1.1134307585247043</v>
      </c>
      <c r="F31" s="76">
        <f>分析係数表!C34</f>
        <v>0.14253664373317376</v>
      </c>
      <c r="G31" s="77">
        <f t="shared" si="1"/>
        <v>0.15870468334939319</v>
      </c>
      <c r="H31" s="77">
        <v>0.20004829735281837</v>
      </c>
      <c r="I31" s="77">
        <f t="shared" si="2"/>
        <v>0.20004829735281837</v>
      </c>
      <c r="J31" s="76">
        <f>分析係数表!G34</f>
        <v>0.42611464968152868</v>
      </c>
      <c r="K31" s="78">
        <f t="shared" si="3"/>
        <v>8.5243510145882481E-2</v>
      </c>
      <c r="L31" s="79"/>
      <c r="M31" s="80"/>
      <c r="N31" s="81">
        <f>分析係数表!H34</f>
        <v>0.17362657336302087</v>
      </c>
      <c r="O31" s="82">
        <f t="shared" si="4"/>
        <v>4.4814202975929529</v>
      </c>
      <c r="P31" s="76">
        <f>分析係数表!C34</f>
        <v>0.14253664373317376</v>
      </c>
      <c r="Q31" s="82">
        <f t="shared" si="5"/>
        <v>0.63876660837662025</v>
      </c>
      <c r="R31" s="83">
        <v>0.67500936346363161</v>
      </c>
      <c r="S31" s="84">
        <f t="shared" si="6"/>
        <v>0.87505766081644998</v>
      </c>
      <c r="T31" s="85">
        <f>分析係数表!F34</f>
        <v>0.68789808917197448</v>
      </c>
      <c r="U31" s="86">
        <f t="shared" si="7"/>
        <v>0.60195049279093371</v>
      </c>
      <c r="V31" s="87">
        <f>分析係数表!D34</f>
        <v>0.42038216560509556</v>
      </c>
      <c r="W31" s="88">
        <f t="shared" si="8"/>
        <v>0</v>
      </c>
      <c r="X31" s="76">
        <f>分析係数表!E34</f>
        <v>0.27643312101910827</v>
      </c>
      <c r="Y31" s="89">
        <f t="shared" si="9"/>
        <v>0</v>
      </c>
    </row>
    <row r="32" spans="1:25" x14ac:dyDescent="0.2">
      <c r="A32" s="6" t="s">
        <v>20</v>
      </c>
      <c r="B32" s="5" t="s">
        <v>37</v>
      </c>
      <c r="C32" s="90"/>
      <c r="D32" s="76">
        <f>投入係数表!AF32</f>
        <v>1.0438413361169102E-2</v>
      </c>
      <c r="E32" s="77">
        <f t="shared" si="0"/>
        <v>1.0438413361169103</v>
      </c>
      <c r="F32" s="76">
        <f>分析係数表!C35</f>
        <v>0.11069496462754891</v>
      </c>
      <c r="G32" s="77">
        <f t="shared" si="1"/>
        <v>0.11554797977823478</v>
      </c>
      <c r="H32" s="77">
        <v>0.14009155059621267</v>
      </c>
      <c r="I32" s="77">
        <f t="shared" si="2"/>
        <v>0.14009155059621267</v>
      </c>
      <c r="J32" s="76">
        <f>分析係数表!G35</f>
        <v>0.32042253521126762</v>
      </c>
      <c r="K32" s="78">
        <f t="shared" si="3"/>
        <v>4.4888489803716035E-2</v>
      </c>
      <c r="L32" s="79"/>
      <c r="M32" s="80"/>
      <c r="N32" s="81">
        <f>分析係数表!H35</f>
        <v>6.6251647203162636E-2</v>
      </c>
      <c r="O32" s="82">
        <f t="shared" si="4"/>
        <v>1.7100002077703547</v>
      </c>
      <c r="P32" s="76">
        <f>分析係数表!C35</f>
        <v>0.11069496462754891</v>
      </c>
      <c r="Q32" s="82">
        <f t="shared" si="5"/>
        <v>0.18928841251224068</v>
      </c>
      <c r="R32" s="83">
        <v>0.21855037027897289</v>
      </c>
      <c r="S32" s="84">
        <f t="shared" si="6"/>
        <v>0.35864192087518554</v>
      </c>
      <c r="T32" s="85">
        <f>分析係数表!F35</f>
        <v>0.63380281690140849</v>
      </c>
      <c r="U32" s="86">
        <f t="shared" si="7"/>
        <v>0.22730825970962465</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投入係数表!AF33</f>
        <v>2.2964509394572025E-2</v>
      </c>
      <c r="E33" s="77">
        <f t="shared" si="0"/>
        <v>2.2964509394572024</v>
      </c>
      <c r="F33" s="76">
        <f>分析係数表!C36</f>
        <v>0.6760350559081294</v>
      </c>
      <c r="G33" s="77">
        <f t="shared" si="1"/>
        <v>1.552481339246226</v>
      </c>
      <c r="H33" s="77">
        <v>1.6037561160667642</v>
      </c>
      <c r="I33" s="77">
        <f t="shared" si="2"/>
        <v>1.6037561160667642</v>
      </c>
      <c r="J33" s="76">
        <f>分析係数表!G36</f>
        <v>4.0214477211796247E-3</v>
      </c>
      <c r="K33" s="78">
        <f t="shared" si="3"/>
        <v>6.4494213782845741E-3</v>
      </c>
      <c r="L33" s="79"/>
      <c r="M33" s="80"/>
      <c r="N33" s="81">
        <f>分析係数表!H36</f>
        <v>0.13227609397010043</v>
      </c>
      <c r="O33" s="82">
        <f t="shared" si="4"/>
        <v>3.4141362172973269</v>
      </c>
      <c r="P33" s="76">
        <f>分析係数表!C36</f>
        <v>0.6760350559081294</v>
      </c>
      <c r="Q33" s="82">
        <f t="shared" si="5"/>
        <v>2.308075768538568</v>
      </c>
      <c r="R33" s="83">
        <v>2.3700924952028797</v>
      </c>
      <c r="S33" s="84">
        <f t="shared" si="6"/>
        <v>3.9738486112696441</v>
      </c>
      <c r="T33" s="85">
        <f>分析係数表!F36</f>
        <v>0.90035746201966038</v>
      </c>
      <c r="U33" s="86">
        <f t="shared" si="7"/>
        <v>3.5778842500930885</v>
      </c>
      <c r="V33" s="87">
        <f>分析係数表!D36</f>
        <v>8.0428954423592495E-3</v>
      </c>
      <c r="W33" s="88">
        <f t="shared" si="8"/>
        <v>0</v>
      </c>
      <c r="X33" s="76">
        <f>分析係数表!E36</f>
        <v>0</v>
      </c>
      <c r="Y33" s="89">
        <f t="shared" si="9"/>
        <v>0</v>
      </c>
    </row>
    <row r="34" spans="1:25" x14ac:dyDescent="0.2">
      <c r="A34" s="6" t="s">
        <v>22</v>
      </c>
      <c r="B34" s="5" t="s">
        <v>377</v>
      </c>
      <c r="C34" s="75">
        <f>最終需要_まとめ!C35</f>
        <v>100</v>
      </c>
      <c r="D34" s="76">
        <f>投入係数表!AF34</f>
        <v>4.3145441892832287E-2</v>
      </c>
      <c r="E34" s="77">
        <f t="shared" si="0"/>
        <v>4.3145441892832288</v>
      </c>
      <c r="F34" s="76">
        <f>分析係数表!C37</f>
        <v>0.1837517433751743</v>
      </c>
      <c r="G34" s="77">
        <f t="shared" si="1"/>
        <v>0.79280501665002134</v>
      </c>
      <c r="H34" s="77">
        <v>0.83804790026976017</v>
      </c>
      <c r="I34" s="77">
        <f t="shared" si="2"/>
        <v>100.83804790026976</v>
      </c>
      <c r="J34" s="76">
        <f>分析係数表!G37</f>
        <v>0.39318023660403617</v>
      </c>
      <c r="K34" s="78">
        <f t="shared" si="3"/>
        <v>39.647527532117195</v>
      </c>
      <c r="L34" s="79"/>
      <c r="M34" s="80"/>
      <c r="N34" s="81">
        <f>分析係数表!H37</f>
        <v>5.0938337801608578E-2</v>
      </c>
      <c r="O34" s="82">
        <f t="shared" si="4"/>
        <v>1.31475324616637</v>
      </c>
      <c r="P34" s="76">
        <f>分析係数表!C37</f>
        <v>0.1837517433751743</v>
      </c>
      <c r="Q34" s="82">
        <f t="shared" si="5"/>
        <v>0.24158820109124018</v>
      </c>
      <c r="R34" s="83">
        <v>0.27740004701417542</v>
      </c>
      <c r="S34" s="84">
        <f t="shared" si="6"/>
        <v>101.11544794728393</v>
      </c>
      <c r="T34" s="85">
        <f>分析係数表!F37</f>
        <v>0.67780097425191366</v>
      </c>
      <c r="U34" s="86">
        <f t="shared" si="7"/>
        <v>68.536149130587702</v>
      </c>
      <c r="V34" s="87">
        <f>分析係数表!D37</f>
        <v>0.22059846903270702</v>
      </c>
      <c r="W34" s="88">
        <f t="shared" si="8"/>
        <v>22</v>
      </c>
      <c r="X34" s="76">
        <f>分析係数表!E37</f>
        <v>0.19763395963813501</v>
      </c>
      <c r="Y34" s="89">
        <f t="shared" si="9"/>
        <v>20</v>
      </c>
    </row>
    <row r="35" spans="1:25" x14ac:dyDescent="0.2">
      <c r="A35" s="6" t="s">
        <v>23</v>
      </c>
      <c r="B35" s="5" t="s">
        <v>193</v>
      </c>
      <c r="C35" s="90"/>
      <c r="D35" s="76">
        <f>投入係数表!AF35</f>
        <v>1.5309672929714684E-2</v>
      </c>
      <c r="E35" s="77">
        <f t="shared" si="0"/>
        <v>1.5309672929714684</v>
      </c>
      <c r="F35" s="76">
        <f>分析係数表!C38</f>
        <v>7.8895463510848529E-3</v>
      </c>
      <c r="G35" s="77">
        <f t="shared" si="1"/>
        <v>1.2078637419893304E-2</v>
      </c>
      <c r="H35" s="77">
        <v>1.3129822612936805E-2</v>
      </c>
      <c r="I35" s="77">
        <f t="shared" si="2"/>
        <v>1.3129822612936805E-2</v>
      </c>
      <c r="J35" s="76">
        <f>分析係数表!G38</f>
        <v>0.41666666666666669</v>
      </c>
      <c r="K35" s="78">
        <f t="shared" si="3"/>
        <v>5.4707594220570026E-3</v>
      </c>
      <c r="L35" s="79"/>
      <c r="M35" s="80"/>
      <c r="N35" s="81">
        <f>分析係数表!H38</f>
        <v>4.4667605761803064E-2</v>
      </c>
      <c r="O35" s="82">
        <f t="shared" si="4"/>
        <v>1.1529013746490113</v>
      </c>
      <c r="P35" s="76">
        <f>分析係数表!C38</f>
        <v>7.8895463510848529E-3</v>
      </c>
      <c r="Q35" s="82">
        <f t="shared" si="5"/>
        <v>9.0958688335228185E-3</v>
      </c>
      <c r="R35" s="83">
        <v>1.0187837283395253E-2</v>
      </c>
      <c r="S35" s="84">
        <f t="shared" si="6"/>
        <v>2.3317659896332058E-2</v>
      </c>
      <c r="T35" s="85">
        <f>分析係数表!F38</f>
        <v>0.70833333333333337</v>
      </c>
      <c r="U35" s="86">
        <f t="shared" si="7"/>
        <v>1.6516675759901876E-2</v>
      </c>
      <c r="V35" s="87">
        <f>分析係数表!D38</f>
        <v>0.54166666666666663</v>
      </c>
      <c r="W35" s="88">
        <f t="shared" si="8"/>
        <v>0</v>
      </c>
      <c r="X35" s="76">
        <f>分析係数表!E38</f>
        <v>0.66666666666666663</v>
      </c>
      <c r="Y35" s="89">
        <f t="shared" si="9"/>
        <v>0</v>
      </c>
    </row>
    <row r="36" spans="1:25" x14ac:dyDescent="0.2">
      <c r="A36" s="6" t="s">
        <v>24</v>
      </c>
      <c r="B36" s="5" t="s">
        <v>39</v>
      </c>
      <c r="C36" s="90"/>
      <c r="D36" s="76">
        <f>投入係数表!AF36</f>
        <v>0</v>
      </c>
      <c r="E36" s="77">
        <f t="shared" si="0"/>
        <v>0</v>
      </c>
      <c r="F36" s="76">
        <f>分析係数表!C39</f>
        <v>1</v>
      </c>
      <c r="G36" s="77">
        <f t="shared" si="1"/>
        <v>0</v>
      </c>
      <c r="H36" s="77">
        <v>0.11411739090105963</v>
      </c>
      <c r="I36" s="77">
        <f t="shared" si="2"/>
        <v>0.11411739090105963</v>
      </c>
      <c r="J36" s="76">
        <f>分析係数表!G39</f>
        <v>0.33114754098360655</v>
      </c>
      <c r="K36" s="78">
        <f t="shared" si="3"/>
        <v>3.7789693380350896E-2</v>
      </c>
      <c r="L36" s="79"/>
      <c r="M36" s="80"/>
      <c r="N36" s="81">
        <f>分析係数表!H39</f>
        <v>4.0896078520470756E-3</v>
      </c>
      <c r="O36" s="82">
        <f t="shared" si="4"/>
        <v>0.10555556838088608</v>
      </c>
      <c r="P36" s="76">
        <f>分析係数表!C39</f>
        <v>1</v>
      </c>
      <c r="Q36" s="82">
        <f t="shared" si="5"/>
        <v>0.10555556838088608</v>
      </c>
      <c r="R36" s="83">
        <v>0.16320548503339113</v>
      </c>
      <c r="S36" s="84">
        <f t="shared" si="6"/>
        <v>0.27732287593445076</v>
      </c>
      <c r="T36" s="85">
        <f>分析係数表!F39</f>
        <v>0.68196721311475406</v>
      </c>
      <c r="U36" s="86">
        <f t="shared" si="7"/>
        <v>0.18912510883398609</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投入係数表!AF37</f>
        <v>0</v>
      </c>
      <c r="E37" s="77">
        <f t="shared" si="0"/>
        <v>0</v>
      </c>
      <c r="F37" s="76">
        <f>分析係数表!C40</f>
        <v>0.77068092290377044</v>
      </c>
      <c r="G37" s="77">
        <f t="shared" si="1"/>
        <v>0</v>
      </c>
      <c r="H37" s="77">
        <v>5.5830314487643385E-5</v>
      </c>
      <c r="I37" s="77">
        <f t="shared" si="2"/>
        <v>5.5830314487643385E-5</v>
      </c>
      <c r="J37" s="76">
        <f>分析係数表!G40</f>
        <v>0.52989130434782605</v>
      </c>
      <c r="K37" s="78">
        <f t="shared" si="3"/>
        <v>2.9583998166006682E-5</v>
      </c>
      <c r="L37" s="79"/>
      <c r="M37" s="80"/>
      <c r="N37" s="81">
        <f>分析係数表!H40</f>
        <v>3.0172217930658426E-2</v>
      </c>
      <c r="O37" s="82">
        <f t="shared" si="4"/>
        <v>0.77876552672120403</v>
      </c>
      <c r="P37" s="76">
        <f>分析係数表!C40</f>
        <v>0.77068092290377044</v>
      </c>
      <c r="Q37" s="82">
        <f t="shared" si="5"/>
        <v>0.60017973485913845</v>
      </c>
      <c r="R37" s="83">
        <v>0.60029183567795963</v>
      </c>
      <c r="S37" s="84">
        <f t="shared" si="6"/>
        <v>0.60034766599244727</v>
      </c>
      <c r="T37" s="85">
        <f>分析係数表!F40</f>
        <v>0.69599184782608692</v>
      </c>
      <c r="U37" s="86">
        <f t="shared" si="7"/>
        <v>0.4178370813921618</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投入係数表!AF38</f>
        <v>2.7835768963117608E-3</v>
      </c>
      <c r="E38" s="77">
        <f t="shared" si="0"/>
        <v>0.27835768963117608</v>
      </c>
      <c r="F38" s="76">
        <f>分析係数表!C41</f>
        <v>0.61174300645557944</v>
      </c>
      <c r="G38" s="77">
        <f t="shared" si="1"/>
        <v>0.17028336992500473</v>
      </c>
      <c r="H38" s="77">
        <v>0.17480263620857925</v>
      </c>
      <c r="I38" s="77">
        <f t="shared" si="2"/>
        <v>0.17480263620857925</v>
      </c>
      <c r="J38" s="76">
        <f>分析係数表!G41</f>
        <v>0.45221971407072986</v>
      </c>
      <c r="K38" s="78">
        <f t="shared" si="3"/>
        <v>7.9049198165053514E-2</v>
      </c>
      <c r="L38" s="79"/>
      <c r="M38" s="80"/>
      <c r="N38" s="81">
        <f>分析係数表!H41</f>
        <v>5.2210660244467667E-2</v>
      </c>
      <c r="O38" s="82">
        <f t="shared" si="4"/>
        <v>1.3475927563293122</v>
      </c>
      <c r="P38" s="76">
        <f>分析係数表!C41</f>
        <v>0.61174300645557944</v>
      </c>
      <c r="Q38" s="82">
        <f t="shared" si="5"/>
        <v>0.82438044423465451</v>
      </c>
      <c r="R38" s="83">
        <v>0.83559706254315758</v>
      </c>
      <c r="S38" s="84">
        <f t="shared" si="6"/>
        <v>1.0103996987517367</v>
      </c>
      <c r="T38" s="85">
        <f>分析係数表!F41</f>
        <v>0.5410082768999247</v>
      </c>
      <c r="U38" s="86">
        <f t="shared" si="7"/>
        <v>0.54663460000188013</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投入係数表!AF39</f>
        <v>1.3917884481558804E-3</v>
      </c>
      <c r="E39" s="77">
        <f>$C$34*D39</f>
        <v>0.13917884481558804</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0.38938276336060201</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投入係数表!AF40</f>
        <v>9.5337508698677798E-2</v>
      </c>
      <c r="E40" s="77">
        <f>$C$34*D40</f>
        <v>9.5337508698677791</v>
      </c>
      <c r="F40" s="76">
        <f>分析係数表!C43</f>
        <v>0.17601918465227817</v>
      </c>
      <c r="G40" s="77">
        <f>E40*F40</f>
        <v>1.6781230547920742</v>
      </c>
      <c r="H40" s="77">
        <v>1.7847696932867112</v>
      </c>
      <c r="I40" s="77">
        <f>C40+H40</f>
        <v>1.7847696932867112</v>
      </c>
      <c r="J40" s="76">
        <f>分析係数表!G43</f>
        <v>0.3244228432563791</v>
      </c>
      <c r="K40" s="78">
        <f>I40*J40</f>
        <v>0.57902005845389048</v>
      </c>
      <c r="L40" s="79"/>
      <c r="M40" s="80"/>
      <c r="N40" s="81">
        <f>分析係数表!H43</f>
        <v>4.0396237560776115E-2</v>
      </c>
      <c r="O40" s="82">
        <f t="shared" si="4"/>
        <v>1.0426544476734192</v>
      </c>
      <c r="P40" s="76">
        <f>分析係数表!C43</f>
        <v>0.17601918465227817</v>
      </c>
      <c r="Q40" s="82">
        <f>O40*P40</f>
        <v>0.18352718575354668</v>
      </c>
      <c r="R40" s="83">
        <v>0.25338129958043842</v>
      </c>
      <c r="S40" s="84">
        <f>I40+R40</f>
        <v>2.0381509928671497</v>
      </c>
      <c r="T40" s="85">
        <f>分析係数表!F43</f>
        <v>0.59416767922235725</v>
      </c>
      <c r="U40" s="86">
        <f>S40*T40</f>
        <v>1.2110034453366176</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投入係数表!AF41</f>
        <v>0</v>
      </c>
      <c r="E41" s="77">
        <f>$C$34*D41</f>
        <v>0</v>
      </c>
      <c r="F41" s="76">
        <f>分析係数表!C44</f>
        <v>0.35545171339563864</v>
      </c>
      <c r="G41" s="77">
        <f>E41*F41</f>
        <v>0</v>
      </c>
      <c r="H41" s="77">
        <v>1.2785694806193733E-3</v>
      </c>
      <c r="I41" s="77">
        <f>C41+H41</f>
        <v>1.2785694806193733E-3</v>
      </c>
      <c r="J41" s="76">
        <f>分析係数表!G44</f>
        <v>0.26461880088823092</v>
      </c>
      <c r="K41" s="78">
        <f>I41*J41</f>
        <v>3.3833352281378674E-4</v>
      </c>
      <c r="L41" s="79"/>
      <c r="M41" s="80"/>
      <c r="N41" s="81">
        <f>分析係数表!H44</f>
        <v>0.11582678238742218</v>
      </c>
      <c r="O41" s="82">
        <f t="shared" si="4"/>
        <v>2.989568264476429</v>
      </c>
      <c r="P41" s="76">
        <f>分析係数表!C44</f>
        <v>0.35545171339563864</v>
      </c>
      <c r="Q41" s="82">
        <f>O41*P41</f>
        <v>1.0626471619213724</v>
      </c>
      <c r="R41" s="83">
        <v>1.0759893760747508</v>
      </c>
      <c r="S41" s="84">
        <f>I41+R41</f>
        <v>1.0772679455553702</v>
      </c>
      <c r="T41" s="85">
        <f>分析係数表!F44</f>
        <v>0.46669133974833454</v>
      </c>
      <c r="U41" s="86">
        <f>S41*T41</f>
        <v>0.50275162077917168</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投入係数表!AF42</f>
        <v>1.1134307585247043E-2</v>
      </c>
      <c r="E42" s="77">
        <f>$C$34*D42</f>
        <v>1.1134307585247043</v>
      </c>
      <c r="F42" s="76">
        <f>分析係数表!C45</f>
        <v>1</v>
      </c>
      <c r="G42" s="77">
        <f>E42*F42</f>
        <v>1.1134307585247043</v>
      </c>
      <c r="H42" s="77">
        <v>1.1713230986120611</v>
      </c>
      <c r="I42" s="77">
        <f>C42+H42</f>
        <v>1.1713230986120611</v>
      </c>
      <c r="J42" s="76">
        <f>分析係数表!G45</f>
        <v>0</v>
      </c>
      <c r="K42" s="78">
        <f>I42*J42</f>
        <v>0</v>
      </c>
      <c r="L42" s="79"/>
      <c r="M42" s="80"/>
      <c r="N42" s="81">
        <f>分析係数表!H45</f>
        <v>0</v>
      </c>
      <c r="O42" s="82">
        <f t="shared" si="4"/>
        <v>0</v>
      </c>
      <c r="P42" s="76">
        <f>分析係数表!C45</f>
        <v>1</v>
      </c>
      <c r="Q42" s="82">
        <f>O42*P42</f>
        <v>0</v>
      </c>
      <c r="R42" s="83">
        <v>8.3411479427568602E-2</v>
      </c>
      <c r="S42" s="84">
        <f>I42+R42</f>
        <v>1.2547345780396297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1.2526096033402923E-2</v>
      </c>
      <c r="E43" s="77">
        <f>$C$34*D43</f>
        <v>1.2526096033402923</v>
      </c>
      <c r="F43" s="76">
        <f>分析係数表!C46</f>
        <v>0.4567198177676538</v>
      </c>
      <c r="G43" s="77">
        <f>E43*F43</f>
        <v>0.57209162977159134</v>
      </c>
      <c r="H43" s="77">
        <v>0.59578170314579193</v>
      </c>
      <c r="I43" s="77">
        <f>C43+H43</f>
        <v>0.59578170314579193</v>
      </c>
      <c r="J43" s="76">
        <f>分析係数表!G46</f>
        <v>7.462686567164179E-3</v>
      </c>
      <c r="K43" s="78">
        <f>I43*J43</f>
        <v>4.4461321130282979E-3</v>
      </c>
      <c r="L43" s="79"/>
      <c r="M43" s="80"/>
      <c r="N43" s="81">
        <f>分析係数表!H46</f>
        <v>2.3901485890852909E-2</v>
      </c>
      <c r="O43" s="82">
        <f t="shared" si="4"/>
        <v>0.61691365520384533</v>
      </c>
      <c r="P43" s="76">
        <f>分析係数表!C46</f>
        <v>0.4567198177676538</v>
      </c>
      <c r="Q43" s="82">
        <f>O43*P43</f>
        <v>0.28175669218307747</v>
      </c>
      <c r="R43" s="83">
        <v>0.3009774869390523</v>
      </c>
      <c r="S43" s="84">
        <f>I43+R43</f>
        <v>0.89675919008484417</v>
      </c>
      <c r="T43" s="85">
        <f>分析係数表!F46</f>
        <v>0.31592039800995025</v>
      </c>
      <c r="U43" s="86">
        <f>S43*T43</f>
        <v>0.28330452025068459</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投入係数表!AF44</f>
        <v>0.29923451635351428</v>
      </c>
      <c r="E44" s="91">
        <f>SUM(E5:E43)</f>
        <v>29.923451635351427</v>
      </c>
      <c r="F44" s="92">
        <f>分析係数表!C47</f>
        <v>0.36342247216802481</v>
      </c>
      <c r="G44" s="91">
        <f>SUM(G5:G43)</f>
        <v>8.8204040398374328</v>
      </c>
      <c r="H44" s="91">
        <f>SUM(H5:H43)</f>
        <v>10.275433876820792</v>
      </c>
      <c r="I44" s="91">
        <f>SUM(I5:I43)</f>
        <v>110.27543387682078</v>
      </c>
      <c r="J44" s="92">
        <f>分析係数表!G47</f>
        <v>0.19905001489523683</v>
      </c>
      <c r="K44" s="93">
        <f>SUM(K5:K43)</f>
        <v>41.165362278188198</v>
      </c>
      <c r="L44" s="94">
        <f>最終需要_まとめ!$L$33</f>
        <v>0.627</v>
      </c>
      <c r="M44" s="91">
        <f>K44*L44</f>
        <v>25.810682148424</v>
      </c>
      <c r="N44" s="95">
        <f>分析係数表!H47</f>
        <v>1</v>
      </c>
      <c r="O44" s="96">
        <f>SUM(O5:O43)</f>
        <v>25.810682148424004</v>
      </c>
      <c r="P44" s="92">
        <f>分析係数表!C47</f>
        <v>0.36342247216802481</v>
      </c>
      <c r="Q44" s="96">
        <f>SUM(Q5:Q43)</f>
        <v>7.768355266301743</v>
      </c>
      <c r="R44" s="91">
        <f>SUM(R5:R43)</f>
        <v>8.6790380366468209</v>
      </c>
      <c r="S44" s="97">
        <f>SUM(S5:S43)</f>
        <v>118.95447191346761</v>
      </c>
      <c r="T44" s="98">
        <f>分析係数表!F47</f>
        <v>0.46090827844162724</v>
      </c>
      <c r="U44" s="99">
        <f>SUM(U5:U43)</f>
        <v>78.181779515882226</v>
      </c>
      <c r="V44" s="100">
        <f>分析係数表!D47</f>
        <v>7.2937009698454208E-2</v>
      </c>
      <c r="W44" s="101">
        <f>SUM(W5:W43)</f>
        <v>22</v>
      </c>
      <c r="X44" s="92">
        <f>分析係数表!E47</f>
        <v>5.555923339181093E-2</v>
      </c>
      <c r="Y44" s="102">
        <f>SUM(Y5:Y43)</f>
        <v>20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0.28540305010893241</v>
      </c>
      <c r="G5" s="77">
        <f t="shared" ref="G5:G38" si="1">E5*F5</f>
        <v>0</v>
      </c>
      <c r="H5" s="77">
        <f t="array" ref="H5:H43">MMULT(逆行列係数!C5:AO43,'31'!G5:G43)</f>
        <v>2.3903807684854329E-5</v>
      </c>
      <c r="I5" s="77">
        <f t="shared" ref="I5:I38" si="2">C5+H5</f>
        <v>2.3903807684854329E-5</v>
      </c>
      <c r="J5" s="76">
        <f>分析係数表!G8</f>
        <v>0.12073170731707317</v>
      </c>
      <c r="K5" s="78">
        <f t="shared" ref="K5:K38" si="3">I5*J5</f>
        <v>2.8859475131714374E-6</v>
      </c>
      <c r="L5" s="79" t="s">
        <v>187</v>
      </c>
      <c r="M5" s="80" t="s">
        <v>187</v>
      </c>
      <c r="N5" s="81">
        <f>分析係数表!H8</f>
        <v>1.3177625301040578E-2</v>
      </c>
      <c r="O5" s="82">
        <f t="shared" ref="O5:O43" si="4">$M$44*N5</f>
        <v>0.35491646466283649</v>
      </c>
      <c r="P5" s="76">
        <f>分析係数表!C8</f>
        <v>0.28540305010893241</v>
      </c>
      <c r="Q5" s="82">
        <f t="shared" ref="Q5:Q38" si="5">O5*P5</f>
        <v>0.10129424154865266</v>
      </c>
      <c r="R5" s="83">
        <f t="array" ref="R5:R43">MMULT(逆行列係数!C5:AO43,'31'!Q5:Q43)</f>
        <v>0.11717089650569265</v>
      </c>
      <c r="S5" s="84">
        <f t="shared" ref="S5:S38" si="6">I5+R5</f>
        <v>0.11719480031337751</v>
      </c>
      <c r="T5" s="85">
        <f>分析係数表!F8</f>
        <v>0.44634146341463415</v>
      </c>
      <c r="U5" s="86">
        <f t="shared" ref="U5:U38" si="7">S5*T5</f>
        <v>5.2308898676458743E-2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投入係数表!AG6</f>
        <v>0</v>
      </c>
      <c r="E6" s="77">
        <f t="shared" si="0"/>
        <v>0</v>
      </c>
      <c r="F6" s="76">
        <f>分析係数表!C9</f>
        <v>1</v>
      </c>
      <c r="G6" s="77">
        <f t="shared" si="1"/>
        <v>0</v>
      </c>
      <c r="H6" s="77">
        <v>1.3344401975581561E-4</v>
      </c>
      <c r="I6" s="77">
        <f t="shared" si="2"/>
        <v>1.3344401975581561E-4</v>
      </c>
      <c r="J6" s="76">
        <f>分析係数表!G9</f>
        <v>0.24766355140186916</v>
      </c>
      <c r="K6" s="78">
        <f t="shared" si="3"/>
        <v>3.3049219846066483E-5</v>
      </c>
      <c r="L6" s="79"/>
      <c r="M6" s="80"/>
      <c r="N6" s="81">
        <f>分析係数表!H9</f>
        <v>6.816013086745127E-4</v>
      </c>
      <c r="O6" s="82">
        <f t="shared" si="4"/>
        <v>1.8357748172215683E-2</v>
      </c>
      <c r="P6" s="76">
        <f>分析係数表!C9</f>
        <v>1</v>
      </c>
      <c r="Q6" s="82">
        <f t="shared" si="5"/>
        <v>1.8357748172215683E-2</v>
      </c>
      <c r="R6" s="83">
        <v>2.3155914851792744E-2</v>
      </c>
      <c r="S6" s="84">
        <f t="shared" si="6"/>
        <v>2.3289358871548559E-2</v>
      </c>
      <c r="T6" s="85">
        <f>分析係数表!F9</f>
        <v>0.64018691588785048</v>
      </c>
      <c r="U6" s="86">
        <f t="shared" si="7"/>
        <v>1.4909542828982022E-2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3.6715496344431366E-2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8.7822458270106263E-2</v>
      </c>
      <c r="G8" s="77">
        <f t="shared" si="1"/>
        <v>0</v>
      </c>
      <c r="H8" s="77">
        <v>7.1197516952976739E-4</v>
      </c>
      <c r="I8" s="77">
        <f t="shared" si="2"/>
        <v>7.1197516952976739E-4</v>
      </c>
      <c r="J8" s="76">
        <f>分析係数表!G11</f>
        <v>0.34070796460176989</v>
      </c>
      <c r="K8" s="78">
        <f t="shared" si="3"/>
        <v>2.425756108574871E-4</v>
      </c>
      <c r="L8" s="79"/>
      <c r="M8" s="80"/>
      <c r="N8" s="81">
        <f>分析係数表!H11</f>
        <v>0</v>
      </c>
      <c r="O8" s="82">
        <f t="shared" si="4"/>
        <v>0</v>
      </c>
      <c r="P8" s="76">
        <f>分析係数表!C11</f>
        <v>8.7822458270106263E-2</v>
      </c>
      <c r="Q8" s="82">
        <f t="shared" si="5"/>
        <v>0</v>
      </c>
      <c r="R8" s="83">
        <v>2.455032899474811E-2</v>
      </c>
      <c r="S8" s="84">
        <f t="shared" si="6"/>
        <v>2.5262304164277879E-2</v>
      </c>
      <c r="T8" s="85">
        <f>分析係数表!F11</f>
        <v>0.55309734513274333</v>
      </c>
      <c r="U8" s="86">
        <f t="shared" si="7"/>
        <v>1.397251336519794E-2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投入係数表!AG9</f>
        <v>0</v>
      </c>
      <c r="E9" s="77">
        <f t="shared" si="0"/>
        <v>0</v>
      </c>
      <c r="F9" s="76">
        <f>分析係数表!C12</f>
        <v>5.1649194579391433E-2</v>
      </c>
      <c r="G9" s="77">
        <f t="shared" si="1"/>
        <v>0</v>
      </c>
      <c r="H9" s="77">
        <v>7.6533045558479322E-6</v>
      </c>
      <c r="I9" s="77">
        <f t="shared" si="2"/>
        <v>7.6533045558479322E-6</v>
      </c>
      <c r="J9" s="76">
        <f>分析係数表!G12</f>
        <v>0.11451828724353257</v>
      </c>
      <c r="K9" s="78">
        <f t="shared" si="3"/>
        <v>8.7644332948882995E-7</v>
      </c>
      <c r="L9" s="79"/>
      <c r="M9" s="80"/>
      <c r="N9" s="81">
        <f>分析係数表!H12</f>
        <v>9.8559549234334534E-2</v>
      </c>
      <c r="O9" s="82">
        <f t="shared" si="4"/>
        <v>2.6545303857023876</v>
      </c>
      <c r="P9" s="76">
        <f>分析係数表!C12</f>
        <v>5.1649194579391433E-2</v>
      </c>
      <c r="Q9" s="82">
        <f t="shared" si="5"/>
        <v>0.1371043564080496</v>
      </c>
      <c r="R9" s="83">
        <v>0.14753198629348763</v>
      </c>
      <c r="S9" s="84">
        <f t="shared" si="6"/>
        <v>0.14753963959804348</v>
      </c>
      <c r="T9" s="85">
        <f>分析係数表!F12</f>
        <v>0.48360838537020517</v>
      </c>
      <c r="U9" s="86">
        <f t="shared" si="7"/>
        <v>7.135140688411179E-2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0.39530351064171099</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投入係数表!AG11</f>
        <v>0</v>
      </c>
      <c r="E11" s="77">
        <f t="shared" si="0"/>
        <v>0</v>
      </c>
      <c r="F11" s="76">
        <f>分析係数表!C14</f>
        <v>0.34108258154059679</v>
      </c>
      <c r="G11" s="77">
        <f t="shared" si="1"/>
        <v>0</v>
      </c>
      <c r="H11" s="77">
        <v>1.9072384283686392E-2</v>
      </c>
      <c r="I11" s="77">
        <f t="shared" si="2"/>
        <v>1.9072384283686392E-2</v>
      </c>
      <c r="J11" s="76">
        <f>分析係数表!G14</f>
        <v>0.16056603773584904</v>
      </c>
      <c r="K11" s="78">
        <f t="shared" si="3"/>
        <v>3.0623771746070036E-3</v>
      </c>
      <c r="L11" s="79"/>
      <c r="M11" s="80"/>
      <c r="N11" s="81">
        <f>分析係数表!H14</f>
        <v>1.2723224428590903E-3</v>
      </c>
      <c r="O11" s="82">
        <f t="shared" si="4"/>
        <v>3.4267796588135939E-2</v>
      </c>
      <c r="P11" s="76">
        <f>分析係数表!C14</f>
        <v>0.34108258154059679</v>
      </c>
      <c r="Q11" s="82">
        <f t="shared" si="5"/>
        <v>1.168814852398946E-2</v>
      </c>
      <c r="R11" s="83">
        <v>7.4738155939237369E-2</v>
      </c>
      <c r="S11" s="84">
        <f t="shared" si="6"/>
        <v>9.3810540222923761E-2</v>
      </c>
      <c r="T11" s="85">
        <f>分析係数表!F14</f>
        <v>0.29226415094339625</v>
      </c>
      <c r="U11" s="86">
        <f t="shared" si="7"/>
        <v>2.7417457887794136E-2</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0.24599382550769011</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投入係数表!AG13</f>
        <v>0</v>
      </c>
      <c r="E13" s="77">
        <f t="shared" si="0"/>
        <v>0</v>
      </c>
      <c r="F13" s="76">
        <f>分析係数表!C16</f>
        <v>7.999999999999996E-2</v>
      </c>
      <c r="G13" s="77">
        <f t="shared" si="1"/>
        <v>0</v>
      </c>
      <c r="H13" s="77">
        <v>1.2874347670053766E-3</v>
      </c>
      <c r="I13" s="77">
        <f t="shared" si="2"/>
        <v>1.2874347670053766E-3</v>
      </c>
      <c r="J13" s="76">
        <f>分析係数表!G16</f>
        <v>3.4364261168384883E-2</v>
      </c>
      <c r="K13" s="78">
        <f t="shared" si="3"/>
        <v>4.4241744570631501E-5</v>
      </c>
      <c r="L13" s="79"/>
      <c r="M13" s="80"/>
      <c r="N13" s="81">
        <f>分析係数表!H16</f>
        <v>1.767619393829236E-2</v>
      </c>
      <c r="O13" s="82">
        <f t="shared" si="4"/>
        <v>0.47607760259945991</v>
      </c>
      <c r="P13" s="76">
        <f>分析係数表!C16</f>
        <v>7.999999999999996E-2</v>
      </c>
      <c r="Q13" s="82">
        <f t="shared" si="5"/>
        <v>3.8086208207956773E-2</v>
      </c>
      <c r="R13" s="83">
        <v>4.4661190572746284E-2</v>
      </c>
      <c r="S13" s="84">
        <f t="shared" si="6"/>
        <v>4.5948625339751664E-2</v>
      </c>
      <c r="T13" s="85">
        <f>分析係数表!F16</f>
        <v>0.28865979381443296</v>
      </c>
      <c r="U13" s="86">
        <f t="shared" si="7"/>
        <v>1.3263520716629345E-2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投入係数表!AG14</f>
        <v>0</v>
      </c>
      <c r="E14" s="77">
        <f t="shared" si="0"/>
        <v>0</v>
      </c>
      <c r="F14" s="76">
        <f>分析係数表!C17</f>
        <v>0.11736526946107784</v>
      </c>
      <c r="G14" s="77">
        <f t="shared" si="1"/>
        <v>0</v>
      </c>
      <c r="H14" s="77">
        <v>8.2248265792353812E-3</v>
      </c>
      <c r="I14" s="77">
        <f t="shared" si="2"/>
        <v>8.2248265792353812E-3</v>
      </c>
      <c r="J14" s="76">
        <f>分析係数表!G17</f>
        <v>0.2134453781512605</v>
      </c>
      <c r="K14" s="78">
        <f t="shared" si="3"/>
        <v>1.7555512194334343E-3</v>
      </c>
      <c r="L14" s="79"/>
      <c r="M14" s="80"/>
      <c r="N14" s="81">
        <f>分析係数表!H17</f>
        <v>2.9081655836779205E-3</v>
      </c>
      <c r="O14" s="82">
        <f t="shared" si="4"/>
        <v>7.8326392201453571E-2</v>
      </c>
      <c r="P14" s="76">
        <f>分析係数表!C17</f>
        <v>0.11736526946107784</v>
      </c>
      <c r="Q14" s="82">
        <f t="shared" si="5"/>
        <v>9.1927981266376642E-3</v>
      </c>
      <c r="R14" s="83">
        <v>1.6002994869648634E-2</v>
      </c>
      <c r="S14" s="84">
        <f t="shared" si="6"/>
        <v>2.4227821448884017E-2</v>
      </c>
      <c r="T14" s="85">
        <f>分析係数表!F17</f>
        <v>0.32436974789915968</v>
      </c>
      <c r="U14" s="86">
        <f t="shared" si="7"/>
        <v>7.8587723355203615E-3</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投入係数表!AG15</f>
        <v>0</v>
      </c>
      <c r="E15" s="77">
        <f t="shared" si="0"/>
        <v>0</v>
      </c>
      <c r="F15" s="76">
        <f>分析係数表!C18</f>
        <v>0.3260188087774295</v>
      </c>
      <c r="G15" s="77">
        <f t="shared" si="1"/>
        <v>0</v>
      </c>
      <c r="H15" s="77">
        <v>3.8327843350121214E-3</v>
      </c>
      <c r="I15" s="77">
        <f t="shared" si="2"/>
        <v>3.8327843350121214E-3</v>
      </c>
      <c r="J15" s="76">
        <f>分析係数表!G18</f>
        <v>0.2148626817447496</v>
      </c>
      <c r="K15" s="78">
        <f t="shared" si="3"/>
        <v>8.2352232076997117E-4</v>
      </c>
      <c r="L15" s="79"/>
      <c r="M15" s="80"/>
      <c r="N15" s="81">
        <f>分析係数表!H18</f>
        <v>4.544008724496751E-4</v>
      </c>
      <c r="O15" s="82">
        <f t="shared" si="4"/>
        <v>1.223849878147712E-2</v>
      </c>
      <c r="P15" s="76">
        <f>分析係数表!C18</f>
        <v>0.3260188087774295</v>
      </c>
      <c r="Q15" s="82">
        <f t="shared" si="5"/>
        <v>3.9899807939611934E-3</v>
      </c>
      <c r="R15" s="83">
        <v>9.0982411523546827E-3</v>
      </c>
      <c r="S15" s="84">
        <f t="shared" si="6"/>
        <v>1.2931025487366804E-2</v>
      </c>
      <c r="T15" s="85">
        <f>分析係数表!F18</f>
        <v>0.44749596122778673</v>
      </c>
      <c r="U15" s="86">
        <f t="shared" si="7"/>
        <v>5.7865816801302176E-3</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投入係数表!AG16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-3.6715496344431357E-3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投入係数表!AG17</f>
        <v>0</v>
      </c>
      <c r="E17" s="77">
        <f t="shared" si="0"/>
        <v>0</v>
      </c>
      <c r="F17" s="76">
        <f>分析係数表!C20</f>
        <v>0.14381270903010035</v>
      </c>
      <c r="G17" s="77">
        <f t="shared" si="1"/>
        <v>0</v>
      </c>
      <c r="H17" s="77">
        <v>2.5030215515878501E-4</v>
      </c>
      <c r="I17" s="77">
        <f t="shared" si="2"/>
        <v>2.5030215515878501E-4</v>
      </c>
      <c r="J17" s="76">
        <f>分析係数表!G20</f>
        <v>0.10504201680672269</v>
      </c>
      <c r="K17" s="78">
        <f t="shared" si="3"/>
        <v>2.6292243188948005E-5</v>
      </c>
      <c r="L17" s="79"/>
      <c r="M17" s="80"/>
      <c r="N17" s="81">
        <f>分析係数表!H20</f>
        <v>5.9072113418457762E-4</v>
      </c>
      <c r="O17" s="82">
        <f t="shared" si="4"/>
        <v>1.5910048415920256E-2</v>
      </c>
      <c r="P17" s="76">
        <f>分析係数表!C20</f>
        <v>0.14381270903010035</v>
      </c>
      <c r="Q17" s="82">
        <f t="shared" si="5"/>
        <v>2.288067163493549E-3</v>
      </c>
      <c r="R17" s="83">
        <v>4.7653754341215231E-3</v>
      </c>
      <c r="S17" s="84">
        <f t="shared" si="6"/>
        <v>5.0156775892803082E-3</v>
      </c>
      <c r="T17" s="85">
        <f>分析係数表!F20</f>
        <v>0.23109243697478993</v>
      </c>
      <c r="U17" s="86">
        <f t="shared" si="7"/>
        <v>1.1590851571866259E-3</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投入係数表!AG18</f>
        <v>0</v>
      </c>
      <c r="E18" s="77">
        <f t="shared" si="0"/>
        <v>0</v>
      </c>
      <c r="F18" s="76">
        <f>分析係数表!C21</f>
        <v>1.9047619047619091E-2</v>
      </c>
      <c r="G18" s="77">
        <f t="shared" si="1"/>
        <v>0</v>
      </c>
      <c r="H18" s="77">
        <v>2.8025558326882514E-4</v>
      </c>
      <c r="I18" s="77">
        <f t="shared" si="2"/>
        <v>2.8025558326882514E-4</v>
      </c>
      <c r="J18" s="76">
        <f>分析係数表!G21</f>
        <v>0.29914529914529914</v>
      </c>
      <c r="K18" s="78">
        <f t="shared" si="3"/>
        <v>8.3837140294092984E-5</v>
      </c>
      <c r="L18" s="79"/>
      <c r="M18" s="80"/>
      <c r="N18" s="81">
        <f>分析係数表!H21</f>
        <v>9.5424183214431774E-4</v>
      </c>
      <c r="O18" s="82">
        <f t="shared" si="4"/>
        <v>2.5700847441101952E-2</v>
      </c>
      <c r="P18" s="76">
        <f>分析係数表!C21</f>
        <v>1.9047619047619091E-2</v>
      </c>
      <c r="Q18" s="82">
        <f t="shared" si="5"/>
        <v>4.8953995125908592E-4</v>
      </c>
      <c r="R18" s="83">
        <v>1.0174232283904471E-3</v>
      </c>
      <c r="S18" s="84">
        <f t="shared" si="6"/>
        <v>1.2976788116592724E-3</v>
      </c>
      <c r="T18" s="85">
        <f>分析係数表!F21</f>
        <v>0.44444444444444442</v>
      </c>
      <c r="U18" s="86">
        <f t="shared" si="7"/>
        <v>5.767461385152321E-4</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投入係数表!AG19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1.223849878147712E-3</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1.223849878147712E-3</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投入係数表!AG21</f>
        <v>0</v>
      </c>
      <c r="E21" s="77">
        <f t="shared" si="0"/>
        <v>0</v>
      </c>
      <c r="F21" s="76">
        <f>分析係数表!C24</f>
        <v>1.5105740181268867E-2</v>
      </c>
      <c r="G21" s="77">
        <f t="shared" si="1"/>
        <v>0</v>
      </c>
      <c r="H21" s="77">
        <v>4.1648721691158949E-4</v>
      </c>
      <c r="I21" s="77">
        <f t="shared" si="2"/>
        <v>4.1648721691158949E-4</v>
      </c>
      <c r="J21" s="76">
        <f>分析係数表!G24</f>
        <v>0.33333333333333331</v>
      </c>
      <c r="K21" s="78">
        <f t="shared" si="3"/>
        <v>1.3882907230386315E-4</v>
      </c>
      <c r="L21" s="79"/>
      <c r="M21" s="80"/>
      <c r="N21" s="81">
        <f>分析係数表!H24</f>
        <v>4.0896078520470761E-4</v>
      </c>
      <c r="O21" s="82">
        <f t="shared" si="4"/>
        <v>1.1014648903329408E-2</v>
      </c>
      <c r="P21" s="76">
        <f>分析係数表!C24</f>
        <v>1.5105740181268867E-2</v>
      </c>
      <c r="Q21" s="82">
        <f t="shared" si="5"/>
        <v>1.6638442452159211E-4</v>
      </c>
      <c r="R21" s="83">
        <v>4.2811437624495295E-4</v>
      </c>
      <c r="S21" s="84">
        <f t="shared" si="6"/>
        <v>8.4460159315654249E-4</v>
      </c>
      <c r="T21" s="85">
        <f>分析係数表!F24</f>
        <v>0.55555555555555558</v>
      </c>
      <c r="U21" s="86">
        <f t="shared" si="7"/>
        <v>4.6922310730919029E-4</v>
      </c>
      <c r="V21" s="87">
        <f>分析係数表!D24</f>
        <v>0</v>
      </c>
      <c r="W21" s="88">
        <f t="shared" si="8"/>
        <v>0</v>
      </c>
      <c r="X21" s="76">
        <f>分析係数表!E24</f>
        <v>0</v>
      </c>
      <c r="Y21" s="89">
        <f t="shared" si="9"/>
        <v>0</v>
      </c>
    </row>
    <row r="22" spans="1:25" x14ac:dyDescent="0.2">
      <c r="A22" s="6" t="s">
        <v>10</v>
      </c>
      <c r="B22" s="5" t="s">
        <v>271</v>
      </c>
      <c r="C22" s="90"/>
      <c r="D22" s="76">
        <f>投入係数表!AG22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1.4686198537772543E-2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投入係数表!AG23</f>
        <v>0</v>
      </c>
      <c r="E23" s="77">
        <f t="shared" si="0"/>
        <v>0</v>
      </c>
      <c r="F23" s="76">
        <f>分析係数表!C26</f>
        <v>0.3413940256045519</v>
      </c>
      <c r="G23" s="77">
        <f t="shared" si="1"/>
        <v>0</v>
      </c>
      <c r="H23" s="77">
        <v>1.4770969125338365E-2</v>
      </c>
      <c r="I23" s="77">
        <f t="shared" si="2"/>
        <v>1.4770969125338365E-2</v>
      </c>
      <c r="J23" s="76">
        <f>分析係数表!G26</f>
        <v>0.19709090909090909</v>
      </c>
      <c r="K23" s="78">
        <f t="shared" si="3"/>
        <v>2.9112237330666886E-3</v>
      </c>
      <c r="L23" s="79"/>
      <c r="M23" s="80"/>
      <c r="N23" s="81">
        <f>分析係数表!H26</f>
        <v>1.1996183032671423E-2</v>
      </c>
      <c r="O23" s="82">
        <f t="shared" si="4"/>
        <v>0.32309636783099599</v>
      </c>
      <c r="P23" s="76">
        <f>分析係数表!C26</f>
        <v>0.3413940256045519</v>
      </c>
      <c r="Q23" s="82">
        <f t="shared" si="5"/>
        <v>0.11030316967203277</v>
      </c>
      <c r="R23" s="83">
        <v>0.11690932274856257</v>
      </c>
      <c r="S23" s="84">
        <f t="shared" si="6"/>
        <v>0.13168029187390093</v>
      </c>
      <c r="T23" s="85">
        <f>分析係数表!F26</f>
        <v>0.33090909090909093</v>
      </c>
      <c r="U23" s="86">
        <f t="shared" si="7"/>
        <v>4.357420567463631E-2</v>
      </c>
      <c r="V23" s="87">
        <f>分析係数表!D26</f>
        <v>1.6E-2</v>
      </c>
      <c r="W23" s="88">
        <f t="shared" si="8"/>
        <v>0</v>
      </c>
      <c r="X23" s="76">
        <f>分析係数表!E26</f>
        <v>1.6E-2</v>
      </c>
      <c r="Y23" s="89">
        <f t="shared" si="9"/>
        <v>0</v>
      </c>
    </row>
    <row r="24" spans="1:25" x14ac:dyDescent="0.2">
      <c r="A24" s="6" t="s">
        <v>12</v>
      </c>
      <c r="B24" s="5" t="s">
        <v>365</v>
      </c>
      <c r="C24" s="90"/>
      <c r="D24" s="76">
        <f>投入係数表!AG24</f>
        <v>0</v>
      </c>
      <c r="E24" s="77">
        <f t="shared" si="0"/>
        <v>0</v>
      </c>
      <c r="F24" s="76">
        <f>分析係数表!C27</f>
        <v>1.9120458891013214E-3</v>
      </c>
      <c r="G24" s="77">
        <f t="shared" si="1"/>
        <v>0</v>
      </c>
      <c r="H24" s="77">
        <v>8.8461095899004916E-6</v>
      </c>
      <c r="I24" s="77">
        <f t="shared" si="2"/>
        <v>8.8461095899004916E-6</v>
      </c>
      <c r="J24" s="76">
        <f>分析係数表!G27</f>
        <v>0.2857142857142857</v>
      </c>
      <c r="K24" s="78">
        <f t="shared" si="3"/>
        <v>2.5274598828287119E-6</v>
      </c>
      <c r="L24" s="79"/>
      <c r="M24" s="80"/>
      <c r="N24" s="81">
        <f>分析係数表!H27</f>
        <v>1.131458172399691E-2</v>
      </c>
      <c r="O24" s="82">
        <f t="shared" si="4"/>
        <v>0.3047386196587803</v>
      </c>
      <c r="P24" s="76">
        <f>分析係数表!C27</f>
        <v>1.9120458891013214E-3</v>
      </c>
      <c r="Q24" s="82">
        <f t="shared" si="5"/>
        <v>5.8267422496898196E-4</v>
      </c>
      <c r="R24" s="83">
        <v>5.8413204178651913E-4</v>
      </c>
      <c r="S24" s="84">
        <f t="shared" si="6"/>
        <v>5.9297815137641962E-4</v>
      </c>
      <c r="T24" s="85">
        <f>分析係数表!F27</f>
        <v>0.5714285714285714</v>
      </c>
      <c r="U24" s="86">
        <f t="shared" si="7"/>
        <v>3.3884465792938262E-4</v>
      </c>
      <c r="V24" s="87">
        <f>分析係数表!D27</f>
        <v>0</v>
      </c>
      <c r="W24" s="88">
        <f t="shared" si="8"/>
        <v>0</v>
      </c>
      <c r="X24" s="76">
        <f>分析係数表!E27</f>
        <v>0</v>
      </c>
      <c r="Y24" s="89">
        <f t="shared" si="9"/>
        <v>0</v>
      </c>
    </row>
    <row r="25" spans="1:25" x14ac:dyDescent="0.2">
      <c r="A25" s="6" t="s">
        <v>13</v>
      </c>
      <c r="B25" s="5" t="s">
        <v>191</v>
      </c>
      <c r="C25" s="90"/>
      <c r="D25" s="76">
        <f>投入係数表!AG25</f>
        <v>0</v>
      </c>
      <c r="E25" s="77">
        <f t="shared" si="0"/>
        <v>0</v>
      </c>
      <c r="F25" s="76">
        <f>分析係数表!C28</f>
        <v>4.5924225028702859E-3</v>
      </c>
      <c r="G25" s="77">
        <f t="shared" si="1"/>
        <v>0</v>
      </c>
      <c r="H25" s="77">
        <v>8.6247066710093564E-4</v>
      </c>
      <c r="I25" s="77">
        <f t="shared" si="2"/>
        <v>8.6247066710093564E-4</v>
      </c>
      <c r="J25" s="76">
        <f>分析係数表!G28</f>
        <v>0.125</v>
      </c>
      <c r="K25" s="78">
        <f t="shared" si="3"/>
        <v>1.0780883338761695E-4</v>
      </c>
      <c r="L25" s="79"/>
      <c r="M25" s="80"/>
      <c r="N25" s="81">
        <f>分析係数表!H28</f>
        <v>2.2174762575544144E-2</v>
      </c>
      <c r="O25" s="82">
        <f t="shared" si="4"/>
        <v>0.59723874053608339</v>
      </c>
      <c r="P25" s="76">
        <f>分析係数表!C28</f>
        <v>4.5924225028702859E-3</v>
      </c>
      <c r="Q25" s="82">
        <f t="shared" si="5"/>
        <v>2.7427726316238171E-3</v>
      </c>
      <c r="R25" s="83">
        <v>2.8151402540044427E-3</v>
      </c>
      <c r="S25" s="84">
        <f t="shared" si="6"/>
        <v>3.6776109211053782E-3</v>
      </c>
      <c r="T25" s="85">
        <f>分析係数表!F28</f>
        <v>0.20833333333333334</v>
      </c>
      <c r="U25" s="86">
        <f t="shared" si="7"/>
        <v>7.6616894189695378E-4</v>
      </c>
      <c r="V25" s="87">
        <f>分析係数表!D28</f>
        <v>1.1875</v>
      </c>
      <c r="W25" s="88">
        <f t="shared" si="8"/>
        <v>0</v>
      </c>
      <c r="X25" s="76">
        <f>分析係数表!E28</f>
        <v>1.2291666666666667</v>
      </c>
      <c r="Y25" s="89">
        <f t="shared" si="9"/>
        <v>0</v>
      </c>
    </row>
    <row r="26" spans="1:25" x14ac:dyDescent="0.2">
      <c r="A26" s="6" t="s">
        <v>14</v>
      </c>
      <c r="B26" s="5" t="s">
        <v>50</v>
      </c>
      <c r="C26" s="90"/>
      <c r="D26" s="76">
        <f>投入係数表!AG26</f>
        <v>0</v>
      </c>
      <c r="E26" s="77">
        <f t="shared" si="0"/>
        <v>0</v>
      </c>
      <c r="F26" s="76">
        <f>分析係数表!C29</f>
        <v>0.39276807980049877</v>
      </c>
      <c r="G26" s="77">
        <f t="shared" si="1"/>
        <v>0</v>
      </c>
      <c r="H26" s="77">
        <v>6.3774367060515022E-3</v>
      </c>
      <c r="I26" s="77">
        <f t="shared" si="2"/>
        <v>6.3774367060515022E-3</v>
      </c>
      <c r="J26" s="76">
        <f>分析係数表!G29</f>
        <v>0.26146220570012391</v>
      </c>
      <c r="K26" s="78">
        <f t="shared" si="3"/>
        <v>1.6674586678771584E-3</v>
      </c>
      <c r="L26" s="79"/>
      <c r="M26" s="80"/>
      <c r="N26" s="81">
        <f>分析係数表!H29</f>
        <v>1.0178579542872723E-2</v>
      </c>
      <c r="O26" s="82">
        <f t="shared" si="4"/>
        <v>0.27414237270508751</v>
      </c>
      <c r="P26" s="76">
        <f>分析係数表!C29</f>
        <v>0.39276807980049877</v>
      </c>
      <c r="Q26" s="82">
        <f t="shared" si="5"/>
        <v>0.10767437331932989</v>
      </c>
      <c r="R26" s="83">
        <v>0.13065429489476221</v>
      </c>
      <c r="S26" s="84">
        <f t="shared" si="6"/>
        <v>0.13703173160081372</v>
      </c>
      <c r="T26" s="85">
        <f>分析係数表!F29</f>
        <v>0.36926889714993805</v>
      </c>
      <c r="U26" s="86">
        <f t="shared" si="7"/>
        <v>5.0601556402778795E-2</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投入係数表!AG27</f>
        <v>0</v>
      </c>
      <c r="E27" s="77">
        <f t="shared" si="0"/>
        <v>0</v>
      </c>
      <c r="F27" s="76">
        <f>分析係数表!C30</f>
        <v>1</v>
      </c>
      <c r="G27" s="77">
        <f t="shared" si="1"/>
        <v>0</v>
      </c>
      <c r="H27" s="77">
        <v>3.3299784241426308E-2</v>
      </c>
      <c r="I27" s="77">
        <f t="shared" si="2"/>
        <v>3.3299784241426308E-2</v>
      </c>
      <c r="J27" s="76">
        <f>分析係数表!G30</f>
        <v>0.34503154574132494</v>
      </c>
      <c r="K27" s="78">
        <f t="shared" si="3"/>
        <v>1.1489476029671934E-2</v>
      </c>
      <c r="L27" s="79"/>
      <c r="M27" s="80"/>
      <c r="N27" s="81">
        <f>分析係数表!H30</f>
        <v>0</v>
      </c>
      <c r="O27" s="82">
        <f t="shared" si="4"/>
        <v>0</v>
      </c>
      <c r="P27" s="76">
        <f>分析係数表!C30</f>
        <v>1</v>
      </c>
      <c r="Q27" s="82">
        <f t="shared" si="5"/>
        <v>0</v>
      </c>
      <c r="R27" s="83">
        <v>5.8448114731414987E-2</v>
      </c>
      <c r="S27" s="84">
        <f t="shared" si="6"/>
        <v>9.1747898972841302E-2</v>
      </c>
      <c r="T27" s="85">
        <f>分析係数表!F30</f>
        <v>0.4357255520504732</v>
      </c>
      <c r="U27" s="86">
        <f t="shared" si="7"/>
        <v>3.9976903929412319E-2</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投入係数表!AG28</f>
        <v>0</v>
      </c>
      <c r="E28" s="77">
        <f t="shared" si="0"/>
        <v>0</v>
      </c>
      <c r="F28" s="76">
        <f>分析係数表!C31</f>
        <v>0.9610142630744849</v>
      </c>
      <c r="G28" s="77">
        <f t="shared" si="1"/>
        <v>0</v>
      </c>
      <c r="H28" s="77">
        <v>2.2258389180600347E-2</v>
      </c>
      <c r="I28" s="77">
        <f t="shared" si="2"/>
        <v>2.2258389180600347E-2</v>
      </c>
      <c r="J28" s="76">
        <f>分析係数表!G31</f>
        <v>7.0898896726351968E-2</v>
      </c>
      <c r="K28" s="78">
        <f t="shared" si="3"/>
        <v>1.578095235810334E-3</v>
      </c>
      <c r="L28" s="79"/>
      <c r="M28" s="80"/>
      <c r="N28" s="81">
        <f>分析係数表!H31</f>
        <v>2.4401326850547553E-2</v>
      </c>
      <c r="O28" s="82">
        <f t="shared" si="4"/>
        <v>0.65720738456532135</v>
      </c>
      <c r="P28" s="76">
        <f>分析係数表!C31</f>
        <v>0.9610142630744849</v>
      </c>
      <c r="Q28" s="82">
        <f t="shared" si="5"/>
        <v>0.6315856703651519</v>
      </c>
      <c r="R28" s="83">
        <v>0.83444712324306036</v>
      </c>
      <c r="S28" s="84">
        <f t="shared" si="6"/>
        <v>0.85670551242366066</v>
      </c>
      <c r="T28" s="85">
        <f>分析係数表!F31</f>
        <v>0.34418520528124436</v>
      </c>
      <c r="U28" s="86">
        <f t="shared" si="7"/>
        <v>0.29486536265911129</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投入係数表!AG29</f>
        <v>0</v>
      </c>
      <c r="E29" s="77">
        <f t="shared" si="0"/>
        <v>0</v>
      </c>
      <c r="F29" s="76">
        <f>分析係数表!C32</f>
        <v>1</v>
      </c>
      <c r="G29" s="77">
        <f t="shared" si="1"/>
        <v>0</v>
      </c>
      <c r="H29" s="77">
        <v>2.3655210523583815E-4</v>
      </c>
      <c r="I29" s="77">
        <f t="shared" si="2"/>
        <v>2.3655210523583815E-4</v>
      </c>
      <c r="J29" s="76">
        <f>分析係数表!G32</f>
        <v>0.14117647058823529</v>
      </c>
      <c r="K29" s="78">
        <f t="shared" si="3"/>
        <v>3.3395591327412445E-5</v>
      </c>
      <c r="L29" s="79"/>
      <c r="M29" s="80"/>
      <c r="N29" s="81">
        <f>分析係数表!H32</f>
        <v>7.0886536102149319E-3</v>
      </c>
      <c r="O29" s="82">
        <f t="shared" si="4"/>
        <v>0.19092058099104309</v>
      </c>
      <c r="P29" s="76">
        <f>分析係数表!C32</f>
        <v>1</v>
      </c>
      <c r="Q29" s="82">
        <f t="shared" si="5"/>
        <v>0.19092058099104309</v>
      </c>
      <c r="R29" s="83">
        <v>0.23997994293902963</v>
      </c>
      <c r="S29" s="84">
        <f t="shared" si="6"/>
        <v>0.24021649504426548</v>
      </c>
      <c r="T29" s="85">
        <f>分析係数表!F32</f>
        <v>0.4823529411764706</v>
      </c>
      <c r="U29" s="86">
        <f t="shared" si="7"/>
        <v>0.11586913290370453</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投入係数表!AG30</f>
        <v>0</v>
      </c>
      <c r="E30" s="77">
        <f t="shared" si="0"/>
        <v>0</v>
      </c>
      <c r="F30" s="76">
        <f>分析係数表!C33</f>
        <v>0.51830443159922934</v>
      </c>
      <c r="G30" s="77">
        <f t="shared" si="1"/>
        <v>0</v>
      </c>
      <c r="H30" s="77">
        <v>3.5881290700446667E-4</v>
      </c>
      <c r="I30" s="77">
        <f t="shared" si="2"/>
        <v>3.5881290700446667E-4</v>
      </c>
      <c r="J30" s="76">
        <f>分析係数表!G33</f>
        <v>0.50370370370370365</v>
      </c>
      <c r="K30" s="78">
        <f t="shared" si="3"/>
        <v>1.8073539019484246E-4</v>
      </c>
      <c r="L30" s="79"/>
      <c r="M30" s="80"/>
      <c r="N30" s="81">
        <f>分析係数表!H33</f>
        <v>1.0451220066342527E-3</v>
      </c>
      <c r="O30" s="82">
        <f t="shared" si="4"/>
        <v>2.8148547197397376E-2</v>
      </c>
      <c r="P30" s="76">
        <f>分析係数表!C33</f>
        <v>0.51830443159922934</v>
      </c>
      <c r="Q30" s="82">
        <f t="shared" si="5"/>
        <v>1.4589516755491127E-2</v>
      </c>
      <c r="R30" s="83">
        <v>4.6922427911427943E-2</v>
      </c>
      <c r="S30" s="84">
        <f t="shared" si="6"/>
        <v>4.7281240818432407E-2</v>
      </c>
      <c r="T30" s="85">
        <f>分析係数表!F33</f>
        <v>0.61481481481481481</v>
      </c>
      <c r="U30" s="86">
        <f t="shared" si="7"/>
        <v>2.9069207317999182E-2</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投入係数表!AG31</f>
        <v>0</v>
      </c>
      <c r="E31" s="77">
        <f t="shared" si="0"/>
        <v>0</v>
      </c>
      <c r="F31" s="76">
        <f>分析係数表!C34</f>
        <v>0.14253664373317376</v>
      </c>
      <c r="G31" s="77">
        <f t="shared" si="1"/>
        <v>0</v>
      </c>
      <c r="H31" s="77">
        <v>1.6427564662934831E-2</v>
      </c>
      <c r="I31" s="77">
        <f t="shared" si="2"/>
        <v>1.6427564662934831E-2</v>
      </c>
      <c r="J31" s="76">
        <f>分析係数表!G34</f>
        <v>0.42611464968152868</v>
      </c>
      <c r="K31" s="78">
        <f t="shared" si="3"/>
        <v>7.0000259614671351E-3</v>
      </c>
      <c r="L31" s="79"/>
      <c r="M31" s="80"/>
      <c r="N31" s="81">
        <f>分析係数表!H34</f>
        <v>0.17362657336302087</v>
      </c>
      <c r="O31" s="82">
        <f t="shared" si="4"/>
        <v>4.6763303844024078</v>
      </c>
      <c r="P31" s="76">
        <f>分析係数表!C34</f>
        <v>0.14253664373317376</v>
      </c>
      <c r="Q31" s="82">
        <f t="shared" si="5"/>
        <v>0.66654843798018149</v>
      </c>
      <c r="R31" s="83">
        <v>0.7043674965761535</v>
      </c>
      <c r="S31" s="84">
        <f t="shared" si="6"/>
        <v>0.72079506123908832</v>
      </c>
      <c r="T31" s="85">
        <f>分析係数表!F34</f>
        <v>0.68789808917197448</v>
      </c>
      <c r="U31" s="86">
        <f t="shared" si="7"/>
        <v>0.49583354531096518</v>
      </c>
      <c r="V31" s="87">
        <f>分析係数表!D34</f>
        <v>0.42038216560509556</v>
      </c>
      <c r="W31" s="88">
        <f t="shared" si="8"/>
        <v>0</v>
      </c>
      <c r="X31" s="76">
        <f>分析係数表!E34</f>
        <v>0.27643312101910827</v>
      </c>
      <c r="Y31" s="89">
        <f t="shared" si="9"/>
        <v>0</v>
      </c>
    </row>
    <row r="32" spans="1:25" x14ac:dyDescent="0.2">
      <c r="A32" s="6" t="s">
        <v>20</v>
      </c>
      <c r="B32" s="5" t="s">
        <v>37</v>
      </c>
      <c r="C32" s="90"/>
      <c r="D32" s="76">
        <f>投入係数表!AG32</f>
        <v>0</v>
      </c>
      <c r="E32" s="77">
        <f t="shared" si="0"/>
        <v>0</v>
      </c>
      <c r="F32" s="76">
        <f>分析係数表!C35</f>
        <v>0.11069496462754891</v>
      </c>
      <c r="G32" s="77">
        <f t="shared" si="1"/>
        <v>0</v>
      </c>
      <c r="H32" s="77">
        <v>2.9227977776598801E-2</v>
      </c>
      <c r="I32" s="77">
        <f t="shared" si="2"/>
        <v>2.9227977776598801E-2</v>
      </c>
      <c r="J32" s="76">
        <f>分析係数表!G35</f>
        <v>0.32042253521126762</v>
      </c>
      <c r="K32" s="78">
        <f t="shared" si="3"/>
        <v>9.3653027382763765E-3</v>
      </c>
      <c r="L32" s="79"/>
      <c r="M32" s="80"/>
      <c r="N32" s="81">
        <f>分析係数表!H35</f>
        <v>6.6251647203162636E-2</v>
      </c>
      <c r="O32" s="82">
        <f t="shared" si="4"/>
        <v>1.7843731223393642</v>
      </c>
      <c r="P32" s="76">
        <f>分析係数表!C35</f>
        <v>0.11069496462754891</v>
      </c>
      <c r="Q32" s="82">
        <f t="shared" si="5"/>
        <v>0.19752111965970492</v>
      </c>
      <c r="R32" s="83">
        <v>0.22805576562566535</v>
      </c>
      <c r="S32" s="84">
        <f t="shared" si="6"/>
        <v>0.25728374340226412</v>
      </c>
      <c r="T32" s="85">
        <f>分析係数表!F35</f>
        <v>0.63380281690140849</v>
      </c>
      <c r="U32" s="86">
        <f t="shared" si="7"/>
        <v>0.16306716131129417</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投入係数表!AG33</f>
        <v>4.1666666666666664E-2</v>
      </c>
      <c r="E33" s="77">
        <f t="shared" si="0"/>
        <v>4.1666666666666661</v>
      </c>
      <c r="F33" s="76">
        <f>分析係数表!C36</f>
        <v>0.6760350559081294</v>
      </c>
      <c r="G33" s="77">
        <f t="shared" si="1"/>
        <v>2.8168127329505386</v>
      </c>
      <c r="H33" s="77">
        <v>2.850057166201307</v>
      </c>
      <c r="I33" s="77">
        <f t="shared" si="2"/>
        <v>2.850057166201307</v>
      </c>
      <c r="J33" s="76">
        <f>分析係数表!G36</f>
        <v>4.0214477211796247E-3</v>
      </c>
      <c r="K33" s="78">
        <f t="shared" si="3"/>
        <v>1.1461355896251905E-2</v>
      </c>
      <c r="L33" s="79"/>
      <c r="M33" s="80"/>
      <c r="N33" s="81">
        <f>分析係数表!H36</f>
        <v>0.13227609397010043</v>
      </c>
      <c r="O33" s="82">
        <f t="shared" si="4"/>
        <v>3.5626269952879897</v>
      </c>
      <c r="P33" s="76">
        <f>分析係数表!C36</f>
        <v>0.6760350559081294</v>
      </c>
      <c r="Q33" s="82">
        <f t="shared" si="5"/>
        <v>2.408460739939327</v>
      </c>
      <c r="R33" s="83">
        <v>2.4731747555823742</v>
      </c>
      <c r="S33" s="84">
        <f t="shared" si="6"/>
        <v>5.3232319217836812</v>
      </c>
      <c r="T33" s="85">
        <f>分析係数表!F36</f>
        <v>0.90035746201966038</v>
      </c>
      <c r="U33" s="86">
        <f t="shared" si="7"/>
        <v>4.7928115828391942</v>
      </c>
      <c r="V33" s="87">
        <f>分析係数表!D36</f>
        <v>8.0428954423592495E-3</v>
      </c>
      <c r="W33" s="88">
        <f t="shared" si="8"/>
        <v>0</v>
      </c>
      <c r="X33" s="76">
        <f>分析係数表!E36</f>
        <v>0</v>
      </c>
      <c r="Y33" s="89">
        <f t="shared" si="9"/>
        <v>0</v>
      </c>
    </row>
    <row r="34" spans="1:25" x14ac:dyDescent="0.2">
      <c r="A34" s="6" t="s">
        <v>22</v>
      </c>
      <c r="B34" s="5" t="s">
        <v>377</v>
      </c>
      <c r="C34" s="90"/>
      <c r="D34" s="76">
        <f>投入係数表!AG34</f>
        <v>0</v>
      </c>
      <c r="E34" s="77">
        <f t="shared" si="0"/>
        <v>0</v>
      </c>
      <c r="F34" s="76">
        <f>分析係数表!C37</f>
        <v>0.1837517433751743</v>
      </c>
      <c r="G34" s="77">
        <f t="shared" si="1"/>
        <v>0</v>
      </c>
      <c r="H34" s="77">
        <v>5.3653419553938734E-3</v>
      </c>
      <c r="I34" s="77">
        <f t="shared" si="2"/>
        <v>5.3653419553938734E-3</v>
      </c>
      <c r="J34" s="76">
        <f>分析係数表!G37</f>
        <v>0.39318023660403617</v>
      </c>
      <c r="K34" s="78">
        <f t="shared" si="3"/>
        <v>2.1095464194833251E-3</v>
      </c>
      <c r="L34" s="79"/>
      <c r="M34" s="80"/>
      <c r="N34" s="81">
        <f>分析係数表!H37</f>
        <v>5.0938337801608578E-2</v>
      </c>
      <c r="O34" s="82">
        <f t="shared" si="4"/>
        <v>1.3719357134035852</v>
      </c>
      <c r="P34" s="76">
        <f>分析係数表!C37</f>
        <v>0.1837517433751743</v>
      </c>
      <c r="Q34" s="82">
        <f t="shared" si="5"/>
        <v>0.25209557913657227</v>
      </c>
      <c r="R34" s="83">
        <v>0.28946498706756008</v>
      </c>
      <c r="S34" s="84">
        <f t="shared" si="6"/>
        <v>0.29483032902295397</v>
      </c>
      <c r="T34" s="85">
        <f>分析係数表!F37</f>
        <v>0.67780097425191366</v>
      </c>
      <c r="U34" s="86">
        <f t="shared" si="7"/>
        <v>0.19983628425077046</v>
      </c>
      <c r="V34" s="87">
        <f>分析係数表!D37</f>
        <v>0.22059846903270702</v>
      </c>
      <c r="W34" s="88">
        <f t="shared" si="8"/>
        <v>0</v>
      </c>
      <c r="X34" s="76">
        <f>分析係数表!E37</f>
        <v>0.19763395963813501</v>
      </c>
      <c r="Y34" s="89">
        <f t="shared" si="9"/>
        <v>0</v>
      </c>
    </row>
    <row r="35" spans="1:25" x14ac:dyDescent="0.2">
      <c r="A35" s="6" t="s">
        <v>23</v>
      </c>
      <c r="B35" s="5" t="s">
        <v>193</v>
      </c>
      <c r="C35" s="75">
        <f>最終需要_まとめ!C36</f>
        <v>100</v>
      </c>
      <c r="D35" s="76">
        <f>投入係数表!AG35</f>
        <v>4.1666666666666664E-2</v>
      </c>
      <c r="E35" s="77">
        <f t="shared" si="0"/>
        <v>4.1666666666666661</v>
      </c>
      <c r="F35" s="76">
        <f>分析係数表!C38</f>
        <v>7.8895463510848529E-3</v>
      </c>
      <c r="G35" s="77">
        <f t="shared" si="1"/>
        <v>3.2873109796186885E-2</v>
      </c>
      <c r="H35" s="77">
        <v>3.3491936364812132E-2</v>
      </c>
      <c r="I35" s="77">
        <f t="shared" si="2"/>
        <v>100.03349193636481</v>
      </c>
      <c r="J35" s="76">
        <f>分析係数表!G38</f>
        <v>0.41666666666666669</v>
      </c>
      <c r="K35" s="78">
        <f t="shared" si="3"/>
        <v>41.680621640152005</v>
      </c>
      <c r="L35" s="79"/>
      <c r="M35" s="80"/>
      <c r="N35" s="81">
        <f>分析係数表!H38</f>
        <v>4.4667605761803064E-2</v>
      </c>
      <c r="O35" s="82">
        <f t="shared" si="4"/>
        <v>1.2030444302192009</v>
      </c>
      <c r="P35" s="76">
        <f>分析係数表!C38</f>
        <v>7.8895463510848529E-3</v>
      </c>
      <c r="Q35" s="82">
        <f t="shared" si="5"/>
        <v>9.491474794628852E-3</v>
      </c>
      <c r="R35" s="83">
        <v>1.0630936148809356E-2</v>
      </c>
      <c r="S35" s="84">
        <f t="shared" si="6"/>
        <v>100.04412287251363</v>
      </c>
      <c r="T35" s="85">
        <f>分析係数表!F38</f>
        <v>0.70833333333333337</v>
      </c>
      <c r="U35" s="86">
        <f t="shared" si="7"/>
        <v>70.864587034697152</v>
      </c>
      <c r="V35" s="87">
        <f>分析係数表!D38</f>
        <v>0.54166666666666663</v>
      </c>
      <c r="W35" s="88">
        <f t="shared" si="8"/>
        <v>54</v>
      </c>
      <c r="X35" s="76">
        <f>分析係数表!E38</f>
        <v>0.66666666666666663</v>
      </c>
      <c r="Y35" s="89">
        <f t="shared" si="9"/>
        <v>67</v>
      </c>
    </row>
    <row r="36" spans="1:25" x14ac:dyDescent="0.2">
      <c r="A36" s="6" t="s">
        <v>24</v>
      </c>
      <c r="B36" s="5" t="s">
        <v>39</v>
      </c>
      <c r="C36" s="90"/>
      <c r="D36" s="76">
        <f>投入係数表!AG36</f>
        <v>0</v>
      </c>
      <c r="E36" s="77">
        <f t="shared" si="0"/>
        <v>0</v>
      </c>
      <c r="F36" s="76">
        <f>分析係数表!C39</f>
        <v>1</v>
      </c>
      <c r="G36" s="77">
        <f t="shared" si="1"/>
        <v>0</v>
      </c>
      <c r="H36" s="77">
        <v>2.1161971854110452E-3</v>
      </c>
      <c r="I36" s="77">
        <f t="shared" si="2"/>
        <v>2.1161971854110452E-3</v>
      </c>
      <c r="J36" s="76">
        <f>分析係数表!G39</f>
        <v>0.33114754098360655</v>
      </c>
      <c r="K36" s="78">
        <f t="shared" si="3"/>
        <v>7.0077349418529698E-4</v>
      </c>
      <c r="L36" s="79"/>
      <c r="M36" s="80"/>
      <c r="N36" s="81">
        <f>分析係数表!H39</f>
        <v>4.0896078520470756E-3</v>
      </c>
      <c r="O36" s="82">
        <f t="shared" si="4"/>
        <v>0.11014648903329408</v>
      </c>
      <c r="P36" s="76">
        <f>分析係数表!C39</f>
        <v>1</v>
      </c>
      <c r="Q36" s="82">
        <f t="shared" si="5"/>
        <v>0.11014648903329408</v>
      </c>
      <c r="R36" s="83">
        <v>0.17030376931454266</v>
      </c>
      <c r="S36" s="84">
        <f t="shared" si="6"/>
        <v>0.1724199664999537</v>
      </c>
      <c r="T36" s="85">
        <f>分析係数表!F39</f>
        <v>0.68196721311475406</v>
      </c>
      <c r="U36" s="86">
        <f t="shared" si="7"/>
        <v>0.11758476403931267</v>
      </c>
      <c r="V36" s="87">
        <f>分析係数表!D39</f>
        <v>6.0655737704918035E-2</v>
      </c>
      <c r="W36" s="88">
        <f t="shared" si="8"/>
        <v>0</v>
      </c>
      <c r="X36" s="76">
        <f>分析係数表!E39</f>
        <v>7.7049180327868852E-2</v>
      </c>
      <c r="Y36" s="89">
        <f t="shared" si="9"/>
        <v>0</v>
      </c>
    </row>
    <row r="37" spans="1:25" x14ac:dyDescent="0.2">
      <c r="A37" s="6" t="s">
        <v>25</v>
      </c>
      <c r="B37" s="5" t="s">
        <v>40</v>
      </c>
      <c r="C37" s="90"/>
      <c r="D37" s="76">
        <f>投入係数表!AG37</f>
        <v>0</v>
      </c>
      <c r="E37" s="77">
        <f t="shared" si="0"/>
        <v>0</v>
      </c>
      <c r="F37" s="76">
        <f>分析係数表!C40</f>
        <v>0.77068092290377044</v>
      </c>
      <c r="G37" s="77">
        <f t="shared" si="1"/>
        <v>0</v>
      </c>
      <c r="H37" s="77">
        <v>9.3139056253956934E-6</v>
      </c>
      <c r="I37" s="77">
        <f t="shared" si="2"/>
        <v>9.3139056253956934E-6</v>
      </c>
      <c r="J37" s="76">
        <f>分析係数表!G40</f>
        <v>0.52989130434782605</v>
      </c>
      <c r="K37" s="78">
        <f t="shared" si="3"/>
        <v>4.9353576004134789E-6</v>
      </c>
      <c r="L37" s="79"/>
      <c r="M37" s="80"/>
      <c r="N37" s="81">
        <f>分析係数表!H40</f>
        <v>3.0172217930658426E-2</v>
      </c>
      <c r="O37" s="82">
        <f t="shared" si="4"/>
        <v>0.81263631909008072</v>
      </c>
      <c r="P37" s="76">
        <f>分析係数表!C40</f>
        <v>0.77068092290377044</v>
      </c>
      <c r="Q37" s="82">
        <f t="shared" si="5"/>
        <v>0.62628330838146629</v>
      </c>
      <c r="R37" s="83">
        <v>0.626400284793041</v>
      </c>
      <c r="S37" s="84">
        <f t="shared" si="6"/>
        <v>0.62640959869866641</v>
      </c>
      <c r="T37" s="85">
        <f>分析係数表!F40</f>
        <v>0.69599184782608692</v>
      </c>
      <c r="U37" s="86">
        <f t="shared" si="7"/>
        <v>0.4359759740942824</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投入係数表!AG38</f>
        <v>0</v>
      </c>
      <c r="E38" s="77">
        <f t="shared" si="0"/>
        <v>0</v>
      </c>
      <c r="F38" s="76">
        <f>分析係数表!C41</f>
        <v>0.61174300645557944</v>
      </c>
      <c r="G38" s="77">
        <f t="shared" si="1"/>
        <v>0</v>
      </c>
      <c r="H38" s="77">
        <v>2.7102451961926108E-5</v>
      </c>
      <c r="I38" s="77">
        <f t="shared" si="2"/>
        <v>2.7102451961926108E-5</v>
      </c>
      <c r="J38" s="76">
        <f>分析係数表!G41</f>
        <v>0.45221971407072986</v>
      </c>
      <c r="K38" s="78">
        <f t="shared" si="3"/>
        <v>1.2256263076837917E-5</v>
      </c>
      <c r="L38" s="79"/>
      <c r="M38" s="80"/>
      <c r="N38" s="81">
        <f>分析係数表!H41</f>
        <v>5.2210660244467667E-2</v>
      </c>
      <c r="O38" s="82">
        <f t="shared" si="4"/>
        <v>1.4062035099917209</v>
      </c>
      <c r="P38" s="76">
        <f>分析係数表!C41</f>
        <v>0.61174300645557944</v>
      </c>
      <c r="Q38" s="82">
        <f t="shared" si="5"/>
        <v>0.86023516289072377</v>
      </c>
      <c r="R38" s="83">
        <v>0.87193962476288311</v>
      </c>
      <c r="S38" s="84">
        <f t="shared" si="6"/>
        <v>0.87196672721484503</v>
      </c>
      <c r="T38" s="85">
        <f>分析係数表!F41</f>
        <v>0.5410082768999247</v>
      </c>
      <c r="U38" s="86">
        <f t="shared" si="7"/>
        <v>0.47174121660456997</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投入係数表!AG39</f>
        <v>0</v>
      </c>
      <c r="E39" s="77">
        <f>$C$35*D39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0.40631815954504036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投入係数表!AG40</f>
        <v>0.20833333333333334</v>
      </c>
      <c r="E40" s="77">
        <f>$C$35*D40</f>
        <v>20.833333333333336</v>
      </c>
      <c r="F40" s="76">
        <f>分析係数表!C43</f>
        <v>0.17601918465227817</v>
      </c>
      <c r="G40" s="77">
        <f>E40*F40</f>
        <v>3.6670663469224625</v>
      </c>
      <c r="H40" s="77">
        <v>3.7608264986246915</v>
      </c>
      <c r="I40" s="77">
        <f>C40+H40</f>
        <v>3.7608264986246915</v>
      </c>
      <c r="J40" s="76">
        <f>分析係数表!G43</f>
        <v>0.3244228432563791</v>
      </c>
      <c r="K40" s="78">
        <f>I40*J40</f>
        <v>1.2200980256777554</v>
      </c>
      <c r="L40" s="79"/>
      <c r="M40" s="80"/>
      <c r="N40" s="81">
        <f>分析係数表!H43</f>
        <v>4.0396237560776115E-2</v>
      </c>
      <c r="O40" s="82">
        <f t="shared" si="4"/>
        <v>1.0880025416733159</v>
      </c>
      <c r="P40" s="76">
        <f>分析係数表!C43</f>
        <v>0.17601918465227817</v>
      </c>
      <c r="Q40" s="82">
        <f>O40*P40</f>
        <v>0.19150932028494336</v>
      </c>
      <c r="R40" s="83">
        <v>0.26440159399996471</v>
      </c>
      <c r="S40" s="84">
        <f>I40+R40</f>
        <v>4.0252280926246566</v>
      </c>
      <c r="T40" s="85">
        <f>分析係数表!F43</f>
        <v>0.59416767922235725</v>
      </c>
      <c r="U40" s="86">
        <f>S40*T40</f>
        <v>2.3916604341354279</v>
      </c>
      <c r="V40" s="87">
        <f>分析係数表!D43</f>
        <v>0.17253948967193194</v>
      </c>
      <c r="W40" s="88">
        <f>ROUND(S40*V40,0)</f>
        <v>1</v>
      </c>
      <c r="X40" s="76">
        <f>分析係数表!E43</f>
        <v>9.5990279465370601E-2</v>
      </c>
      <c r="Y40" s="89">
        <f>ROUND(S40*X40,0)</f>
        <v>0</v>
      </c>
    </row>
    <row r="41" spans="1:25" x14ac:dyDescent="0.2">
      <c r="A41" s="6" t="s">
        <v>340</v>
      </c>
      <c r="B41" s="5" t="s">
        <v>42</v>
      </c>
      <c r="C41" s="90"/>
      <c r="D41" s="76">
        <f>投入係数表!AG41</f>
        <v>0</v>
      </c>
      <c r="E41" s="77">
        <f>$C$35*D41</f>
        <v>0</v>
      </c>
      <c r="F41" s="76">
        <f>分析係数表!C44</f>
        <v>0.35545171339563864</v>
      </c>
      <c r="G41" s="77">
        <f>E41*F41</f>
        <v>0</v>
      </c>
      <c r="H41" s="77">
        <v>4.6600290066050579E-4</v>
      </c>
      <c r="I41" s="77">
        <f>C41+H41</f>
        <v>4.6600290066050579E-4</v>
      </c>
      <c r="J41" s="76">
        <f>分析係数表!G44</f>
        <v>0.26461880088823092</v>
      </c>
      <c r="K41" s="78">
        <f>I41*J41</f>
        <v>1.2331312878322045E-4</v>
      </c>
      <c r="L41" s="79"/>
      <c r="M41" s="80"/>
      <c r="N41" s="81">
        <f>分析係数表!H44</f>
        <v>0.11582678238742218</v>
      </c>
      <c r="O41" s="82">
        <f t="shared" si="4"/>
        <v>3.1195933393985178</v>
      </c>
      <c r="P41" s="76">
        <f>分析係数表!C44</f>
        <v>0.35545171339563864</v>
      </c>
      <c r="Q41" s="82">
        <f>O41*P41</f>
        <v>1.1088647975868251</v>
      </c>
      <c r="R41" s="83">
        <v>1.1227873036892231</v>
      </c>
      <c r="S41" s="84">
        <f>I41+R41</f>
        <v>1.1232533065898835</v>
      </c>
      <c r="T41" s="85">
        <f>分析係数表!F44</f>
        <v>0.46669133974833454</v>
      </c>
      <c r="U41" s="86">
        <f>S41*T41</f>
        <v>0.52421259052917957</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投入係数表!AG42</f>
        <v>0</v>
      </c>
      <c r="E42" s="77">
        <f>$C$35*D42</f>
        <v>0</v>
      </c>
      <c r="F42" s="76">
        <f>分析係数表!C45</f>
        <v>1</v>
      </c>
      <c r="G42" s="77">
        <f>E42*F42</f>
        <v>0</v>
      </c>
      <c r="H42" s="77">
        <v>3.8321880209209826E-2</v>
      </c>
      <c r="I42" s="77">
        <f>C42+H42</f>
        <v>3.8321880209209826E-2</v>
      </c>
      <c r="J42" s="76">
        <f>分析係数表!G45</f>
        <v>0</v>
      </c>
      <c r="K42" s="78">
        <f>I42*J42</f>
        <v>0</v>
      </c>
      <c r="L42" s="79"/>
      <c r="M42" s="80"/>
      <c r="N42" s="81">
        <f>分析係数表!H45</f>
        <v>0</v>
      </c>
      <c r="O42" s="82">
        <f t="shared" si="4"/>
        <v>0</v>
      </c>
      <c r="P42" s="76">
        <f>分析係数表!C45</f>
        <v>1</v>
      </c>
      <c r="Q42" s="82">
        <f>O42*P42</f>
        <v>0</v>
      </c>
      <c r="R42" s="83">
        <v>8.7039288830954575E-2</v>
      </c>
      <c r="S42" s="84">
        <f>I42+R42</f>
        <v>0.12536116904016439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0</v>
      </c>
      <c r="E43" s="77">
        <f>$C$35*D43</f>
        <v>0</v>
      </c>
      <c r="F43" s="76">
        <f>分析係数表!C46</f>
        <v>0.4567198177676538</v>
      </c>
      <c r="G43" s="77">
        <f>E43*F43</f>
        <v>0</v>
      </c>
      <c r="H43" s="77">
        <v>1.1048198292665456E-2</v>
      </c>
      <c r="I43" s="77">
        <f>C43+H43</f>
        <v>1.1048198292665456E-2</v>
      </c>
      <c r="J43" s="76">
        <f>分析係数表!G46</f>
        <v>7.462686567164179E-3</v>
      </c>
      <c r="K43" s="78">
        <f>I43*J43</f>
        <v>8.2449240990040718E-5</v>
      </c>
      <c r="L43" s="79"/>
      <c r="M43" s="80"/>
      <c r="N43" s="81">
        <f>分析係数表!H46</f>
        <v>2.3901485890852909E-2</v>
      </c>
      <c r="O43" s="82">
        <f t="shared" si="4"/>
        <v>0.64374503590569643</v>
      </c>
      <c r="P43" s="76">
        <f>分析係数表!C46</f>
        <v>0.4567198177676538</v>
      </c>
      <c r="Q43" s="82">
        <f>O43*P43</f>
        <v>0.29401111548768144</v>
      </c>
      <c r="R43" s="83">
        <v>0.31406787887093407</v>
      </c>
      <c r="S43" s="84">
        <f>I43+R43</f>
        <v>0.32511607716359953</v>
      </c>
      <c r="T43" s="85">
        <f>分析係数表!F46</f>
        <v>0.31592039800995025</v>
      </c>
      <c r="U43" s="86">
        <f>S43*T43</f>
        <v>0.10271080049695806</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投入係数表!AG44</f>
        <v>0.29166666666666669</v>
      </c>
      <c r="E44" s="91">
        <f>SUM(E5:E43)</f>
        <v>29.166666666666668</v>
      </c>
      <c r="F44" s="92">
        <f>分析係数表!C47</f>
        <v>0.36342247216802481</v>
      </c>
      <c r="G44" s="91">
        <f>SUM(G5:G43)</f>
        <v>6.5167521896691873</v>
      </c>
      <c r="H44" s="91">
        <f>SUM(H5:H43)</f>
        <v>6.8597998927954249</v>
      </c>
      <c r="I44" s="91">
        <f>SUM(I5:I43)</f>
        <v>106.85979989279544</v>
      </c>
      <c r="J44" s="92">
        <f>分析係数表!G47</f>
        <v>0.19905001489523683</v>
      </c>
      <c r="K44" s="93">
        <f>SUM(K5:K43)</f>
        <v>42.955764383407811</v>
      </c>
      <c r="L44" s="94">
        <f>最終需要_まとめ!$L$33</f>
        <v>0.627</v>
      </c>
      <c r="M44" s="91">
        <f>K44*L44</f>
        <v>26.933264268396698</v>
      </c>
      <c r="N44" s="95">
        <f>分析係数表!H47</f>
        <v>1</v>
      </c>
      <c r="O44" s="96">
        <f>SUM(O5:O43)</f>
        <v>26.933264268396695</v>
      </c>
      <c r="P44" s="92">
        <f>分析係数表!C47</f>
        <v>0.36342247216802481</v>
      </c>
      <c r="Q44" s="96">
        <f>SUM(Q5:Q43)</f>
        <v>8.1062237764557263</v>
      </c>
      <c r="R44" s="91">
        <f>SUM(R5:R43)</f>
        <v>9.0565148062446195</v>
      </c>
      <c r="S44" s="97">
        <f>SUM(S5:S43)</f>
        <v>115.91631469904006</v>
      </c>
      <c r="T44" s="98">
        <f>分析係数表!F47</f>
        <v>0.46090827844162724</v>
      </c>
      <c r="U44" s="99">
        <f>SUM(U5:U43)</f>
        <v>81.344156519574412</v>
      </c>
      <c r="V44" s="100">
        <f>分析係数表!D47</f>
        <v>7.2937009698454208E-2</v>
      </c>
      <c r="W44" s="101">
        <f>SUM(W5:W43)</f>
        <v>55</v>
      </c>
      <c r="X44" s="92">
        <f>分析係数表!E47</f>
        <v>5.555923339181093E-2</v>
      </c>
      <c r="Y44" s="102">
        <f>SUM(Y5:Y43)</f>
        <v>67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0.28540305010893241</v>
      </c>
      <c r="G5" s="77">
        <f t="shared" ref="G5:G38" si="1">E5*F5</f>
        <v>0</v>
      </c>
      <c r="H5" s="77">
        <f t="array" ref="H5:H43">MMULT(逆行列係数!C5:AO43,'32'!G5:G43)</f>
        <v>1.0298721506093731E-3</v>
      </c>
      <c r="I5" s="77">
        <f t="shared" ref="I5:I38" si="2">C5+H5</f>
        <v>1.0298721506093731E-3</v>
      </c>
      <c r="J5" s="76">
        <f>分析係数表!G8</f>
        <v>0.12073170731707317</v>
      </c>
      <c r="K5" s="78">
        <f t="shared" ref="K5:K38" si="3">I5*J5</f>
        <v>1.2433822306137554E-4</v>
      </c>
      <c r="L5" s="79" t="s">
        <v>187</v>
      </c>
      <c r="M5" s="80" t="s">
        <v>187</v>
      </c>
      <c r="N5" s="81">
        <f>分析係数表!H8</f>
        <v>1.3177625301040578E-2</v>
      </c>
      <c r="O5" s="82">
        <f t="shared" ref="O5:O43" si="4">$M$44*N5</f>
        <v>0.29406679359862881</v>
      </c>
      <c r="P5" s="76">
        <f>分析係数表!C8</f>
        <v>0.28540305010893241</v>
      </c>
      <c r="Q5" s="82">
        <f t="shared" ref="Q5:Q38" si="5">O5*P5</f>
        <v>8.3927559828802539E-2</v>
      </c>
      <c r="R5" s="83">
        <f t="array" ref="R5:R43">MMULT(逆行列係数!C5:AO43,'32'!Q5:Q43)</f>
        <v>9.7082196147869296E-2</v>
      </c>
      <c r="S5" s="84">
        <f t="shared" ref="S5:S38" si="6">I5+R5</f>
        <v>9.8112068298478669E-2</v>
      </c>
      <c r="T5" s="85">
        <f>分析係数表!F8</f>
        <v>0.44634146341463415</v>
      </c>
      <c r="U5" s="86">
        <f t="shared" ref="U5:U38" si="7">S5*T5</f>
        <v>4.3791484142979502E-2</v>
      </c>
      <c r="V5" s="87">
        <f>分析係数表!D8</f>
        <v>0.27682926829268295</v>
      </c>
      <c r="W5" s="88">
        <f t="shared" ref="W5:W38" si="8">ROUND(S5*V5,0)</f>
        <v>0</v>
      </c>
      <c r="X5" s="76">
        <f>分析係数表!E8</f>
        <v>8.658536585365853E-2</v>
      </c>
      <c r="Y5" s="89">
        <f t="shared" ref="Y5:Y38" si="9">ROUND(S5*X5,0)</f>
        <v>0</v>
      </c>
    </row>
    <row r="6" spans="1:25" x14ac:dyDescent="0.2">
      <c r="A6" s="6" t="s">
        <v>219</v>
      </c>
      <c r="B6" s="5" t="s">
        <v>265</v>
      </c>
      <c r="C6" s="90"/>
      <c r="D6" s="76">
        <f>投入係数表!AH6</f>
        <v>0</v>
      </c>
      <c r="E6" s="77">
        <f t="shared" si="0"/>
        <v>0</v>
      </c>
      <c r="F6" s="76">
        <f>分析係数表!C9</f>
        <v>1</v>
      </c>
      <c r="G6" s="77">
        <f t="shared" si="1"/>
        <v>0</v>
      </c>
      <c r="H6" s="77">
        <v>7.1769583409810652E-3</v>
      </c>
      <c r="I6" s="77">
        <f t="shared" si="2"/>
        <v>7.1769583409810652E-3</v>
      </c>
      <c r="J6" s="76">
        <f>分析係数表!G9</f>
        <v>0.24766355140186916</v>
      </c>
      <c r="K6" s="78">
        <f t="shared" si="3"/>
        <v>1.7774709909906376E-3</v>
      </c>
      <c r="L6" s="79"/>
      <c r="M6" s="80"/>
      <c r="N6" s="81">
        <f>分析係数表!H9</f>
        <v>6.816013086745127E-4</v>
      </c>
      <c r="O6" s="82">
        <f t="shared" si="4"/>
        <v>1.5210351393032524E-2</v>
      </c>
      <c r="P6" s="76">
        <f>分析係数表!C9</f>
        <v>1</v>
      </c>
      <c r="Q6" s="82">
        <f t="shared" si="5"/>
        <v>1.5210351393032524E-2</v>
      </c>
      <c r="R6" s="83">
        <v>1.9185882626714248E-2</v>
      </c>
      <c r="S6" s="84">
        <f t="shared" si="6"/>
        <v>2.6362840967695311E-2</v>
      </c>
      <c r="T6" s="85">
        <f>分析係数表!F9</f>
        <v>0.64018691588785048</v>
      </c>
      <c r="U6" s="86">
        <f t="shared" si="7"/>
        <v>1.6877145853150737E-2</v>
      </c>
      <c r="V6" s="87">
        <f>分析係数表!D9</f>
        <v>0.1822429906542056</v>
      </c>
      <c r="W6" s="88">
        <f t="shared" si="8"/>
        <v>0</v>
      </c>
      <c r="X6" s="76">
        <f>分析係数表!E9</f>
        <v>0.10981308411214953</v>
      </c>
      <c r="Y6" s="89">
        <f t="shared" si="9"/>
        <v>0</v>
      </c>
    </row>
    <row r="7" spans="1:25" x14ac:dyDescent="0.2">
      <c r="A7" s="6" t="s">
        <v>220</v>
      </c>
      <c r="B7" s="5" t="s">
        <v>266</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3.0420702786065047E-2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8.7822458270106263E-2</v>
      </c>
      <c r="G8" s="77">
        <f t="shared" si="1"/>
        <v>0</v>
      </c>
      <c r="H8" s="77">
        <v>4.6338474985566966E-2</v>
      </c>
      <c r="I8" s="77">
        <f t="shared" si="2"/>
        <v>4.6338474985566966E-2</v>
      </c>
      <c r="J8" s="76">
        <f>分析係数表!G11</f>
        <v>0.34070796460176989</v>
      </c>
      <c r="K8" s="78">
        <f t="shared" si="3"/>
        <v>1.5787887495082548E-2</v>
      </c>
      <c r="L8" s="79"/>
      <c r="M8" s="80"/>
      <c r="N8" s="81">
        <f>分析係数表!H11</f>
        <v>0</v>
      </c>
      <c r="O8" s="82">
        <f t="shared" si="4"/>
        <v>0</v>
      </c>
      <c r="P8" s="76">
        <f>分析係数表!C11</f>
        <v>8.7822458270106263E-2</v>
      </c>
      <c r="Q8" s="82">
        <f t="shared" si="5"/>
        <v>0</v>
      </c>
      <c r="R8" s="83">
        <v>2.0341227438223648E-2</v>
      </c>
      <c r="S8" s="84">
        <f t="shared" si="6"/>
        <v>6.6679702423790621E-2</v>
      </c>
      <c r="T8" s="85">
        <f>分析係数表!F11</f>
        <v>0.55309734513274333</v>
      </c>
      <c r="U8" s="86">
        <f t="shared" si="7"/>
        <v>3.6880366384839942E-2</v>
      </c>
      <c r="V8" s="87">
        <f>分析係数表!D11</f>
        <v>2.2123893805309734E-2</v>
      </c>
      <c r="W8" s="88">
        <f t="shared" si="8"/>
        <v>0</v>
      </c>
      <c r="X8" s="76">
        <f>分析係数表!E11</f>
        <v>1.0324483775811209E-2</v>
      </c>
      <c r="Y8" s="89">
        <f t="shared" si="9"/>
        <v>0</v>
      </c>
    </row>
    <row r="9" spans="1:25" x14ac:dyDescent="0.2">
      <c r="A9" s="6" t="s">
        <v>222</v>
      </c>
      <c r="B9" s="5" t="s">
        <v>190</v>
      </c>
      <c r="C9" s="90"/>
      <c r="D9" s="76">
        <f>投入係数表!AH9</f>
        <v>4.0983606557377049E-4</v>
      </c>
      <c r="E9" s="77">
        <f t="shared" si="0"/>
        <v>4.0983606557377046E-2</v>
      </c>
      <c r="F9" s="76">
        <f>分析係数表!C12</f>
        <v>5.1649194579391433E-2</v>
      </c>
      <c r="G9" s="77">
        <f t="shared" si="1"/>
        <v>2.1167702696471896E-3</v>
      </c>
      <c r="H9" s="77">
        <v>2.4220700979963165E-3</v>
      </c>
      <c r="I9" s="77">
        <f t="shared" si="2"/>
        <v>2.4220700979963165E-3</v>
      </c>
      <c r="J9" s="76">
        <f>分析係数表!G12</f>
        <v>0.11451828724353257</v>
      </c>
      <c r="K9" s="78">
        <f t="shared" si="3"/>
        <v>2.7737131920631324E-4</v>
      </c>
      <c r="L9" s="79"/>
      <c r="M9" s="80"/>
      <c r="N9" s="81">
        <f>分析係数表!H12</f>
        <v>9.8559549234334534E-2</v>
      </c>
      <c r="O9" s="82">
        <f t="shared" si="4"/>
        <v>2.1994168114325028</v>
      </c>
      <c r="P9" s="76">
        <f>分析係数表!C12</f>
        <v>5.1649194579391433E-2</v>
      </c>
      <c r="Q9" s="82">
        <f t="shared" si="5"/>
        <v>0.11359810685486202</v>
      </c>
      <c r="R9" s="83">
        <v>0.12223794183168404</v>
      </c>
      <c r="S9" s="84">
        <f t="shared" si="6"/>
        <v>0.12466001192968036</v>
      </c>
      <c r="T9" s="85">
        <f>分析係数表!F12</f>
        <v>0.48360838537020517</v>
      </c>
      <c r="U9" s="86">
        <f t="shared" si="7"/>
        <v>6.0286627089543236E-2</v>
      </c>
      <c r="V9" s="87">
        <f>分析係数表!D12</f>
        <v>3.2560214094558428E-2</v>
      </c>
      <c r="W9" s="88">
        <f t="shared" si="8"/>
        <v>0</v>
      </c>
      <c r="X9" s="76">
        <f>分析係数表!E12</f>
        <v>3.6685994647636042E-2</v>
      </c>
      <c r="Y9" s="89">
        <f t="shared" si="9"/>
        <v>0</v>
      </c>
    </row>
    <row r="10" spans="1:25" x14ac:dyDescent="0.2">
      <c r="A10" s="6" t="s">
        <v>223</v>
      </c>
      <c r="B10" s="5" t="s">
        <v>28</v>
      </c>
      <c r="C10" s="90"/>
      <c r="D10" s="76">
        <f>投入係数表!AH10</f>
        <v>3.2786885245901639E-3</v>
      </c>
      <c r="E10" s="77">
        <f t="shared" si="0"/>
        <v>0.32786885245901637</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0.32752956666330035</v>
      </c>
      <c r="P10" s="76">
        <f>分析係数表!C13</f>
        <v>0</v>
      </c>
      <c r="Q10" s="82">
        <f t="shared" si="5"/>
        <v>0</v>
      </c>
      <c r="R10" s="83">
        <v>0</v>
      </c>
      <c r="S10" s="84">
        <f t="shared" si="6"/>
        <v>0</v>
      </c>
      <c r="T10" s="85">
        <f>分析係数表!F13</f>
        <v>0.37768240343347642</v>
      </c>
      <c r="U10" s="86">
        <f t="shared" si="7"/>
        <v>0</v>
      </c>
      <c r="V10" s="87">
        <f>分析係数表!D13</f>
        <v>0.18454935622317598</v>
      </c>
      <c r="W10" s="88">
        <f t="shared" si="8"/>
        <v>0</v>
      </c>
      <c r="X10" s="76">
        <f>分析係数表!E13</f>
        <v>0.16738197424892703</v>
      </c>
      <c r="Y10" s="89">
        <f t="shared" si="9"/>
        <v>0</v>
      </c>
    </row>
    <row r="11" spans="1:25" x14ac:dyDescent="0.2">
      <c r="A11" s="6" t="s">
        <v>224</v>
      </c>
      <c r="B11" s="5" t="s">
        <v>267</v>
      </c>
      <c r="C11" s="90"/>
      <c r="D11" s="76">
        <f>投入係数表!AH11</f>
        <v>1.2295081967213116E-3</v>
      </c>
      <c r="E11" s="77">
        <f t="shared" si="0"/>
        <v>0.12295081967213116</v>
      </c>
      <c r="F11" s="76">
        <f>分析係数表!C14</f>
        <v>0.34108258154059679</v>
      </c>
      <c r="G11" s="77">
        <f t="shared" si="1"/>
        <v>4.1936382976302887E-2</v>
      </c>
      <c r="H11" s="77">
        <v>1.0275846005178741</v>
      </c>
      <c r="I11" s="77">
        <f t="shared" si="2"/>
        <v>1.0275846005178741</v>
      </c>
      <c r="J11" s="76">
        <f>分析係数表!G14</f>
        <v>0.16056603773584904</v>
      </c>
      <c r="K11" s="78">
        <f t="shared" si="3"/>
        <v>0.16499518774353034</v>
      </c>
      <c r="L11" s="79"/>
      <c r="M11" s="80"/>
      <c r="N11" s="81">
        <f>分析係数表!H14</f>
        <v>1.2723224428590903E-3</v>
      </c>
      <c r="O11" s="82">
        <f t="shared" si="4"/>
        <v>2.8392655933660711E-2</v>
      </c>
      <c r="P11" s="76">
        <f>分析係数表!C14</f>
        <v>0.34108258154059679</v>
      </c>
      <c r="Q11" s="82">
        <f t="shared" si="5"/>
        <v>9.6842403826469386E-3</v>
      </c>
      <c r="R11" s="83">
        <v>6.1924458470543245E-2</v>
      </c>
      <c r="S11" s="84">
        <f t="shared" si="6"/>
        <v>1.0895090589884173</v>
      </c>
      <c r="T11" s="85">
        <f>分析係数表!F14</f>
        <v>0.29226415094339625</v>
      </c>
      <c r="U11" s="86">
        <f t="shared" si="7"/>
        <v>0.31842444007038839</v>
      </c>
      <c r="V11" s="87">
        <f>分析係数表!D14</f>
        <v>2.69811320754717E-2</v>
      </c>
      <c r="W11" s="88">
        <f t="shared" si="8"/>
        <v>0</v>
      </c>
      <c r="X11" s="76">
        <f>分析係数表!E14</f>
        <v>2.358490566037736E-2</v>
      </c>
      <c r="Y11" s="89">
        <f t="shared" si="9"/>
        <v>0</v>
      </c>
    </row>
    <row r="12" spans="1:25" x14ac:dyDescent="0.2">
      <c r="A12" s="6" t="s">
        <v>225</v>
      </c>
      <c r="B12" s="5" t="s">
        <v>29</v>
      </c>
      <c r="C12" s="90"/>
      <c r="D12" s="76">
        <f>投入係数表!AH12</f>
        <v>8.1967213114754098E-4</v>
      </c>
      <c r="E12" s="77">
        <f t="shared" si="0"/>
        <v>8.1967213114754092E-2</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0.20381870866663582</v>
      </c>
      <c r="P12" s="76">
        <f>分析係数表!C15</f>
        <v>0</v>
      </c>
      <c r="Q12" s="82">
        <f t="shared" si="5"/>
        <v>0</v>
      </c>
      <c r="R12" s="83">
        <v>0</v>
      </c>
      <c r="S12" s="84">
        <f t="shared" si="6"/>
        <v>0</v>
      </c>
      <c r="T12" s="85">
        <f>分析係数表!F15</f>
        <v>0.30232558139534882</v>
      </c>
      <c r="U12" s="86">
        <f t="shared" si="7"/>
        <v>0</v>
      </c>
      <c r="V12" s="87">
        <f>分析係数表!D15</f>
        <v>3.255813953488372E-2</v>
      </c>
      <c r="W12" s="88">
        <f t="shared" si="8"/>
        <v>0</v>
      </c>
      <c r="X12" s="76">
        <f>分析係数表!E15</f>
        <v>2.3255813953488372E-2</v>
      </c>
      <c r="Y12" s="89">
        <f t="shared" si="9"/>
        <v>0</v>
      </c>
    </row>
    <row r="13" spans="1:25" x14ac:dyDescent="0.2">
      <c r="A13" s="6" t="s">
        <v>226</v>
      </c>
      <c r="B13" s="5" t="s">
        <v>30</v>
      </c>
      <c r="C13" s="90"/>
      <c r="D13" s="76">
        <f>投入係数表!AH13</f>
        <v>1.1065573770491803E-2</v>
      </c>
      <c r="E13" s="77">
        <f t="shared" si="0"/>
        <v>1.1065573770491803</v>
      </c>
      <c r="F13" s="76">
        <f>分析係数表!C16</f>
        <v>7.999999999999996E-2</v>
      </c>
      <c r="G13" s="77">
        <f t="shared" si="1"/>
        <v>8.852459016393438E-2</v>
      </c>
      <c r="H13" s="77">
        <v>0.10145784013358976</v>
      </c>
      <c r="I13" s="77">
        <f t="shared" si="2"/>
        <v>0.10145784013358976</v>
      </c>
      <c r="J13" s="76">
        <f>分析係数表!G16</f>
        <v>3.4364261168384883E-2</v>
      </c>
      <c r="K13" s="78">
        <f t="shared" si="3"/>
        <v>3.4865237159309196E-3</v>
      </c>
      <c r="L13" s="79"/>
      <c r="M13" s="80"/>
      <c r="N13" s="81">
        <f>分析係数表!H16</f>
        <v>1.767619393829236E-2</v>
      </c>
      <c r="O13" s="82">
        <f t="shared" si="4"/>
        <v>0.39445511279264339</v>
      </c>
      <c r="P13" s="76">
        <f>分析係数表!C16</f>
        <v>7.999999999999996E-2</v>
      </c>
      <c r="Q13" s="82">
        <f t="shared" si="5"/>
        <v>3.1556409023411454E-2</v>
      </c>
      <c r="R13" s="83">
        <v>3.7004124681849403E-2</v>
      </c>
      <c r="S13" s="84">
        <f t="shared" si="6"/>
        <v>0.13846196481543915</v>
      </c>
      <c r="T13" s="85">
        <f>分析係数表!F16</f>
        <v>0.28865979381443296</v>
      </c>
      <c r="U13" s="86">
        <f t="shared" si="7"/>
        <v>3.9968402214765934E-2</v>
      </c>
      <c r="V13" s="87">
        <f>分析係数表!D16</f>
        <v>3.4364261168384883E-2</v>
      </c>
      <c r="W13" s="88">
        <f t="shared" si="8"/>
        <v>0</v>
      </c>
      <c r="X13" s="76">
        <f>分析係数表!E16</f>
        <v>3.4364261168384883E-2</v>
      </c>
      <c r="Y13" s="89">
        <f t="shared" si="9"/>
        <v>0</v>
      </c>
    </row>
    <row r="14" spans="1:25" x14ac:dyDescent="0.2">
      <c r="A14" s="6" t="s">
        <v>2</v>
      </c>
      <c r="B14" s="5" t="s">
        <v>364</v>
      </c>
      <c r="C14" s="90"/>
      <c r="D14" s="76">
        <f>投入係数表!AH14</f>
        <v>2.0491803278688526E-3</v>
      </c>
      <c r="E14" s="77">
        <f t="shared" si="0"/>
        <v>0.20491803278688525</v>
      </c>
      <c r="F14" s="76">
        <f>分析係数表!C17</f>
        <v>0.11736526946107784</v>
      </c>
      <c r="G14" s="77">
        <f t="shared" si="1"/>
        <v>2.405026013546677E-2</v>
      </c>
      <c r="H14" s="77">
        <v>4.4527808893188116E-2</v>
      </c>
      <c r="I14" s="77">
        <f t="shared" si="2"/>
        <v>4.4527808893188116E-2</v>
      </c>
      <c r="J14" s="76">
        <f>分析係数表!G17</f>
        <v>0.2134453781512605</v>
      </c>
      <c r="K14" s="78">
        <f t="shared" si="3"/>
        <v>9.5042550074535982E-3</v>
      </c>
      <c r="L14" s="79"/>
      <c r="M14" s="80"/>
      <c r="N14" s="81">
        <f>分析係数表!H17</f>
        <v>2.9081655836779205E-3</v>
      </c>
      <c r="O14" s="82">
        <f t="shared" si="4"/>
        <v>6.4897499276938761E-2</v>
      </c>
      <c r="P14" s="76">
        <f>分析係数表!C17</f>
        <v>0.11736526946107784</v>
      </c>
      <c r="Q14" s="82">
        <f t="shared" si="5"/>
        <v>7.6167124899880218E-3</v>
      </c>
      <c r="R14" s="83">
        <v>1.3259315523058188E-2</v>
      </c>
      <c r="S14" s="84">
        <f t="shared" si="6"/>
        <v>5.7787124416246304E-2</v>
      </c>
      <c r="T14" s="85">
        <f>分析係数表!F17</f>
        <v>0.32436974789915968</v>
      </c>
      <c r="U14" s="86">
        <f t="shared" si="7"/>
        <v>1.874439497871519E-2</v>
      </c>
      <c r="V14" s="87">
        <f>分析係数表!D17</f>
        <v>3.0252100840336135E-2</v>
      </c>
      <c r="W14" s="88">
        <f t="shared" si="8"/>
        <v>0</v>
      </c>
      <c r="X14" s="76">
        <f>分析係数表!E17</f>
        <v>2.0168067226890758E-2</v>
      </c>
      <c r="Y14" s="89">
        <f t="shared" si="9"/>
        <v>0</v>
      </c>
    </row>
    <row r="15" spans="1:25" x14ac:dyDescent="0.2">
      <c r="A15" s="6" t="s">
        <v>3</v>
      </c>
      <c r="B15" s="5" t="s">
        <v>31</v>
      </c>
      <c r="C15" s="90"/>
      <c r="D15" s="76">
        <f>投入係数表!AH15</f>
        <v>0</v>
      </c>
      <c r="E15" s="77">
        <f t="shared" si="0"/>
        <v>0</v>
      </c>
      <c r="F15" s="76">
        <f>分析係数表!C18</f>
        <v>0.3260188087774295</v>
      </c>
      <c r="G15" s="77">
        <f t="shared" si="1"/>
        <v>0</v>
      </c>
      <c r="H15" s="77">
        <v>2.3367469717876954E-2</v>
      </c>
      <c r="I15" s="77">
        <f t="shared" si="2"/>
        <v>2.3367469717876954E-2</v>
      </c>
      <c r="J15" s="76">
        <f>分析係数表!G18</f>
        <v>0.2148626817447496</v>
      </c>
      <c r="K15" s="78">
        <f t="shared" si="3"/>
        <v>5.0207972091722694E-3</v>
      </c>
      <c r="L15" s="79"/>
      <c r="M15" s="80"/>
      <c r="N15" s="81">
        <f>分析係数表!H18</f>
        <v>4.544008724496751E-4</v>
      </c>
      <c r="O15" s="82">
        <f t="shared" si="4"/>
        <v>1.0140234262021682E-2</v>
      </c>
      <c r="P15" s="76">
        <f>分析係数表!C18</f>
        <v>0.3260188087774295</v>
      </c>
      <c r="Q15" s="82">
        <f t="shared" si="5"/>
        <v>3.3059070948283855E-3</v>
      </c>
      <c r="R15" s="83">
        <v>7.5383671073183302E-3</v>
      </c>
      <c r="S15" s="84">
        <f t="shared" si="6"/>
        <v>3.0905836825195286E-2</v>
      </c>
      <c r="T15" s="85">
        <f>分析係数表!F18</f>
        <v>0.44749596122778673</v>
      </c>
      <c r="U15" s="86">
        <f t="shared" si="7"/>
        <v>1.3830237157639893E-2</v>
      </c>
      <c r="V15" s="87">
        <f>分析係数表!D18</f>
        <v>7.5928917609046853E-2</v>
      </c>
      <c r="W15" s="88">
        <f t="shared" si="8"/>
        <v>0</v>
      </c>
      <c r="X15" s="76">
        <f>分析係数表!E18</f>
        <v>7.1082390953150248E-2</v>
      </c>
      <c r="Y15" s="89">
        <f t="shared" si="9"/>
        <v>0</v>
      </c>
    </row>
    <row r="16" spans="1:25" x14ac:dyDescent="0.2">
      <c r="A16" s="6" t="s">
        <v>4</v>
      </c>
      <c r="B16" s="5" t="s">
        <v>32</v>
      </c>
      <c r="C16" s="90"/>
      <c r="D16" s="76">
        <f>投入係数表!AH16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-3.0420702786065042E-3</v>
      </c>
      <c r="P16" s="76">
        <f>分析係数表!C19</f>
        <v>0</v>
      </c>
      <c r="Q16" s="82">
        <f t="shared" si="5"/>
        <v>0</v>
      </c>
      <c r="R16" s="83">
        <v>0</v>
      </c>
      <c r="S16" s="84">
        <f t="shared" si="6"/>
        <v>0</v>
      </c>
      <c r="T16" s="85">
        <f>分析係数表!F19</f>
        <v>0.2</v>
      </c>
      <c r="U16" s="86">
        <f t="shared" si="7"/>
        <v>0</v>
      </c>
      <c r="V16" s="87">
        <f>分析係数表!D19</f>
        <v>0</v>
      </c>
      <c r="W16" s="88">
        <f t="shared" si="8"/>
        <v>0</v>
      </c>
      <c r="X16" s="76">
        <f>分析係数表!E19</f>
        <v>0</v>
      </c>
      <c r="Y16" s="89">
        <f t="shared" si="9"/>
        <v>0</v>
      </c>
    </row>
    <row r="17" spans="1:25" x14ac:dyDescent="0.2">
      <c r="A17" s="6" t="s">
        <v>5</v>
      </c>
      <c r="B17" s="5" t="s">
        <v>33</v>
      </c>
      <c r="C17" s="90"/>
      <c r="D17" s="76">
        <f>投入係数表!AH17</f>
        <v>4.0983606557377049E-4</v>
      </c>
      <c r="E17" s="77">
        <f t="shared" si="0"/>
        <v>4.0983606557377046E-2</v>
      </c>
      <c r="F17" s="76">
        <f>分析係数表!C20</f>
        <v>0.14381270903010035</v>
      </c>
      <c r="G17" s="77">
        <f t="shared" si="1"/>
        <v>5.8939634848401779E-3</v>
      </c>
      <c r="H17" s="77">
        <v>1.0500427040197888E-2</v>
      </c>
      <c r="I17" s="77">
        <f t="shared" si="2"/>
        <v>1.0500427040197888E-2</v>
      </c>
      <c r="J17" s="76">
        <f>分析係数表!G20</f>
        <v>0.10504201680672269</v>
      </c>
      <c r="K17" s="78">
        <f t="shared" si="3"/>
        <v>1.1029860336342319E-3</v>
      </c>
      <c r="L17" s="79"/>
      <c r="M17" s="80"/>
      <c r="N17" s="81">
        <f>分析係数表!H20</f>
        <v>5.9072113418457762E-4</v>
      </c>
      <c r="O17" s="82">
        <f t="shared" si="4"/>
        <v>1.3182304540628187E-2</v>
      </c>
      <c r="P17" s="76">
        <f>分析係数表!C20</f>
        <v>0.14381270903010035</v>
      </c>
      <c r="Q17" s="82">
        <f t="shared" si="5"/>
        <v>1.8957829272475322E-3</v>
      </c>
      <c r="R17" s="83">
        <v>3.948361977337494E-3</v>
      </c>
      <c r="S17" s="84">
        <f t="shared" si="6"/>
        <v>1.4448789017535383E-2</v>
      </c>
      <c r="T17" s="85">
        <f>分析係数表!F20</f>
        <v>0.23109243697478993</v>
      </c>
      <c r="U17" s="86">
        <f t="shared" si="7"/>
        <v>3.3390058653968322E-3</v>
      </c>
      <c r="V17" s="87">
        <f>分析係数表!D20</f>
        <v>5.0420168067226892E-2</v>
      </c>
      <c r="W17" s="88">
        <f t="shared" si="8"/>
        <v>0</v>
      </c>
      <c r="X17" s="76">
        <f>分析係数表!E20</f>
        <v>5.4621848739495799E-2</v>
      </c>
      <c r="Y17" s="89">
        <f t="shared" si="9"/>
        <v>0</v>
      </c>
    </row>
    <row r="18" spans="1:25" x14ac:dyDescent="0.2">
      <c r="A18" s="6" t="s">
        <v>6</v>
      </c>
      <c r="B18" s="5" t="s">
        <v>34</v>
      </c>
      <c r="C18" s="90"/>
      <c r="D18" s="76">
        <f>投入係数表!AH18</f>
        <v>4.5081967213114757E-3</v>
      </c>
      <c r="E18" s="77">
        <f t="shared" si="0"/>
        <v>0.4508196721311476</v>
      </c>
      <c r="F18" s="76">
        <f>分析係数表!C21</f>
        <v>1.9047619047619091E-2</v>
      </c>
      <c r="G18" s="77">
        <f t="shared" si="1"/>
        <v>8.5870413739266398E-3</v>
      </c>
      <c r="H18" s="77">
        <v>1.0788895286774073E-2</v>
      </c>
      <c r="I18" s="77">
        <f t="shared" si="2"/>
        <v>1.0788895286774073E-2</v>
      </c>
      <c r="J18" s="76">
        <f>分析係数表!G21</f>
        <v>0.29914529914529914</v>
      </c>
      <c r="K18" s="78">
        <f t="shared" si="3"/>
        <v>3.2274473080093381E-3</v>
      </c>
      <c r="L18" s="79"/>
      <c r="M18" s="80"/>
      <c r="N18" s="81">
        <f>分析係数表!H21</f>
        <v>9.5424183214431774E-4</v>
      </c>
      <c r="O18" s="82">
        <f t="shared" si="4"/>
        <v>2.1294491950245534E-2</v>
      </c>
      <c r="P18" s="76">
        <f>分析係数表!C21</f>
        <v>1.9047619047619091E-2</v>
      </c>
      <c r="Q18" s="82">
        <f t="shared" si="5"/>
        <v>4.0560937048086823E-4</v>
      </c>
      <c r="R18" s="83">
        <v>8.4298818537418088E-4</v>
      </c>
      <c r="S18" s="84">
        <f t="shared" si="6"/>
        <v>1.1631883472148254E-2</v>
      </c>
      <c r="T18" s="85">
        <f>分析係数表!F21</f>
        <v>0.44444444444444442</v>
      </c>
      <c r="U18" s="86">
        <f t="shared" si="7"/>
        <v>5.1697259876214456E-3</v>
      </c>
      <c r="V18" s="87">
        <f>分析係数表!D21</f>
        <v>3.4188034188034191E-2</v>
      </c>
      <c r="W18" s="88">
        <f t="shared" si="8"/>
        <v>0</v>
      </c>
      <c r="X18" s="76">
        <f>分析係数表!E21</f>
        <v>8.5470085470085479E-3</v>
      </c>
      <c r="Y18" s="89">
        <f t="shared" si="9"/>
        <v>0</v>
      </c>
    </row>
    <row r="19" spans="1:25" x14ac:dyDescent="0.2">
      <c r="A19" s="6" t="s">
        <v>7</v>
      </c>
      <c r="B19" s="5" t="s">
        <v>268</v>
      </c>
      <c r="C19" s="90"/>
      <c r="D19" s="76">
        <f>投入係数表!AH19</f>
        <v>4.0983606557377049E-4</v>
      </c>
      <c r="E19" s="77">
        <f t="shared" si="0"/>
        <v>4.0983606557377046E-2</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1.0140234262021681E-3</v>
      </c>
      <c r="P19" s="76">
        <f>分析係数表!C22</f>
        <v>0</v>
      </c>
      <c r="Q19" s="82">
        <f t="shared" si="5"/>
        <v>0</v>
      </c>
      <c r="R19" s="83">
        <v>0</v>
      </c>
      <c r="S19" s="84">
        <f t="shared" si="6"/>
        <v>0</v>
      </c>
      <c r="T19" s="85">
        <f>分析係数表!F22</f>
        <v>0.47826086956521741</v>
      </c>
      <c r="U19" s="86">
        <f t="shared" si="7"/>
        <v>0</v>
      </c>
      <c r="V19" s="87">
        <f>分析係数表!D22</f>
        <v>0.17391304347826086</v>
      </c>
      <c r="W19" s="88">
        <f t="shared" si="8"/>
        <v>0</v>
      </c>
      <c r="X19" s="76">
        <f>分析係数表!E22</f>
        <v>0.17391304347826086</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1.0140234262021681E-3</v>
      </c>
      <c r="P20" s="76">
        <f>分析係数表!C23</f>
        <v>0</v>
      </c>
      <c r="Q20" s="82">
        <f t="shared" si="5"/>
        <v>0</v>
      </c>
      <c r="R20" s="83">
        <v>0</v>
      </c>
      <c r="S20" s="84">
        <f t="shared" si="6"/>
        <v>0</v>
      </c>
      <c r="T20" s="85">
        <f>分析係数表!F23</f>
        <v>0.44094488188976377</v>
      </c>
      <c r="U20" s="86">
        <f t="shared" si="7"/>
        <v>0</v>
      </c>
      <c r="V20" s="87">
        <f>分析係数表!D23</f>
        <v>6.2992125984251968E-2</v>
      </c>
      <c r="W20" s="88">
        <f t="shared" si="8"/>
        <v>0</v>
      </c>
      <c r="X20" s="76">
        <f>分析係数表!E23</f>
        <v>3.937007874015748E-2</v>
      </c>
      <c r="Y20" s="89">
        <f t="shared" si="9"/>
        <v>0</v>
      </c>
    </row>
    <row r="21" spans="1:25" x14ac:dyDescent="0.2">
      <c r="A21" s="6" t="s">
        <v>9</v>
      </c>
      <c r="B21" s="5" t="s">
        <v>270</v>
      </c>
      <c r="C21" s="90"/>
      <c r="D21" s="76">
        <f>投入係数表!AH21</f>
        <v>3.2786885245901639E-3</v>
      </c>
      <c r="E21" s="77">
        <f t="shared" si="0"/>
        <v>0.32786885245901637</v>
      </c>
      <c r="F21" s="76">
        <f>分析係数表!C24</f>
        <v>1.5105740181268867E-2</v>
      </c>
      <c r="G21" s="77">
        <f t="shared" si="1"/>
        <v>4.9527016987766775E-3</v>
      </c>
      <c r="H21" s="77">
        <v>5.1817192496079207E-3</v>
      </c>
      <c r="I21" s="77">
        <f t="shared" si="2"/>
        <v>5.1817192496079207E-3</v>
      </c>
      <c r="J21" s="76">
        <f>分析係数表!G24</f>
        <v>0.33333333333333331</v>
      </c>
      <c r="K21" s="78">
        <f t="shared" si="3"/>
        <v>1.7272397498693068E-3</v>
      </c>
      <c r="L21" s="79"/>
      <c r="M21" s="80"/>
      <c r="N21" s="81">
        <f>分析係数表!H24</f>
        <v>4.0896078520470761E-4</v>
      </c>
      <c r="O21" s="82">
        <f t="shared" si="4"/>
        <v>9.1262108358195135E-3</v>
      </c>
      <c r="P21" s="76">
        <f>分析係数表!C24</f>
        <v>1.5105740181268867E-2</v>
      </c>
      <c r="Q21" s="82">
        <f t="shared" si="5"/>
        <v>1.3785816972537016E-4</v>
      </c>
      <c r="R21" s="83">
        <v>3.5471507932275634E-4</v>
      </c>
      <c r="S21" s="84">
        <f t="shared" si="6"/>
        <v>5.5364343289306768E-3</v>
      </c>
      <c r="T21" s="85">
        <f>分析係数表!F24</f>
        <v>0.55555555555555558</v>
      </c>
      <c r="U21" s="86">
        <f t="shared" si="7"/>
        <v>3.0757968494059319E-3</v>
      </c>
      <c r="V21" s="87">
        <f>分析係数表!D24</f>
        <v>0</v>
      </c>
      <c r="W21" s="88">
        <f t="shared" si="8"/>
        <v>0</v>
      </c>
      <c r="X21" s="76">
        <f>分析係数表!E24</f>
        <v>0</v>
      </c>
      <c r="Y21" s="89">
        <f t="shared" si="9"/>
        <v>0</v>
      </c>
    </row>
    <row r="22" spans="1:25" x14ac:dyDescent="0.2">
      <c r="A22" s="6" t="s">
        <v>10</v>
      </c>
      <c r="B22" s="5" t="s">
        <v>271</v>
      </c>
      <c r="C22" s="90"/>
      <c r="D22" s="76">
        <f>投入係数表!AH22</f>
        <v>2.4590163934426232E-3</v>
      </c>
      <c r="E22" s="77">
        <f t="shared" si="0"/>
        <v>0.24590163934426232</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1.2168281114426017E-2</v>
      </c>
      <c r="P22" s="76">
        <f>分析係数表!C25</f>
        <v>0</v>
      </c>
      <c r="Q22" s="82">
        <f t="shared" si="5"/>
        <v>0</v>
      </c>
      <c r="R22" s="83">
        <v>0</v>
      </c>
      <c r="S22" s="84">
        <f t="shared" si="6"/>
        <v>0</v>
      </c>
      <c r="T22" s="85">
        <f>分析係数表!F25</f>
        <v>0.5</v>
      </c>
      <c r="U22" s="86">
        <f t="shared" si="7"/>
        <v>0</v>
      </c>
      <c r="V22" s="87">
        <f>分析係数表!D25</f>
        <v>0</v>
      </c>
      <c r="W22" s="88">
        <f t="shared" si="8"/>
        <v>0</v>
      </c>
      <c r="X22" s="76">
        <f>分析係数表!E25</f>
        <v>0</v>
      </c>
      <c r="Y22" s="89">
        <f t="shared" si="9"/>
        <v>0</v>
      </c>
    </row>
    <row r="23" spans="1:25" x14ac:dyDescent="0.2">
      <c r="A23" s="6" t="s">
        <v>11</v>
      </c>
      <c r="B23" s="5" t="s">
        <v>35</v>
      </c>
      <c r="C23" s="90"/>
      <c r="D23" s="76">
        <f>投入係数表!AH23</f>
        <v>2.0491803278688526E-3</v>
      </c>
      <c r="E23" s="77">
        <f t="shared" si="0"/>
        <v>0.20491803278688525</v>
      </c>
      <c r="F23" s="76">
        <f>分析係数表!C26</f>
        <v>0.3413940256045519</v>
      </c>
      <c r="G23" s="77">
        <f t="shared" si="1"/>
        <v>6.995779213208031E-2</v>
      </c>
      <c r="H23" s="77">
        <v>8.3125889424167237E-2</v>
      </c>
      <c r="I23" s="77">
        <f t="shared" si="2"/>
        <v>8.3125889424167237E-2</v>
      </c>
      <c r="J23" s="76">
        <f>分析係数表!G26</f>
        <v>0.19709090909090909</v>
      </c>
      <c r="K23" s="78">
        <f t="shared" si="3"/>
        <v>1.6383357115599507E-2</v>
      </c>
      <c r="L23" s="79"/>
      <c r="M23" s="80"/>
      <c r="N23" s="81">
        <f>分析係数表!H26</f>
        <v>1.1996183032671423E-2</v>
      </c>
      <c r="O23" s="82">
        <f t="shared" si="4"/>
        <v>0.26770218451737243</v>
      </c>
      <c r="P23" s="76">
        <f>分析係数表!C26</f>
        <v>0.3413940256045519</v>
      </c>
      <c r="Q23" s="82">
        <f t="shared" si="5"/>
        <v>9.1391926435518314E-2</v>
      </c>
      <c r="R23" s="83">
        <v>9.6865468653635239E-2</v>
      </c>
      <c r="S23" s="84">
        <f t="shared" si="6"/>
        <v>0.17999135807780248</v>
      </c>
      <c r="T23" s="85">
        <f>分析係数表!F26</f>
        <v>0.33090909090909093</v>
      </c>
      <c r="U23" s="86">
        <f t="shared" si="7"/>
        <v>5.9560776673018276E-2</v>
      </c>
      <c r="V23" s="87">
        <f>分析係数表!D26</f>
        <v>1.6E-2</v>
      </c>
      <c r="W23" s="88">
        <f t="shared" si="8"/>
        <v>0</v>
      </c>
      <c r="X23" s="76">
        <f>分析係数表!E26</f>
        <v>1.6E-2</v>
      </c>
      <c r="Y23" s="89">
        <f t="shared" si="9"/>
        <v>0</v>
      </c>
    </row>
    <row r="24" spans="1:25" x14ac:dyDescent="0.2">
      <c r="A24" s="6" t="s">
        <v>12</v>
      </c>
      <c r="B24" s="5" t="s">
        <v>365</v>
      </c>
      <c r="C24" s="90"/>
      <c r="D24" s="76">
        <f>投入係数表!AH24</f>
        <v>2.0491803278688526E-3</v>
      </c>
      <c r="E24" s="77">
        <f t="shared" si="0"/>
        <v>0.20491803278688525</v>
      </c>
      <c r="F24" s="76">
        <f>分析係数表!C27</f>
        <v>1.9120458891013214E-3</v>
      </c>
      <c r="G24" s="77">
        <f t="shared" si="1"/>
        <v>3.9181268219289376E-4</v>
      </c>
      <c r="H24" s="77">
        <v>3.9867367933067282E-4</v>
      </c>
      <c r="I24" s="77">
        <f t="shared" si="2"/>
        <v>3.9867367933067282E-4</v>
      </c>
      <c r="J24" s="76">
        <f>分析係数表!G27</f>
        <v>0.2857142857142857</v>
      </c>
      <c r="K24" s="78">
        <f t="shared" si="3"/>
        <v>1.1390676552304937E-4</v>
      </c>
      <c r="L24" s="79"/>
      <c r="M24" s="80"/>
      <c r="N24" s="81">
        <f>分析係数表!H27</f>
        <v>1.131458172399691E-2</v>
      </c>
      <c r="O24" s="82">
        <f t="shared" si="4"/>
        <v>0.25249183312433987</v>
      </c>
      <c r="P24" s="76">
        <f>分析係数表!C27</f>
        <v>1.9120458891013214E-3</v>
      </c>
      <c r="Q24" s="82">
        <f t="shared" si="5"/>
        <v>4.8277597155705091E-4</v>
      </c>
      <c r="R24" s="83">
        <v>4.8398384878978103E-4</v>
      </c>
      <c r="S24" s="84">
        <f t="shared" si="6"/>
        <v>8.8265752812045385E-4</v>
      </c>
      <c r="T24" s="85">
        <f>分析係数表!F27</f>
        <v>0.5714285714285714</v>
      </c>
      <c r="U24" s="86">
        <f t="shared" si="7"/>
        <v>5.0437573035454501E-4</v>
      </c>
      <c r="V24" s="87">
        <f>分析係数表!D27</f>
        <v>0</v>
      </c>
      <c r="W24" s="88">
        <f t="shared" si="8"/>
        <v>0</v>
      </c>
      <c r="X24" s="76">
        <f>分析係数表!E27</f>
        <v>0</v>
      </c>
      <c r="Y24" s="89">
        <f t="shared" si="9"/>
        <v>0</v>
      </c>
    </row>
    <row r="25" spans="1:25" x14ac:dyDescent="0.2">
      <c r="A25" s="6" t="s">
        <v>13</v>
      </c>
      <c r="B25" s="5" t="s">
        <v>191</v>
      </c>
      <c r="C25" s="90"/>
      <c r="D25" s="76">
        <f>投入係数表!AH25</f>
        <v>5.7377049180327867E-3</v>
      </c>
      <c r="E25" s="77">
        <f t="shared" si="0"/>
        <v>0.57377049180327866</v>
      </c>
      <c r="F25" s="76">
        <f>分析係数表!C28</f>
        <v>4.5924225028702859E-3</v>
      </c>
      <c r="G25" s="77">
        <f t="shared" si="1"/>
        <v>2.6349965180403278E-3</v>
      </c>
      <c r="H25" s="77">
        <v>3.0449400444204598E-3</v>
      </c>
      <c r="I25" s="77">
        <f t="shared" si="2"/>
        <v>3.0449400444204598E-3</v>
      </c>
      <c r="J25" s="76">
        <f>分析係数表!G28</f>
        <v>0.125</v>
      </c>
      <c r="K25" s="78">
        <f t="shared" si="3"/>
        <v>3.8061750555255748E-4</v>
      </c>
      <c r="L25" s="79"/>
      <c r="M25" s="80"/>
      <c r="N25" s="81">
        <f>分析係数表!H28</f>
        <v>2.2174762575544144E-2</v>
      </c>
      <c r="O25" s="82">
        <f t="shared" si="4"/>
        <v>0.49484343198665809</v>
      </c>
      <c r="P25" s="76">
        <f>分析係数表!C28</f>
        <v>4.5924225028702859E-3</v>
      </c>
      <c r="Q25" s="82">
        <f t="shared" si="5"/>
        <v>2.2725301124530903E-3</v>
      </c>
      <c r="R25" s="83">
        <v>2.3324904602888652E-3</v>
      </c>
      <c r="S25" s="84">
        <f t="shared" si="6"/>
        <v>5.3774305047093254E-3</v>
      </c>
      <c r="T25" s="85">
        <f>分析係数表!F28</f>
        <v>0.20833333333333334</v>
      </c>
      <c r="U25" s="86">
        <f t="shared" si="7"/>
        <v>1.1202980218144429E-3</v>
      </c>
      <c r="V25" s="87">
        <f>分析係数表!D28</f>
        <v>1.1875</v>
      </c>
      <c r="W25" s="88">
        <f t="shared" si="8"/>
        <v>0</v>
      </c>
      <c r="X25" s="76">
        <f>分析係数表!E28</f>
        <v>1.2291666666666667</v>
      </c>
      <c r="Y25" s="89">
        <f t="shared" si="9"/>
        <v>0</v>
      </c>
    </row>
    <row r="26" spans="1:25" x14ac:dyDescent="0.2">
      <c r="A26" s="6" t="s">
        <v>14</v>
      </c>
      <c r="B26" s="5" t="s">
        <v>50</v>
      </c>
      <c r="C26" s="90"/>
      <c r="D26" s="76">
        <f>投入係数表!AH26</f>
        <v>9.0163934426229515E-3</v>
      </c>
      <c r="E26" s="77">
        <f t="shared" si="0"/>
        <v>0.90163934426229519</v>
      </c>
      <c r="F26" s="76">
        <f>分析係数表!C29</f>
        <v>0.39276807980049877</v>
      </c>
      <c r="G26" s="77">
        <f t="shared" si="1"/>
        <v>0.35413515391848255</v>
      </c>
      <c r="H26" s="77">
        <v>0.40017929499148569</v>
      </c>
      <c r="I26" s="77">
        <f t="shared" si="2"/>
        <v>0.40017929499148569</v>
      </c>
      <c r="J26" s="76">
        <f>分析係数表!G29</f>
        <v>0.26146220570012391</v>
      </c>
      <c r="K26" s="78">
        <f t="shared" si="3"/>
        <v>0.10463176114399439</v>
      </c>
      <c r="L26" s="79"/>
      <c r="M26" s="80"/>
      <c r="N26" s="81">
        <f>分析係数表!H29</f>
        <v>1.0178579542872723E-2</v>
      </c>
      <c r="O26" s="82">
        <f t="shared" si="4"/>
        <v>0.22714124746928568</v>
      </c>
      <c r="P26" s="76">
        <f>分析係数表!C29</f>
        <v>0.39276807980049877</v>
      </c>
      <c r="Q26" s="82">
        <f t="shared" si="5"/>
        <v>8.9213831612001235E-2</v>
      </c>
      <c r="R26" s="83">
        <v>0.10825389463430973</v>
      </c>
      <c r="S26" s="84">
        <f t="shared" si="6"/>
        <v>0.50843318962579542</v>
      </c>
      <c r="T26" s="85">
        <f>分析係数表!F29</f>
        <v>0.36926889714993805</v>
      </c>
      <c r="U26" s="86">
        <f t="shared" si="7"/>
        <v>0.1877485632075428</v>
      </c>
      <c r="V26" s="87">
        <f>分析係数表!D29</f>
        <v>6.8153655514250316E-2</v>
      </c>
      <c r="W26" s="88">
        <f t="shared" si="8"/>
        <v>0</v>
      </c>
      <c r="X26" s="76">
        <f>分析係数表!E29</f>
        <v>5.3283767038413879E-2</v>
      </c>
      <c r="Y26" s="89">
        <f t="shared" si="9"/>
        <v>0</v>
      </c>
    </row>
    <row r="27" spans="1:25" x14ac:dyDescent="0.2">
      <c r="A27" s="6" t="s">
        <v>15</v>
      </c>
      <c r="B27" s="5" t="s">
        <v>36</v>
      </c>
      <c r="C27" s="90"/>
      <c r="D27" s="76">
        <f>投入係数表!AH27</f>
        <v>8.1967213114754103E-3</v>
      </c>
      <c r="E27" s="77">
        <f t="shared" si="0"/>
        <v>0.81967213114754101</v>
      </c>
      <c r="F27" s="76">
        <f>分析係数表!C30</f>
        <v>1</v>
      </c>
      <c r="G27" s="77">
        <f t="shared" si="1"/>
        <v>0.81967213114754101</v>
      </c>
      <c r="H27" s="77">
        <v>0.87542636217982783</v>
      </c>
      <c r="I27" s="77">
        <f t="shared" si="2"/>
        <v>0.87542636217982783</v>
      </c>
      <c r="J27" s="76">
        <f>分析係数表!G30</f>
        <v>0.34503154574132494</v>
      </c>
      <c r="K27" s="78">
        <f t="shared" si="3"/>
        <v>0.30204971092561095</v>
      </c>
      <c r="L27" s="79"/>
      <c r="M27" s="80"/>
      <c r="N27" s="81">
        <f>分析係数表!H30</f>
        <v>0</v>
      </c>
      <c r="O27" s="82">
        <f t="shared" si="4"/>
        <v>0</v>
      </c>
      <c r="P27" s="76">
        <f>分析係数表!C30</f>
        <v>1</v>
      </c>
      <c r="Q27" s="82">
        <f t="shared" si="5"/>
        <v>0</v>
      </c>
      <c r="R27" s="83">
        <v>4.842731009191107E-2</v>
      </c>
      <c r="S27" s="84">
        <f t="shared" si="6"/>
        <v>0.92385367227173887</v>
      </c>
      <c r="T27" s="85">
        <f>分析係数表!F30</f>
        <v>0.4357255520504732</v>
      </c>
      <c r="U27" s="86">
        <f t="shared" si="7"/>
        <v>0.40254665136446038</v>
      </c>
      <c r="V27" s="87">
        <f>分析係数表!D30</f>
        <v>0.15930599369085174</v>
      </c>
      <c r="W27" s="88">
        <f t="shared" si="8"/>
        <v>0</v>
      </c>
      <c r="X27" s="76">
        <f>分析係数表!E30</f>
        <v>8.6750788643533125E-2</v>
      </c>
      <c r="Y27" s="89">
        <f t="shared" si="9"/>
        <v>0</v>
      </c>
    </row>
    <row r="28" spans="1:25" x14ac:dyDescent="0.2">
      <c r="A28" s="6" t="s">
        <v>16</v>
      </c>
      <c r="B28" s="5" t="s">
        <v>192</v>
      </c>
      <c r="C28" s="90"/>
      <c r="D28" s="76">
        <f>投入係数表!AH28</f>
        <v>1.1885245901639344E-2</v>
      </c>
      <c r="E28" s="77">
        <f t="shared" si="0"/>
        <v>1.1885245901639343</v>
      </c>
      <c r="F28" s="76">
        <f>分析係数表!C31</f>
        <v>0.9610142630744849</v>
      </c>
      <c r="G28" s="77">
        <f t="shared" si="1"/>
        <v>1.1421890831622976</v>
      </c>
      <c r="H28" s="77">
        <v>1.5017846641185977</v>
      </c>
      <c r="I28" s="77">
        <f t="shared" si="2"/>
        <v>1.5017846641185977</v>
      </c>
      <c r="J28" s="76">
        <f>分析係数表!G31</f>
        <v>7.0898896726351968E-2</v>
      </c>
      <c r="K28" s="78">
        <f t="shared" si="3"/>
        <v>0.10647487580656363</v>
      </c>
      <c r="L28" s="79"/>
      <c r="M28" s="80"/>
      <c r="N28" s="81">
        <f>分析係数表!H31</f>
        <v>2.4401326850547553E-2</v>
      </c>
      <c r="O28" s="82">
        <f t="shared" si="4"/>
        <v>0.5445305798705643</v>
      </c>
      <c r="P28" s="76">
        <f>分析係数表!C31</f>
        <v>0.9610142630744849</v>
      </c>
      <c r="Q28" s="82">
        <f t="shared" si="5"/>
        <v>0.52330165393583228</v>
      </c>
      <c r="R28" s="83">
        <v>0.69138294328722039</v>
      </c>
      <c r="S28" s="84">
        <f t="shared" si="6"/>
        <v>2.193167607405818</v>
      </c>
      <c r="T28" s="85">
        <f>分析係数表!F31</f>
        <v>0.34418520528124436</v>
      </c>
      <c r="U28" s="86">
        <f t="shared" si="7"/>
        <v>0.75485584317114696</v>
      </c>
      <c r="V28" s="87">
        <f>分析係数表!D31</f>
        <v>1.9895098571170193E-3</v>
      </c>
      <c r="W28" s="88">
        <f t="shared" si="8"/>
        <v>0</v>
      </c>
      <c r="X28" s="76">
        <f>分析係数表!E31</f>
        <v>1.7483571471634412E-3</v>
      </c>
      <c r="Y28" s="89">
        <f t="shared" si="9"/>
        <v>0</v>
      </c>
    </row>
    <row r="29" spans="1:25" x14ac:dyDescent="0.2">
      <c r="A29" s="6" t="s">
        <v>17</v>
      </c>
      <c r="B29" s="5" t="s">
        <v>272</v>
      </c>
      <c r="C29" s="90"/>
      <c r="D29" s="76">
        <f>投入係数表!AH29</f>
        <v>4.0983606557377051E-3</v>
      </c>
      <c r="E29" s="77">
        <f t="shared" si="0"/>
        <v>0.4098360655737705</v>
      </c>
      <c r="F29" s="76">
        <f>分析係数表!C32</f>
        <v>1</v>
      </c>
      <c r="G29" s="77">
        <f t="shared" si="1"/>
        <v>0.4098360655737705</v>
      </c>
      <c r="H29" s="77">
        <v>0.47781602827420244</v>
      </c>
      <c r="I29" s="77">
        <f t="shared" si="2"/>
        <v>0.47781602827420244</v>
      </c>
      <c r="J29" s="76">
        <f>分析係数表!G32</f>
        <v>0.14117647058823529</v>
      </c>
      <c r="K29" s="78">
        <f t="shared" si="3"/>
        <v>6.745638046224034E-2</v>
      </c>
      <c r="L29" s="79"/>
      <c r="M29" s="80"/>
      <c r="N29" s="81">
        <f>分析係数表!H32</f>
        <v>7.0886536102149319E-3</v>
      </c>
      <c r="O29" s="82">
        <f t="shared" si="4"/>
        <v>0.15818765448753824</v>
      </c>
      <c r="P29" s="76">
        <f>分析係数表!C32</f>
        <v>1</v>
      </c>
      <c r="Q29" s="82">
        <f t="shared" si="5"/>
        <v>0.15818765448753824</v>
      </c>
      <c r="R29" s="83">
        <v>0.19883589344073549</v>
      </c>
      <c r="S29" s="84">
        <f t="shared" si="6"/>
        <v>0.67665192171493793</v>
      </c>
      <c r="T29" s="85">
        <f>分析係数表!F32</f>
        <v>0.4823529411764706</v>
      </c>
      <c r="U29" s="86">
        <f t="shared" si="7"/>
        <v>0.32638504459191126</v>
      </c>
      <c r="V29" s="87">
        <f>分析係数表!D32</f>
        <v>2.3529411764705882E-2</v>
      </c>
      <c r="W29" s="88">
        <f t="shared" si="8"/>
        <v>0</v>
      </c>
      <c r="X29" s="76">
        <f>分析係数表!E32</f>
        <v>3.5294117647058823E-2</v>
      </c>
      <c r="Y29" s="89">
        <f t="shared" si="9"/>
        <v>0</v>
      </c>
    </row>
    <row r="30" spans="1:25" x14ac:dyDescent="0.2">
      <c r="A30" s="6" t="s">
        <v>18</v>
      </c>
      <c r="B30" s="5" t="s">
        <v>273</v>
      </c>
      <c r="C30" s="90"/>
      <c r="D30" s="76">
        <f>投入係数表!AH30</f>
        <v>2.7459016393442622E-2</v>
      </c>
      <c r="E30" s="77">
        <f t="shared" si="0"/>
        <v>2.7459016393442623</v>
      </c>
      <c r="F30" s="76">
        <f>分析係数表!C33</f>
        <v>0.51830443159922934</v>
      </c>
      <c r="G30" s="77">
        <f t="shared" si="1"/>
        <v>1.42321298840772</v>
      </c>
      <c r="H30" s="77">
        <v>1.4383498687822356</v>
      </c>
      <c r="I30" s="77">
        <f t="shared" si="2"/>
        <v>1.4383498687822356</v>
      </c>
      <c r="J30" s="76">
        <f>分析係数表!G33</f>
        <v>0.50370370370370365</v>
      </c>
      <c r="K30" s="78">
        <f t="shared" si="3"/>
        <v>0.72450215612734825</v>
      </c>
      <c r="L30" s="79"/>
      <c r="M30" s="80"/>
      <c r="N30" s="81">
        <f>分析係数表!H33</f>
        <v>1.0451220066342527E-3</v>
      </c>
      <c r="O30" s="82">
        <f t="shared" si="4"/>
        <v>2.3322538802649867E-2</v>
      </c>
      <c r="P30" s="76">
        <f>分析係数表!C33</f>
        <v>0.51830443159922934</v>
      </c>
      <c r="Q30" s="82">
        <f t="shared" si="5"/>
        <v>1.208817521755841E-2</v>
      </c>
      <c r="R30" s="83">
        <v>3.8877677700538779E-2</v>
      </c>
      <c r="S30" s="84">
        <f t="shared" si="6"/>
        <v>1.4772275464827744</v>
      </c>
      <c r="T30" s="85">
        <f>分析係数表!F33</f>
        <v>0.61481481481481481</v>
      </c>
      <c r="U30" s="86">
        <f t="shared" si="7"/>
        <v>0.90822138043015022</v>
      </c>
      <c r="V30" s="87">
        <f>分析係数表!D33</f>
        <v>0.10740740740740741</v>
      </c>
      <c r="W30" s="88">
        <f t="shared" si="8"/>
        <v>0</v>
      </c>
      <c r="X30" s="76">
        <f>分析係数表!E33</f>
        <v>0.11481481481481481</v>
      </c>
      <c r="Y30" s="89">
        <f t="shared" si="9"/>
        <v>0</v>
      </c>
    </row>
    <row r="31" spans="1:25" x14ac:dyDescent="0.2">
      <c r="A31" s="6" t="s">
        <v>19</v>
      </c>
      <c r="B31" s="5" t="s">
        <v>274</v>
      </c>
      <c r="C31" s="90"/>
      <c r="D31" s="76">
        <f>投入係数表!AH31</f>
        <v>9.8360655737704927E-3</v>
      </c>
      <c r="E31" s="77">
        <f t="shared" si="0"/>
        <v>0.98360655737704927</v>
      </c>
      <c r="F31" s="76">
        <f>分析係数表!C34</f>
        <v>0.14253664373317376</v>
      </c>
      <c r="G31" s="77">
        <f t="shared" si="1"/>
        <v>0.14019997744246601</v>
      </c>
      <c r="H31" s="77">
        <v>0.18956744386696298</v>
      </c>
      <c r="I31" s="77">
        <f t="shared" si="2"/>
        <v>0.18956744386696298</v>
      </c>
      <c r="J31" s="76">
        <f>分析係数表!G34</f>
        <v>0.42611464968152868</v>
      </c>
      <c r="K31" s="78">
        <f t="shared" si="3"/>
        <v>8.0777464934393778E-2</v>
      </c>
      <c r="L31" s="79"/>
      <c r="M31" s="80"/>
      <c r="N31" s="81">
        <f>分析係数表!H34</f>
        <v>0.17362657336302087</v>
      </c>
      <c r="O31" s="82">
        <f t="shared" si="4"/>
        <v>3.8745835115184848</v>
      </c>
      <c r="P31" s="76">
        <f>分析係数表!C34</f>
        <v>0.14253664373317376</v>
      </c>
      <c r="Q31" s="82">
        <f t="shared" si="5"/>
        <v>0.55227012959573962</v>
      </c>
      <c r="R31" s="83">
        <v>0.58360519123848764</v>
      </c>
      <c r="S31" s="84">
        <f t="shared" si="6"/>
        <v>0.77317263510545065</v>
      </c>
      <c r="T31" s="85">
        <f>分析係数表!F34</f>
        <v>0.68789808917197448</v>
      </c>
      <c r="U31" s="86">
        <f t="shared" si="7"/>
        <v>0.53186397828909981</v>
      </c>
      <c r="V31" s="87">
        <f>分析係数表!D34</f>
        <v>0.42038216560509556</v>
      </c>
      <c r="W31" s="88">
        <f t="shared" si="8"/>
        <v>0</v>
      </c>
      <c r="X31" s="76">
        <f>分析係数表!E34</f>
        <v>0.27643312101910827</v>
      </c>
      <c r="Y31" s="89">
        <f t="shared" si="9"/>
        <v>0</v>
      </c>
    </row>
    <row r="32" spans="1:25" x14ac:dyDescent="0.2">
      <c r="A32" s="6" t="s">
        <v>20</v>
      </c>
      <c r="B32" s="5" t="s">
        <v>37</v>
      </c>
      <c r="C32" s="90"/>
      <c r="D32" s="76">
        <f>投入係数表!AH32</f>
        <v>2.0901639344262295E-2</v>
      </c>
      <c r="E32" s="77">
        <f t="shared" si="0"/>
        <v>2.0901639344262297</v>
      </c>
      <c r="F32" s="76">
        <f>分析係数表!C35</f>
        <v>0.11069496462754891</v>
      </c>
      <c r="G32" s="77">
        <f t="shared" si="1"/>
        <v>0.23137062278708995</v>
      </c>
      <c r="H32" s="77">
        <v>0.24937304529762028</v>
      </c>
      <c r="I32" s="77">
        <f t="shared" si="2"/>
        <v>0.24937304529762028</v>
      </c>
      <c r="J32" s="76">
        <f>分析係数表!G35</f>
        <v>0.32042253521126762</v>
      </c>
      <c r="K32" s="78">
        <f t="shared" si="3"/>
        <v>7.9904743387617772E-2</v>
      </c>
      <c r="L32" s="79"/>
      <c r="M32" s="80"/>
      <c r="N32" s="81">
        <f>分析係数表!H35</f>
        <v>6.6251647203162636E-2</v>
      </c>
      <c r="O32" s="82">
        <f t="shared" si="4"/>
        <v>1.4784461554027615</v>
      </c>
      <c r="P32" s="76">
        <f>分析係数表!C35</f>
        <v>0.11069496462754891</v>
      </c>
      <c r="Q32" s="82">
        <f t="shared" si="5"/>
        <v>0.16365654487604436</v>
      </c>
      <c r="R32" s="83">
        <v>0.18895609090135879</v>
      </c>
      <c r="S32" s="84">
        <f t="shared" si="6"/>
        <v>0.43832913619897906</v>
      </c>
      <c r="T32" s="85">
        <f>分析係数表!F35</f>
        <v>0.63380281690140849</v>
      </c>
      <c r="U32" s="86">
        <f t="shared" si="7"/>
        <v>0.27781424125287407</v>
      </c>
      <c r="V32" s="87">
        <f>分析係数表!D35</f>
        <v>0.16901408450704225</v>
      </c>
      <c r="W32" s="88">
        <f t="shared" si="8"/>
        <v>0</v>
      </c>
      <c r="X32" s="76">
        <f>分析係数表!E35</f>
        <v>0.1619718309859155</v>
      </c>
      <c r="Y32" s="89">
        <f t="shared" si="9"/>
        <v>0</v>
      </c>
    </row>
    <row r="33" spans="1:25" x14ac:dyDescent="0.2">
      <c r="A33" s="6" t="s">
        <v>21</v>
      </c>
      <c r="B33" s="5" t="s">
        <v>38</v>
      </c>
      <c r="C33" s="90"/>
      <c r="D33" s="76">
        <f>投入係数表!AH33</f>
        <v>1.639344262295082E-3</v>
      </c>
      <c r="E33" s="77">
        <f t="shared" si="0"/>
        <v>0.16393442622950818</v>
      </c>
      <c r="F33" s="76">
        <f>分析係数表!C36</f>
        <v>0.6760350559081294</v>
      </c>
      <c r="G33" s="77">
        <f t="shared" si="1"/>
        <v>0.11082541900133268</v>
      </c>
      <c r="H33" s="77">
        <v>0.14042357206220368</v>
      </c>
      <c r="I33" s="77">
        <f t="shared" si="2"/>
        <v>0.14042357206220368</v>
      </c>
      <c r="J33" s="76">
        <f>分析係数表!G36</f>
        <v>4.0214477211796247E-3</v>
      </c>
      <c r="K33" s="78">
        <f t="shared" si="3"/>
        <v>5.6470605386945187E-4</v>
      </c>
      <c r="L33" s="79"/>
      <c r="M33" s="80"/>
      <c r="N33" s="81">
        <f>分析係数表!H36</f>
        <v>0.13227609397010043</v>
      </c>
      <c r="O33" s="82">
        <f t="shared" si="4"/>
        <v>2.9518221936745119</v>
      </c>
      <c r="P33" s="76">
        <f>分析係数表!C36</f>
        <v>0.6760350559081294</v>
      </c>
      <c r="Q33" s="82">
        <f t="shared" si="5"/>
        <v>1.9955352817316059</v>
      </c>
      <c r="R33" s="83">
        <v>2.0491542173848751</v>
      </c>
      <c r="S33" s="84">
        <f t="shared" si="6"/>
        <v>2.1895777894470787</v>
      </c>
      <c r="T33" s="85">
        <f>分析係数表!F36</f>
        <v>0.90035746201966038</v>
      </c>
      <c r="U33" s="86">
        <f t="shared" si="7"/>
        <v>1.9714027014011901</v>
      </c>
      <c r="V33" s="87">
        <f>分析係数表!D36</f>
        <v>8.0428954423592495E-3</v>
      </c>
      <c r="W33" s="88">
        <f t="shared" si="8"/>
        <v>0</v>
      </c>
      <c r="X33" s="76">
        <f>分析係数表!E36</f>
        <v>0</v>
      </c>
      <c r="Y33" s="89">
        <f t="shared" si="9"/>
        <v>0</v>
      </c>
    </row>
    <row r="34" spans="1:25" x14ac:dyDescent="0.2">
      <c r="A34" s="6" t="s">
        <v>22</v>
      </c>
      <c r="B34" s="5" t="s">
        <v>377</v>
      </c>
      <c r="C34" s="90"/>
      <c r="D34" s="76">
        <f>投入係数表!AH34</f>
        <v>2.2950819672131147E-2</v>
      </c>
      <c r="E34" s="77">
        <f t="shared" si="0"/>
        <v>2.2950819672131146</v>
      </c>
      <c r="F34" s="76">
        <f>分析係数表!C37</f>
        <v>0.1837517433751743</v>
      </c>
      <c r="G34" s="77">
        <f t="shared" si="1"/>
        <v>0.42172531266433444</v>
      </c>
      <c r="H34" s="77">
        <v>0.47955833119782509</v>
      </c>
      <c r="I34" s="77">
        <f t="shared" si="2"/>
        <v>0.47955833119782509</v>
      </c>
      <c r="J34" s="76">
        <f>分析係数表!G37</f>
        <v>0.39318023660403617</v>
      </c>
      <c r="K34" s="78">
        <f t="shared" si="3"/>
        <v>0.18855285812579761</v>
      </c>
      <c r="L34" s="79"/>
      <c r="M34" s="80"/>
      <c r="N34" s="81">
        <f>分析係数表!H37</f>
        <v>5.0938337801608578E-2</v>
      </c>
      <c r="O34" s="82">
        <f t="shared" si="4"/>
        <v>1.1367202607726306</v>
      </c>
      <c r="P34" s="76">
        <f>分析係数表!C37</f>
        <v>0.1837517433751743</v>
      </c>
      <c r="Q34" s="82">
        <f t="shared" si="5"/>
        <v>0.20887432964685362</v>
      </c>
      <c r="R34" s="83">
        <v>0.23983683227232114</v>
      </c>
      <c r="S34" s="84">
        <f t="shared" si="6"/>
        <v>0.7193951634701462</v>
      </c>
      <c r="T34" s="85">
        <f>分析係数表!F37</f>
        <v>0.67780097425191366</v>
      </c>
      <c r="U34" s="86">
        <f t="shared" si="7"/>
        <v>0.48760674267217979</v>
      </c>
      <c r="V34" s="87">
        <f>分析係数表!D37</f>
        <v>0.22059846903270702</v>
      </c>
      <c r="W34" s="88">
        <f t="shared" si="8"/>
        <v>0</v>
      </c>
      <c r="X34" s="76">
        <f>分析係数表!E37</f>
        <v>0.19763395963813501</v>
      </c>
      <c r="Y34" s="89">
        <f t="shared" si="9"/>
        <v>0</v>
      </c>
    </row>
    <row r="35" spans="1:25" x14ac:dyDescent="0.2">
      <c r="A35" s="6" t="s">
        <v>23</v>
      </c>
      <c r="B35" s="5" t="s">
        <v>193</v>
      </c>
      <c r="C35" s="90"/>
      <c r="D35" s="76">
        <f>投入係数表!AH35</f>
        <v>3.0737704918032786E-2</v>
      </c>
      <c r="E35" s="77">
        <f t="shared" si="0"/>
        <v>3.0737704918032787</v>
      </c>
      <c r="F35" s="76">
        <f>分析係数表!C38</f>
        <v>7.8895463510848529E-3</v>
      </c>
      <c r="G35" s="77">
        <f t="shared" si="1"/>
        <v>2.4250654767678851E-2</v>
      </c>
      <c r="H35" s="77">
        <v>2.5334863657891876E-2</v>
      </c>
      <c r="I35" s="77">
        <f t="shared" si="2"/>
        <v>2.5334863657891876E-2</v>
      </c>
      <c r="J35" s="76">
        <f>分析係数表!G38</f>
        <v>0.41666666666666669</v>
      </c>
      <c r="K35" s="78">
        <f t="shared" si="3"/>
        <v>1.0556193190788281E-2</v>
      </c>
      <c r="L35" s="79"/>
      <c r="M35" s="80"/>
      <c r="N35" s="81">
        <f>分析係数表!H38</f>
        <v>4.4667605761803064E-2</v>
      </c>
      <c r="O35" s="82">
        <f t="shared" si="4"/>
        <v>0.99678502795673141</v>
      </c>
      <c r="P35" s="76">
        <f>分析係数表!C38</f>
        <v>7.8895463510848529E-3</v>
      </c>
      <c r="Q35" s="82">
        <f t="shared" si="5"/>
        <v>7.864181680132044E-3</v>
      </c>
      <c r="R35" s="83">
        <v>8.8082848148562393E-3</v>
      </c>
      <c r="S35" s="84">
        <f t="shared" si="6"/>
        <v>3.4143148472748117E-2</v>
      </c>
      <c r="T35" s="85">
        <f>分析係数表!F38</f>
        <v>0.70833333333333337</v>
      </c>
      <c r="U35" s="86">
        <f t="shared" si="7"/>
        <v>2.4184730168196583E-2</v>
      </c>
      <c r="V35" s="87">
        <f>分析係数表!D38</f>
        <v>0.54166666666666663</v>
      </c>
      <c r="W35" s="88">
        <f t="shared" si="8"/>
        <v>0</v>
      </c>
      <c r="X35" s="76">
        <f>分析係数表!E38</f>
        <v>0.66666666666666663</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3.9584271151286501E-2</v>
      </c>
      <c r="I36" s="77">
        <f t="shared" si="2"/>
        <v>100.03958427115128</v>
      </c>
      <c r="J36" s="76">
        <f>分析係数表!G39</f>
        <v>0.33114754098360655</v>
      </c>
      <c r="K36" s="78">
        <f t="shared" si="3"/>
        <v>33.127862332414033</v>
      </c>
      <c r="L36" s="79"/>
      <c r="M36" s="80"/>
      <c r="N36" s="81">
        <f>分析係数表!H39</f>
        <v>4.0896078520470756E-3</v>
      </c>
      <c r="O36" s="82">
        <f t="shared" si="4"/>
        <v>9.1262108358195135E-2</v>
      </c>
      <c r="P36" s="76">
        <f>分析係数表!C39</f>
        <v>1</v>
      </c>
      <c r="Q36" s="82">
        <f t="shared" si="5"/>
        <v>9.1262108358195135E-2</v>
      </c>
      <c r="R36" s="83">
        <v>0.14110555121094126</v>
      </c>
      <c r="S36" s="84">
        <f t="shared" si="6"/>
        <v>100.18068982236223</v>
      </c>
      <c r="T36" s="85">
        <f>分析係数表!F39</f>
        <v>0.68196721311475406</v>
      </c>
      <c r="U36" s="86">
        <f t="shared" si="7"/>
        <v>68.31994584606997</v>
      </c>
      <c r="V36" s="87">
        <f>分析係数表!D39</f>
        <v>6.0655737704918035E-2</v>
      </c>
      <c r="W36" s="88">
        <f t="shared" si="8"/>
        <v>6</v>
      </c>
      <c r="X36" s="76">
        <f>分析係数表!E39</f>
        <v>7.7049180327868852E-2</v>
      </c>
      <c r="Y36" s="89">
        <f t="shared" si="9"/>
        <v>8</v>
      </c>
    </row>
    <row r="37" spans="1:25" x14ac:dyDescent="0.2">
      <c r="A37" s="6" t="s">
        <v>25</v>
      </c>
      <c r="B37" s="5" t="s">
        <v>40</v>
      </c>
      <c r="C37" s="90"/>
      <c r="D37" s="76">
        <f>投入係数表!AH37</f>
        <v>0</v>
      </c>
      <c r="E37" s="77">
        <f t="shared" si="0"/>
        <v>0</v>
      </c>
      <c r="F37" s="76">
        <f>分析係数表!C40</f>
        <v>0.77068092290377044</v>
      </c>
      <c r="G37" s="77">
        <f t="shared" si="1"/>
        <v>0</v>
      </c>
      <c r="H37" s="77">
        <v>1.1657715143236775E-4</v>
      </c>
      <c r="I37" s="77">
        <f t="shared" si="2"/>
        <v>1.1657715143236775E-4</v>
      </c>
      <c r="J37" s="76">
        <f>分析係数表!G40</f>
        <v>0.52989130434782605</v>
      </c>
      <c r="K37" s="78">
        <f t="shared" si="3"/>
        <v>6.1773218829651387E-5</v>
      </c>
      <c r="L37" s="79"/>
      <c r="M37" s="80"/>
      <c r="N37" s="81">
        <f>分析係数表!H40</f>
        <v>3.0172217930658426E-2</v>
      </c>
      <c r="O37" s="82">
        <f t="shared" si="4"/>
        <v>0.67331155499823969</v>
      </c>
      <c r="P37" s="76">
        <f>分析係数表!C40</f>
        <v>0.77068092290377044</v>
      </c>
      <c r="Q37" s="82">
        <f t="shared" si="5"/>
        <v>0.51890837060781614</v>
      </c>
      <c r="R37" s="83">
        <v>0.51900529166305975</v>
      </c>
      <c r="S37" s="84">
        <f t="shared" si="6"/>
        <v>0.51912186881449207</v>
      </c>
      <c r="T37" s="85">
        <f>分析係数表!F40</f>
        <v>0.69599184782608692</v>
      </c>
      <c r="U37" s="86">
        <f t="shared" si="7"/>
        <v>0.36130458872312982</v>
      </c>
      <c r="V37" s="87">
        <f>分析係数表!D40</f>
        <v>8.4918478260869568E-2</v>
      </c>
      <c r="W37" s="88">
        <f t="shared" si="8"/>
        <v>0</v>
      </c>
      <c r="X37" s="76">
        <f>分析係数表!E40</f>
        <v>5.1630434782608696E-2</v>
      </c>
      <c r="Y37" s="89">
        <f t="shared" si="9"/>
        <v>0</v>
      </c>
    </row>
    <row r="38" spans="1:25" x14ac:dyDescent="0.2">
      <c r="A38" s="6" t="s">
        <v>26</v>
      </c>
      <c r="B38" s="5" t="s">
        <v>276</v>
      </c>
      <c r="C38" s="90"/>
      <c r="D38" s="76">
        <f>投入係数表!AH38</f>
        <v>0</v>
      </c>
      <c r="E38" s="77">
        <f t="shared" si="0"/>
        <v>0</v>
      </c>
      <c r="F38" s="76">
        <f>分析係数表!C41</f>
        <v>0.61174300645557944</v>
      </c>
      <c r="G38" s="77">
        <f t="shared" si="1"/>
        <v>0</v>
      </c>
      <c r="H38" s="77">
        <v>1.2012256900713505E-3</v>
      </c>
      <c r="I38" s="77">
        <f t="shared" si="2"/>
        <v>1.2012256900713505E-3</v>
      </c>
      <c r="J38" s="76">
        <f>分析係数表!G41</f>
        <v>0.45221971407072986</v>
      </c>
      <c r="K38" s="78">
        <f t="shared" si="3"/>
        <v>5.432179380984813E-4</v>
      </c>
      <c r="L38" s="79"/>
      <c r="M38" s="80"/>
      <c r="N38" s="81">
        <f>分析係数表!H41</f>
        <v>5.2210660244467667E-2</v>
      </c>
      <c r="O38" s="82">
        <f t="shared" si="4"/>
        <v>1.1651129167062912</v>
      </c>
      <c r="P38" s="76">
        <f>分析係数表!C41</f>
        <v>0.61174300645557944</v>
      </c>
      <c r="Q38" s="82">
        <f t="shared" si="5"/>
        <v>0.71274967852613569</v>
      </c>
      <c r="R38" s="83">
        <v>0.72244743536819434</v>
      </c>
      <c r="S38" s="84">
        <f t="shared" si="6"/>
        <v>0.72364866105826564</v>
      </c>
      <c r="T38" s="85">
        <f>分析係数表!F41</f>
        <v>0.5410082768999247</v>
      </c>
      <c r="U38" s="86">
        <f t="shared" si="7"/>
        <v>0.39149991520006994</v>
      </c>
      <c r="V38" s="87">
        <f>分析係数表!D41</f>
        <v>0.16428392274893402</v>
      </c>
      <c r="W38" s="88">
        <f t="shared" si="8"/>
        <v>0</v>
      </c>
      <c r="X38" s="76">
        <f>分析係数表!E41</f>
        <v>0.16127414095811388</v>
      </c>
      <c r="Y38" s="89">
        <f t="shared" si="9"/>
        <v>0</v>
      </c>
    </row>
    <row r="39" spans="1:25" x14ac:dyDescent="0.2">
      <c r="A39" s="6" t="s">
        <v>51</v>
      </c>
      <c r="B39" s="5" t="s">
        <v>367</v>
      </c>
      <c r="C39" s="90"/>
      <c r="D39" s="76">
        <f>投入係数表!AH39</f>
        <v>0</v>
      </c>
      <c r="E39" s="77">
        <f>$C$36*D39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0.33665577749911985</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投入係数表!AH40</f>
        <v>9.2213114754098366E-2</v>
      </c>
      <c r="E40" s="77">
        <f>$C$36*D40</f>
        <v>9.221311475409836</v>
      </c>
      <c r="F40" s="76">
        <f>分析係数表!C43</f>
        <v>0.17601918465227817</v>
      </c>
      <c r="G40" s="77">
        <f>E40*F40</f>
        <v>1.6231277273263356</v>
      </c>
      <c r="H40" s="77">
        <v>1.7500169246846722</v>
      </c>
      <c r="I40" s="77">
        <f>C40+H40</f>
        <v>1.7500169246846722</v>
      </c>
      <c r="J40" s="76">
        <f>分析係数表!G43</f>
        <v>0.3244228432563791</v>
      </c>
      <c r="K40" s="78">
        <f>I40*J40</f>
        <v>0.56774546645298596</v>
      </c>
      <c r="L40" s="79"/>
      <c r="M40" s="80"/>
      <c r="N40" s="81">
        <f>分析係数表!H43</f>
        <v>4.0396237560776115E-2</v>
      </c>
      <c r="O40" s="82">
        <f t="shared" si="4"/>
        <v>0.90146682589372751</v>
      </c>
      <c r="P40" s="76">
        <f>分析係数表!C43</f>
        <v>0.17601918465227817</v>
      </c>
      <c r="Q40" s="82">
        <f>O40*P40</f>
        <v>0.15867545568489111</v>
      </c>
      <c r="R40" s="83">
        <v>0.21907050450251345</v>
      </c>
      <c r="S40" s="84">
        <f>I40+R40</f>
        <v>1.9690874291871856</v>
      </c>
      <c r="T40" s="85">
        <f>分析係数表!F43</f>
        <v>0.59416767922235725</v>
      </c>
      <c r="U40" s="86">
        <f>S40*T40</f>
        <v>1.1699681079860678</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投入係数表!AH41</f>
        <v>4.0983606557377049E-4</v>
      </c>
      <c r="E41" s="77">
        <f>$C$36*D41</f>
        <v>4.0983606557377046E-2</v>
      </c>
      <c r="F41" s="76">
        <f>分析係数表!C44</f>
        <v>0.35545171339563864</v>
      </c>
      <c r="G41" s="77">
        <f>E41*F41</f>
        <v>1.4567693171952402E-2</v>
      </c>
      <c r="H41" s="77">
        <v>1.4945670593113664E-2</v>
      </c>
      <c r="I41" s="77">
        <f>C41+H41</f>
        <v>1.4945670593113664E-2</v>
      </c>
      <c r="J41" s="76">
        <f>分析係数表!G44</f>
        <v>0.26461880088823092</v>
      </c>
      <c r="K41" s="78">
        <f>I41*J41</f>
        <v>3.9549054308202327E-3</v>
      </c>
      <c r="L41" s="79"/>
      <c r="M41" s="80"/>
      <c r="N41" s="81">
        <f>分析係数表!H44</f>
        <v>0.11582678238742218</v>
      </c>
      <c r="O41" s="82">
        <f t="shared" si="4"/>
        <v>2.5847457133893266</v>
      </c>
      <c r="P41" s="76">
        <f>分析係数表!C44</f>
        <v>0.35545171339563864</v>
      </c>
      <c r="Q41" s="82">
        <f>O41*P41</f>
        <v>0.91875229251626844</v>
      </c>
      <c r="R41" s="83">
        <v>0.93028781463491372</v>
      </c>
      <c r="S41" s="84">
        <f>I41+R41</f>
        <v>0.94523348522802741</v>
      </c>
      <c r="T41" s="85">
        <f>分析係数表!F44</f>
        <v>0.46669133974833454</v>
      </c>
      <c r="U41" s="86">
        <f>S41*T41</f>
        <v>0.44113228159605572</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投入係数表!AH42</f>
        <v>2.4590163934426229E-2</v>
      </c>
      <c r="E42" s="77">
        <f>$C$36*D42</f>
        <v>2.459016393442623</v>
      </c>
      <c r="F42" s="76">
        <f>分析係数表!C45</f>
        <v>1</v>
      </c>
      <c r="G42" s="77">
        <f>E42*F42</f>
        <v>2.459016393442623</v>
      </c>
      <c r="H42" s="77">
        <v>2.5525771342143484</v>
      </c>
      <c r="I42" s="77">
        <f>C42+H42</f>
        <v>2.5525771342143484</v>
      </c>
      <c r="J42" s="76">
        <f>分析係数表!G45</f>
        <v>0</v>
      </c>
      <c r="K42" s="78">
        <f>I42*J42</f>
        <v>0</v>
      </c>
      <c r="L42" s="79"/>
      <c r="M42" s="80"/>
      <c r="N42" s="81">
        <f>分析係数表!H45</f>
        <v>0</v>
      </c>
      <c r="O42" s="82">
        <f t="shared" si="4"/>
        <v>0</v>
      </c>
      <c r="P42" s="76">
        <f>分析係数表!C45</f>
        <v>1</v>
      </c>
      <c r="Q42" s="82">
        <f>O42*P42</f>
        <v>0</v>
      </c>
      <c r="R42" s="83">
        <v>7.211658835816151E-2</v>
      </c>
      <c r="S42" s="84">
        <f>I42+R42</f>
        <v>2.62469372257251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3.6885245901639345E-3</v>
      </c>
      <c r="E43" s="77">
        <f>$C$36*D43</f>
        <v>0.36885245901639346</v>
      </c>
      <c r="F43" s="76">
        <f>分析係数表!C46</f>
        <v>0.4567198177676538</v>
      </c>
      <c r="G43" s="77">
        <f>E43*F43</f>
        <v>0.16846222786511822</v>
      </c>
      <c r="H43" s="77">
        <v>0.20666074029632692</v>
      </c>
      <c r="I43" s="77">
        <f>C43+H43</f>
        <v>0.20666074029632692</v>
      </c>
      <c r="J43" s="76">
        <f>分析係数表!G46</f>
        <v>7.462686567164179E-3</v>
      </c>
      <c r="K43" s="78">
        <f>I43*J43</f>
        <v>1.5422443305696039E-3</v>
      </c>
      <c r="L43" s="79"/>
      <c r="M43" s="80"/>
      <c r="N43" s="81">
        <f>分析係数表!H46</f>
        <v>2.3901485890852909E-2</v>
      </c>
      <c r="O43" s="82">
        <f t="shared" si="4"/>
        <v>0.53337632218234043</v>
      </c>
      <c r="P43" s="76">
        <f>分析係数表!C46</f>
        <v>0.4567198177676538</v>
      </c>
      <c r="Q43" s="82">
        <f>O43*P43</f>
        <v>0.24360353666869994</v>
      </c>
      <c r="R43" s="83">
        <v>0.2602216107377136</v>
      </c>
      <c r="S43" s="84">
        <f>I43+R43</f>
        <v>0.46688235103404052</v>
      </c>
      <c r="T43" s="85">
        <f>分析係数表!F46</f>
        <v>0.31592039800995025</v>
      </c>
      <c r="U43" s="86">
        <f>S43*T43</f>
        <v>0.14749765816249538</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投入係数表!AH44</f>
        <v>0.30737704918032788</v>
      </c>
      <c r="E44" s="91">
        <f>SUM(E5:E43)</f>
        <v>30.73770491803279</v>
      </c>
      <c r="F44" s="92">
        <f>分析係数表!C47</f>
        <v>0.36342247216802481</v>
      </c>
      <c r="G44" s="91">
        <f>SUM(G5:G43)</f>
        <v>9.5916377621139493</v>
      </c>
      <c r="H44" s="91">
        <f>SUM(H5:H43)</f>
        <v>11.709861657772288</v>
      </c>
      <c r="I44" s="91">
        <f>SUM(I5:I43)</f>
        <v>111.70986165777227</v>
      </c>
      <c r="J44" s="92">
        <f>分析係数表!G47</f>
        <v>0.19905001489523683</v>
      </c>
      <c r="K44" s="93">
        <f>SUM(K5:K43)</f>
        <v>35.59109017612618</v>
      </c>
      <c r="L44" s="94">
        <f>最終需要_まとめ!$L$33</f>
        <v>0.627</v>
      </c>
      <c r="M44" s="91">
        <f>K44*L44</f>
        <v>22.315613540431116</v>
      </c>
      <c r="N44" s="95">
        <f>分析係数表!H47</f>
        <v>1</v>
      </c>
      <c r="O44" s="96">
        <f>SUM(O5:O43)</f>
        <v>22.315613540431119</v>
      </c>
      <c r="P44" s="92">
        <f>分析係数表!C47</f>
        <v>0.36342247216802481</v>
      </c>
      <c r="Q44" s="96">
        <f>SUM(Q5:Q43)</f>
        <v>6.7164289951998661</v>
      </c>
      <c r="R44" s="91">
        <f>SUM(R5:R43)</f>
        <v>7.5037946542741212</v>
      </c>
      <c r="S44" s="97">
        <f>SUM(S5:S43)</f>
        <v>119.21365631204641</v>
      </c>
      <c r="T44" s="98">
        <f>分析係数表!F47</f>
        <v>0.46090827844162724</v>
      </c>
      <c r="U44" s="99">
        <f>SUM(U5:U43)</f>
        <v>77.325551351306174</v>
      </c>
      <c r="V44" s="100">
        <f>分析係数表!D47</f>
        <v>7.2937009698454208E-2</v>
      </c>
      <c r="W44" s="101">
        <f>SUM(W5:W43)</f>
        <v>6</v>
      </c>
      <c r="X44" s="92">
        <f>分析係数表!E47</f>
        <v>5.555923339181093E-2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2.0380434782608695E-3</v>
      </c>
      <c r="E5" s="77">
        <f>$C$37*D5</f>
        <v>0.20380434782608695</v>
      </c>
      <c r="F5" s="76">
        <f>分析係数表!C8</f>
        <v>0.28540305010893241</v>
      </c>
      <c r="G5" s="77">
        <f t="shared" ref="G5:G38" si="0">E5*F5</f>
        <v>5.816638249502698E-2</v>
      </c>
      <c r="H5" s="77">
        <f t="array" ref="H5:H43">MMULT(逆行列係数!C5:AO43,'33'!G5:G43)</f>
        <v>6.3528198961331703E-2</v>
      </c>
      <c r="I5" s="77">
        <f t="shared" ref="I5:I38" si="1">C5+H5</f>
        <v>6.3528198961331703E-2</v>
      </c>
      <c r="J5" s="76">
        <f>分析係数表!G8</f>
        <v>0.12073170731707317</v>
      </c>
      <c r="K5" s="78">
        <f t="shared" ref="K5:K38" si="2">I5*J5</f>
        <v>7.669867923380291E-3</v>
      </c>
      <c r="L5" s="79" t="s">
        <v>187</v>
      </c>
      <c r="M5" s="80" t="s">
        <v>187</v>
      </c>
      <c r="N5" s="81">
        <f>分析係数表!H8</f>
        <v>1.3177625301040578E-2</v>
      </c>
      <c r="O5" s="82">
        <f t="shared" ref="O5:O43" si="3">$M$44*N5</f>
        <v>0.45519549128243431</v>
      </c>
      <c r="P5" s="76">
        <f>分析係数表!C8</f>
        <v>0.28540305010893241</v>
      </c>
      <c r="Q5" s="82">
        <f t="shared" ref="Q5:Q38" si="4">O5*P5</f>
        <v>0.12991418160784071</v>
      </c>
      <c r="R5" s="83">
        <f t="array" ref="R5:R43">MMULT(逆行列係数!C5:AO43,'33'!Q5:Q43)</f>
        <v>0.15027666820016322</v>
      </c>
      <c r="S5" s="84">
        <f t="shared" ref="S5:S38" si="5">I5+R5</f>
        <v>0.21380486716149494</v>
      </c>
      <c r="T5" s="85">
        <f>分析係数表!F8</f>
        <v>0.44634146341463415</v>
      </c>
      <c r="U5" s="86">
        <f t="shared" ref="U5:U38" si="6">S5*T5</f>
        <v>9.5429977294033103E-2</v>
      </c>
      <c r="V5" s="87">
        <f>分析係数表!D8</f>
        <v>0.27682926829268295</v>
      </c>
      <c r="W5" s="88">
        <f t="shared" ref="W5:W38" si="7">ROUND(S5*V5,0)</f>
        <v>0</v>
      </c>
      <c r="X5" s="76">
        <f>分析係数表!E8</f>
        <v>8.658536585365853E-2</v>
      </c>
      <c r="Y5" s="89">
        <f t="shared" ref="Y5:Y38" si="8">ROUND(S5*X5,0)</f>
        <v>0</v>
      </c>
    </row>
    <row r="6" spans="1:25" x14ac:dyDescent="0.2">
      <c r="A6" s="6" t="s">
        <v>219</v>
      </c>
      <c r="B6" s="5" t="s">
        <v>265</v>
      </c>
      <c r="C6" s="90"/>
      <c r="D6" s="76">
        <f>投入係数表!AI6</f>
        <v>0</v>
      </c>
      <c r="E6" s="77">
        <f t="shared" ref="E6:E43" si="9">$C$37*D6</f>
        <v>0</v>
      </c>
      <c r="F6" s="76">
        <f>分析係数表!C9</f>
        <v>1</v>
      </c>
      <c r="G6" s="77">
        <f t="shared" si="0"/>
        <v>0</v>
      </c>
      <c r="H6" s="77">
        <v>1.1462729732424466E-2</v>
      </c>
      <c r="I6" s="77">
        <f t="shared" si="1"/>
        <v>1.1462729732424466E-2</v>
      </c>
      <c r="J6" s="76">
        <f>分析係数表!G9</f>
        <v>0.24766355140186916</v>
      </c>
      <c r="K6" s="78">
        <f t="shared" si="2"/>
        <v>2.8389003542920407E-3</v>
      </c>
      <c r="L6" s="79"/>
      <c r="M6" s="80"/>
      <c r="N6" s="81">
        <f>分析係数表!H9</f>
        <v>6.816013086745127E-4</v>
      </c>
      <c r="O6" s="82">
        <f t="shared" si="3"/>
        <v>2.3544594376677639E-2</v>
      </c>
      <c r="P6" s="76">
        <f>分析係数表!C9</f>
        <v>1</v>
      </c>
      <c r="Q6" s="82">
        <f t="shared" si="4"/>
        <v>2.3544594376677639E-2</v>
      </c>
      <c r="R6" s="83">
        <v>2.9698447625046757E-2</v>
      </c>
      <c r="S6" s="84">
        <f t="shared" si="5"/>
        <v>4.1161177357471226E-2</v>
      </c>
      <c r="T6" s="85">
        <f>分析係数表!F9</f>
        <v>0.64018691588785048</v>
      </c>
      <c r="U6" s="86">
        <f t="shared" si="6"/>
        <v>2.6350847186792328E-2</v>
      </c>
      <c r="V6" s="87">
        <f>分析係数表!D9</f>
        <v>0.1822429906542056</v>
      </c>
      <c r="W6" s="88">
        <f t="shared" si="7"/>
        <v>0</v>
      </c>
      <c r="X6" s="76">
        <f>分析係数表!E9</f>
        <v>0.10981308411214953</v>
      </c>
      <c r="Y6" s="89">
        <f t="shared" si="8"/>
        <v>0</v>
      </c>
    </row>
    <row r="7" spans="1:25" x14ac:dyDescent="0.2">
      <c r="A7" s="6" t="s">
        <v>220</v>
      </c>
      <c r="B7" s="5" t="s">
        <v>266</v>
      </c>
      <c r="C7" s="90"/>
      <c r="D7" s="76">
        <f>投入係数表!AI7</f>
        <v>0</v>
      </c>
      <c r="E7" s="77">
        <f t="shared" si="9"/>
        <v>0</v>
      </c>
      <c r="F7" s="76">
        <f>分析係数表!C10</f>
        <v>0</v>
      </c>
      <c r="G7" s="77">
        <f t="shared" si="0"/>
        <v>0</v>
      </c>
      <c r="H7" s="77">
        <v>0</v>
      </c>
      <c r="I7" s="77">
        <f t="shared" si="1"/>
        <v>0</v>
      </c>
      <c r="J7" s="76">
        <f>分析係数表!G10</f>
        <v>0</v>
      </c>
      <c r="K7" s="78">
        <f t="shared" si="2"/>
        <v>0</v>
      </c>
      <c r="L7" s="79"/>
      <c r="M7" s="80"/>
      <c r="N7" s="81">
        <f>分析係数表!H10</f>
        <v>1.3632026173490254E-3</v>
      </c>
      <c r="O7" s="82">
        <f t="shared" si="3"/>
        <v>4.7089188753355278E-2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8.7822458270106263E-2</v>
      </c>
      <c r="G8" s="77">
        <f t="shared" si="0"/>
        <v>0</v>
      </c>
      <c r="H8" s="77">
        <v>6.8687165791041269E-2</v>
      </c>
      <c r="I8" s="77">
        <f t="shared" si="1"/>
        <v>6.8687165791041269E-2</v>
      </c>
      <c r="J8" s="76">
        <f>分析係数表!G11</f>
        <v>0.34070796460176989</v>
      </c>
      <c r="K8" s="78">
        <f t="shared" si="2"/>
        <v>2.3402264450929987E-2</v>
      </c>
      <c r="L8" s="79"/>
      <c r="M8" s="80"/>
      <c r="N8" s="81">
        <f>分析係数表!H11</f>
        <v>0</v>
      </c>
      <c r="O8" s="82">
        <f t="shared" si="3"/>
        <v>0</v>
      </c>
      <c r="P8" s="76">
        <f>分析係数表!C11</f>
        <v>8.7822458270106263E-2</v>
      </c>
      <c r="Q8" s="82">
        <f t="shared" si="4"/>
        <v>0</v>
      </c>
      <c r="R8" s="83">
        <v>3.1486843188652788E-2</v>
      </c>
      <c r="S8" s="84">
        <f t="shared" si="5"/>
        <v>0.10017400897969406</v>
      </c>
      <c r="T8" s="85">
        <f>分析係数表!F11</f>
        <v>0.55309734513274333</v>
      </c>
      <c r="U8" s="86">
        <f t="shared" si="6"/>
        <v>5.5405978417972374E-2</v>
      </c>
      <c r="V8" s="87">
        <f>分析係数表!D11</f>
        <v>2.2123893805309734E-2</v>
      </c>
      <c r="W8" s="88">
        <f t="shared" si="7"/>
        <v>0</v>
      </c>
      <c r="X8" s="76">
        <f>分析係数表!E11</f>
        <v>1.0324483775811209E-2</v>
      </c>
      <c r="Y8" s="89">
        <f t="shared" si="8"/>
        <v>0</v>
      </c>
    </row>
    <row r="9" spans="1:25" x14ac:dyDescent="0.2">
      <c r="A9" s="6" t="s">
        <v>222</v>
      </c>
      <c r="B9" s="5" t="s">
        <v>190</v>
      </c>
      <c r="C9" s="90"/>
      <c r="D9" s="76">
        <f>投入係数表!AI9</f>
        <v>6.453804347826087E-3</v>
      </c>
      <c r="E9" s="77">
        <f t="shared" si="9"/>
        <v>0.64538043478260865</v>
      </c>
      <c r="F9" s="76">
        <f>分析係数表!C12</f>
        <v>5.1649194579391433E-2</v>
      </c>
      <c r="G9" s="77">
        <f t="shared" si="0"/>
        <v>3.3333379653819196E-2</v>
      </c>
      <c r="H9" s="77">
        <v>3.5133822404169415E-2</v>
      </c>
      <c r="I9" s="77">
        <f t="shared" si="1"/>
        <v>3.5133822404169415E-2</v>
      </c>
      <c r="J9" s="76">
        <f>分析係数表!G12</f>
        <v>0.11451828724353257</v>
      </c>
      <c r="K9" s="78">
        <f t="shared" si="2"/>
        <v>4.0234651660439333E-3</v>
      </c>
      <c r="L9" s="79"/>
      <c r="M9" s="80"/>
      <c r="N9" s="81">
        <f>分析係数表!H12</f>
        <v>9.8559549234334534E-2</v>
      </c>
      <c r="O9" s="82">
        <f t="shared" si="3"/>
        <v>3.4045483468675863</v>
      </c>
      <c r="P9" s="76">
        <f>分析係数表!C12</f>
        <v>5.1649194579391433E-2</v>
      </c>
      <c r="Q9" s="82">
        <f t="shared" si="4"/>
        <v>0.17584218002230939</v>
      </c>
      <c r="R9" s="83">
        <v>0.18921605974108358</v>
      </c>
      <c r="S9" s="84">
        <f t="shared" si="5"/>
        <v>0.22434988214525298</v>
      </c>
      <c r="T9" s="85">
        <f>分析係数表!F12</f>
        <v>0.48360838537020517</v>
      </c>
      <c r="U9" s="86">
        <f t="shared" si="6"/>
        <v>0.10849748426226162</v>
      </c>
      <c r="V9" s="87">
        <f>分析係数表!D12</f>
        <v>3.2560214094558428E-2</v>
      </c>
      <c r="W9" s="88">
        <f t="shared" si="7"/>
        <v>0</v>
      </c>
      <c r="X9" s="76">
        <f>分析係数表!E12</f>
        <v>3.6685994647636042E-2</v>
      </c>
      <c r="Y9" s="89">
        <f t="shared" si="8"/>
        <v>0</v>
      </c>
    </row>
    <row r="10" spans="1:25" x14ac:dyDescent="0.2">
      <c r="A10" s="6" t="s">
        <v>223</v>
      </c>
      <c r="B10" s="5" t="s">
        <v>28</v>
      </c>
      <c r="C10" s="90"/>
      <c r="D10" s="76">
        <f>投入係数表!AI10</f>
        <v>6.793478260869565E-4</v>
      </c>
      <c r="E10" s="77">
        <f t="shared" si="9"/>
        <v>6.7934782608695649E-2</v>
      </c>
      <c r="F10" s="76">
        <f>分析係数表!C13</f>
        <v>0</v>
      </c>
      <c r="G10" s="77">
        <f t="shared" si="0"/>
        <v>0</v>
      </c>
      <c r="H10" s="77">
        <v>0</v>
      </c>
      <c r="I10" s="77">
        <f t="shared" si="1"/>
        <v>0</v>
      </c>
      <c r="J10" s="76">
        <f>分析係数表!G13</f>
        <v>0.24034334763948498</v>
      </c>
      <c r="K10" s="78">
        <f t="shared" si="2"/>
        <v>0</v>
      </c>
      <c r="L10" s="79"/>
      <c r="M10" s="80"/>
      <c r="N10" s="81">
        <f>分析係数表!H13</f>
        <v>1.4677148180124507E-2</v>
      </c>
      <c r="O10" s="82">
        <f t="shared" si="3"/>
        <v>0.50699359891112517</v>
      </c>
      <c r="P10" s="76">
        <f>分析係数表!C13</f>
        <v>0</v>
      </c>
      <c r="Q10" s="82">
        <f t="shared" si="4"/>
        <v>0</v>
      </c>
      <c r="R10" s="83">
        <v>0</v>
      </c>
      <c r="S10" s="84">
        <f t="shared" si="5"/>
        <v>0</v>
      </c>
      <c r="T10" s="85">
        <f>分析係数表!F13</f>
        <v>0.37768240343347642</v>
      </c>
      <c r="U10" s="86">
        <f t="shared" si="6"/>
        <v>0</v>
      </c>
      <c r="V10" s="87">
        <f>分析係数表!D13</f>
        <v>0.18454935622317598</v>
      </c>
      <c r="W10" s="88">
        <f t="shared" si="7"/>
        <v>0</v>
      </c>
      <c r="X10" s="76">
        <f>分析係数表!E13</f>
        <v>0.16738197424892703</v>
      </c>
      <c r="Y10" s="89">
        <f t="shared" si="8"/>
        <v>0</v>
      </c>
    </row>
    <row r="11" spans="1:25" x14ac:dyDescent="0.2">
      <c r="A11" s="6" t="s">
        <v>224</v>
      </c>
      <c r="B11" s="5" t="s">
        <v>267</v>
      </c>
      <c r="C11" s="90"/>
      <c r="D11" s="76">
        <f>投入係数表!AI11</f>
        <v>6.453804347826087E-3</v>
      </c>
      <c r="E11" s="77">
        <f t="shared" si="9"/>
        <v>0.64538043478260865</v>
      </c>
      <c r="F11" s="76">
        <f>分析係数表!C14</f>
        <v>0.34108258154059679</v>
      </c>
      <c r="G11" s="77">
        <f t="shared" si="0"/>
        <v>0.22012802477144491</v>
      </c>
      <c r="H11" s="77">
        <v>1.6248207463908229</v>
      </c>
      <c r="I11" s="77">
        <f t="shared" si="1"/>
        <v>1.6248207463908229</v>
      </c>
      <c r="J11" s="76">
        <f>分析係数表!G14</f>
        <v>0.16056603773584904</v>
      </c>
      <c r="K11" s="78">
        <f t="shared" si="2"/>
        <v>0.26089102927897928</v>
      </c>
      <c r="L11" s="79"/>
      <c r="M11" s="80"/>
      <c r="N11" s="81">
        <f>分析係数表!H14</f>
        <v>1.2723224428590903E-3</v>
      </c>
      <c r="O11" s="82">
        <f t="shared" si="3"/>
        <v>4.3949909503131587E-2</v>
      </c>
      <c r="P11" s="76">
        <f>分析係数表!C14</f>
        <v>0.34108258154059679</v>
      </c>
      <c r="Q11" s="82">
        <f t="shared" si="4"/>
        <v>1.4990548591803729E-2</v>
      </c>
      <c r="R11" s="83">
        <v>9.5854870082240626E-2</v>
      </c>
      <c r="S11" s="84">
        <f t="shared" si="5"/>
        <v>1.7206756164730634</v>
      </c>
      <c r="T11" s="85">
        <f>分析係数表!F14</f>
        <v>0.29226415094339625</v>
      </c>
      <c r="U11" s="86">
        <f t="shared" si="6"/>
        <v>0.50289179809750484</v>
      </c>
      <c r="V11" s="87">
        <f>分析係数表!D14</f>
        <v>2.69811320754717E-2</v>
      </c>
      <c r="W11" s="88">
        <f t="shared" si="7"/>
        <v>0</v>
      </c>
      <c r="X11" s="76">
        <f>分析係数表!E14</f>
        <v>2.358490566037736E-2</v>
      </c>
      <c r="Y11" s="89">
        <f t="shared" si="8"/>
        <v>0</v>
      </c>
    </row>
    <row r="12" spans="1:25" x14ac:dyDescent="0.2">
      <c r="A12" s="6" t="s">
        <v>225</v>
      </c>
      <c r="B12" s="5" t="s">
        <v>29</v>
      </c>
      <c r="C12" s="90"/>
      <c r="D12" s="76">
        <f>投入係数表!AI12</f>
        <v>7.8125E-3</v>
      </c>
      <c r="E12" s="77">
        <f t="shared" si="9"/>
        <v>0.78125</v>
      </c>
      <c r="F12" s="76">
        <f>分析係数表!C15</f>
        <v>0</v>
      </c>
      <c r="G12" s="77">
        <f t="shared" si="0"/>
        <v>0</v>
      </c>
      <c r="H12" s="77">
        <v>0</v>
      </c>
      <c r="I12" s="77">
        <f t="shared" si="1"/>
        <v>0</v>
      </c>
      <c r="J12" s="76">
        <f>分析係数表!G15</f>
        <v>9.6124031007751937E-2</v>
      </c>
      <c r="K12" s="78">
        <f t="shared" si="2"/>
        <v>0</v>
      </c>
      <c r="L12" s="79"/>
      <c r="M12" s="80"/>
      <c r="N12" s="81">
        <f>分析係数表!H15</f>
        <v>9.1334575362384696E-3</v>
      </c>
      <c r="O12" s="82">
        <f t="shared" si="3"/>
        <v>0.31549756464748036</v>
      </c>
      <c r="P12" s="76">
        <f>分析係数表!C15</f>
        <v>0</v>
      </c>
      <c r="Q12" s="82">
        <f t="shared" si="4"/>
        <v>0</v>
      </c>
      <c r="R12" s="83">
        <v>0</v>
      </c>
      <c r="S12" s="84">
        <f t="shared" si="5"/>
        <v>0</v>
      </c>
      <c r="T12" s="85">
        <f>分析係数表!F15</f>
        <v>0.30232558139534882</v>
      </c>
      <c r="U12" s="86">
        <f t="shared" si="6"/>
        <v>0</v>
      </c>
      <c r="V12" s="87">
        <f>分析係数表!D15</f>
        <v>3.255813953488372E-2</v>
      </c>
      <c r="W12" s="88">
        <f t="shared" si="7"/>
        <v>0</v>
      </c>
      <c r="X12" s="76">
        <f>分析係数表!E15</f>
        <v>2.3255813953488372E-2</v>
      </c>
      <c r="Y12" s="89">
        <f t="shared" si="8"/>
        <v>0</v>
      </c>
    </row>
    <row r="13" spans="1:25" x14ac:dyDescent="0.2">
      <c r="A13" s="6" t="s">
        <v>226</v>
      </c>
      <c r="B13" s="5" t="s">
        <v>30</v>
      </c>
      <c r="C13" s="90"/>
      <c r="D13" s="76">
        <f>投入係数表!AI13</f>
        <v>3.736413043478261E-3</v>
      </c>
      <c r="E13" s="77">
        <f t="shared" si="9"/>
        <v>0.37364130434782611</v>
      </c>
      <c r="F13" s="76">
        <f>分析係数表!C16</f>
        <v>7.999999999999996E-2</v>
      </c>
      <c r="G13" s="77">
        <f t="shared" si="0"/>
        <v>2.9891304347826074E-2</v>
      </c>
      <c r="H13" s="77">
        <v>4.6607422609195266E-2</v>
      </c>
      <c r="I13" s="77">
        <f t="shared" si="1"/>
        <v>4.6607422609195266E-2</v>
      </c>
      <c r="J13" s="76">
        <f>分析係数表!G16</f>
        <v>3.4364261168384883E-2</v>
      </c>
      <c r="K13" s="78">
        <f t="shared" si="2"/>
        <v>1.6016296429276725E-3</v>
      </c>
      <c r="L13" s="79"/>
      <c r="M13" s="80"/>
      <c r="N13" s="81">
        <f>分析係数表!H16</f>
        <v>1.767619393829236E-2</v>
      </c>
      <c r="O13" s="82">
        <f t="shared" si="3"/>
        <v>0.61058981416850666</v>
      </c>
      <c r="P13" s="76">
        <f>分析係数表!C16</f>
        <v>7.999999999999996E-2</v>
      </c>
      <c r="Q13" s="82">
        <f t="shared" si="4"/>
        <v>4.8847185133480506E-2</v>
      </c>
      <c r="R13" s="83">
        <v>5.7279880220074762E-2</v>
      </c>
      <c r="S13" s="84">
        <f t="shared" si="5"/>
        <v>0.10388730282927003</v>
      </c>
      <c r="T13" s="85">
        <f>分析係数表!F16</f>
        <v>0.28865979381443296</v>
      </c>
      <c r="U13" s="86">
        <f t="shared" si="6"/>
        <v>2.9988087414634646E-2</v>
      </c>
      <c r="V13" s="87">
        <f>分析係数表!D16</f>
        <v>3.4364261168384883E-2</v>
      </c>
      <c r="W13" s="88">
        <f t="shared" si="7"/>
        <v>0</v>
      </c>
      <c r="X13" s="76">
        <f>分析係数表!E16</f>
        <v>3.4364261168384883E-2</v>
      </c>
      <c r="Y13" s="89">
        <f t="shared" si="8"/>
        <v>0</v>
      </c>
    </row>
    <row r="14" spans="1:25" x14ac:dyDescent="0.2">
      <c r="A14" s="6" t="s">
        <v>2</v>
      </c>
      <c r="B14" s="5" t="s">
        <v>364</v>
      </c>
      <c r="C14" s="90"/>
      <c r="D14" s="76">
        <f>投入係数表!AI14</f>
        <v>3.736413043478261E-3</v>
      </c>
      <c r="E14" s="77">
        <f t="shared" si="9"/>
        <v>0.37364130434782611</v>
      </c>
      <c r="F14" s="76">
        <f>分析係数表!C17</f>
        <v>0.11736526946107784</v>
      </c>
      <c r="G14" s="77">
        <f t="shared" si="0"/>
        <v>4.3852512366571207E-2</v>
      </c>
      <c r="H14" s="77">
        <v>6.9827540263747545E-2</v>
      </c>
      <c r="I14" s="77">
        <f t="shared" si="1"/>
        <v>6.9827540263747545E-2</v>
      </c>
      <c r="J14" s="76">
        <f>分析係数表!G17</f>
        <v>0.2134453781512605</v>
      </c>
      <c r="K14" s="78">
        <f t="shared" si="2"/>
        <v>1.4904365736967963E-2</v>
      </c>
      <c r="L14" s="79"/>
      <c r="M14" s="80"/>
      <c r="N14" s="81">
        <f>分析係数表!H17</f>
        <v>2.9081655836779205E-3</v>
      </c>
      <c r="O14" s="82">
        <f t="shared" si="3"/>
        <v>0.10045693600715791</v>
      </c>
      <c r="P14" s="76">
        <f>分析係数表!C17</f>
        <v>0.11736526946107784</v>
      </c>
      <c r="Q14" s="82">
        <f t="shared" si="4"/>
        <v>1.179015536371434E-2</v>
      </c>
      <c r="R14" s="83">
        <v>2.0524522914427502E-2</v>
      </c>
      <c r="S14" s="84">
        <f t="shared" si="5"/>
        <v>9.0352063178175041E-2</v>
      </c>
      <c r="T14" s="85">
        <f>分析係数表!F17</f>
        <v>0.32436974789915968</v>
      </c>
      <c r="U14" s="86">
        <f t="shared" si="6"/>
        <v>2.9307475955273585E-2</v>
      </c>
      <c r="V14" s="87">
        <f>分析係数表!D17</f>
        <v>3.0252100840336135E-2</v>
      </c>
      <c r="W14" s="88">
        <f t="shared" si="7"/>
        <v>0</v>
      </c>
      <c r="X14" s="76">
        <f>分析係数表!E17</f>
        <v>2.0168067226890758E-2</v>
      </c>
      <c r="Y14" s="89">
        <f t="shared" si="8"/>
        <v>0</v>
      </c>
    </row>
    <row r="15" spans="1:25" x14ac:dyDescent="0.2">
      <c r="A15" s="6" t="s">
        <v>3</v>
      </c>
      <c r="B15" s="5" t="s">
        <v>31</v>
      </c>
      <c r="C15" s="90"/>
      <c r="D15" s="76">
        <f>投入係数表!AI15</f>
        <v>2.0380434782608695E-3</v>
      </c>
      <c r="E15" s="77">
        <f t="shared" si="9"/>
        <v>0.20380434782608695</v>
      </c>
      <c r="F15" s="76">
        <f>分析係数表!C18</f>
        <v>0.3260188087774295</v>
      </c>
      <c r="G15" s="77">
        <f t="shared" si="0"/>
        <v>6.6444050701921775E-2</v>
      </c>
      <c r="H15" s="77">
        <v>9.1512524654602592E-2</v>
      </c>
      <c r="I15" s="77">
        <f t="shared" si="1"/>
        <v>9.1512524654602592E-2</v>
      </c>
      <c r="J15" s="76">
        <f>分析係数表!G18</f>
        <v>0.2148626817447496</v>
      </c>
      <c r="K15" s="78">
        <f t="shared" si="2"/>
        <v>1.9662626460520426E-2</v>
      </c>
      <c r="L15" s="79"/>
      <c r="M15" s="80"/>
      <c r="N15" s="81">
        <f>分析係数表!H18</f>
        <v>4.544008724496751E-4</v>
      </c>
      <c r="O15" s="82">
        <f t="shared" si="3"/>
        <v>1.5696396251118423E-2</v>
      </c>
      <c r="P15" s="76">
        <f>分析係数表!C18</f>
        <v>0.3260188087774295</v>
      </c>
      <c r="Q15" s="82">
        <f t="shared" si="4"/>
        <v>5.1173204078881381E-3</v>
      </c>
      <c r="R15" s="83">
        <v>1.1668882014494513E-2</v>
      </c>
      <c r="S15" s="84">
        <f t="shared" si="5"/>
        <v>0.1031814066690971</v>
      </c>
      <c r="T15" s="85">
        <f>分析係数表!F18</f>
        <v>0.44749596122778673</v>
      </c>
      <c r="U15" s="86">
        <f t="shared" si="6"/>
        <v>4.6173262758222769E-2</v>
      </c>
      <c r="V15" s="87">
        <f>分析係数表!D18</f>
        <v>7.5928917609046853E-2</v>
      </c>
      <c r="W15" s="88">
        <f t="shared" si="7"/>
        <v>0</v>
      </c>
      <c r="X15" s="76">
        <f>分析係数表!E18</f>
        <v>7.1082390953150248E-2</v>
      </c>
      <c r="Y15" s="89">
        <f t="shared" si="8"/>
        <v>0</v>
      </c>
    </row>
    <row r="16" spans="1:25" x14ac:dyDescent="0.2">
      <c r="A16" s="6" t="s">
        <v>4</v>
      </c>
      <c r="B16" s="5" t="s">
        <v>32</v>
      </c>
      <c r="C16" s="90"/>
      <c r="D16" s="76">
        <f>投入係数表!AI16</f>
        <v>0</v>
      </c>
      <c r="E16" s="77">
        <f t="shared" si="9"/>
        <v>0</v>
      </c>
      <c r="F16" s="76">
        <f>分析係数表!C19</f>
        <v>0</v>
      </c>
      <c r="G16" s="77">
        <f t="shared" si="0"/>
        <v>0</v>
      </c>
      <c r="H16" s="77">
        <v>0</v>
      </c>
      <c r="I16" s="77">
        <f t="shared" si="1"/>
        <v>0</v>
      </c>
      <c r="J16" s="76">
        <f>分析係数表!G19</f>
        <v>0</v>
      </c>
      <c r="K16" s="78">
        <f t="shared" si="2"/>
        <v>0</v>
      </c>
      <c r="L16" s="79"/>
      <c r="M16" s="80"/>
      <c r="N16" s="81">
        <f>分析係数表!H19</f>
        <v>-1.3632026173490252E-4</v>
      </c>
      <c r="O16" s="82">
        <f t="shared" si="3"/>
        <v>-4.7089188753355266E-3</v>
      </c>
      <c r="P16" s="76">
        <f>分析係数表!C19</f>
        <v>0</v>
      </c>
      <c r="Q16" s="82">
        <f t="shared" si="4"/>
        <v>0</v>
      </c>
      <c r="R16" s="83">
        <v>0</v>
      </c>
      <c r="S16" s="84">
        <f t="shared" si="5"/>
        <v>0</v>
      </c>
      <c r="T16" s="85">
        <f>分析係数表!F19</f>
        <v>0.2</v>
      </c>
      <c r="U16" s="86">
        <f t="shared" si="6"/>
        <v>0</v>
      </c>
      <c r="V16" s="87">
        <f>分析係数表!D19</f>
        <v>0</v>
      </c>
      <c r="W16" s="88">
        <f t="shared" si="7"/>
        <v>0</v>
      </c>
      <c r="X16" s="76">
        <f>分析係数表!E19</f>
        <v>0</v>
      </c>
      <c r="Y16" s="89">
        <f t="shared" si="8"/>
        <v>0</v>
      </c>
    </row>
    <row r="17" spans="1:25" x14ac:dyDescent="0.2">
      <c r="A17" s="6" t="s">
        <v>5</v>
      </c>
      <c r="B17" s="5" t="s">
        <v>33</v>
      </c>
      <c r="C17" s="90"/>
      <c r="D17" s="76">
        <f>投入係数表!AI17</f>
        <v>0</v>
      </c>
      <c r="E17" s="77">
        <f t="shared" si="9"/>
        <v>0</v>
      </c>
      <c r="F17" s="76">
        <f>分析係数表!C20</f>
        <v>0.14381270903010035</v>
      </c>
      <c r="G17" s="77">
        <f t="shared" si="0"/>
        <v>0</v>
      </c>
      <c r="H17" s="77">
        <v>5.0848858083953046E-3</v>
      </c>
      <c r="I17" s="77">
        <f t="shared" si="1"/>
        <v>5.0848858083953046E-3</v>
      </c>
      <c r="J17" s="76">
        <f>分析係数表!G20</f>
        <v>0.10504201680672269</v>
      </c>
      <c r="K17" s="78">
        <f t="shared" si="2"/>
        <v>5.3412666054572532E-4</v>
      </c>
      <c r="L17" s="79"/>
      <c r="M17" s="80"/>
      <c r="N17" s="81">
        <f>分析係数表!H20</f>
        <v>5.9072113418457762E-4</v>
      </c>
      <c r="O17" s="82">
        <f t="shared" si="3"/>
        <v>2.0405315126453952E-2</v>
      </c>
      <c r="P17" s="76">
        <f>分析係数表!C20</f>
        <v>0.14381270903010035</v>
      </c>
      <c r="Q17" s="82">
        <f t="shared" si="4"/>
        <v>2.9345436469482276E-3</v>
      </c>
      <c r="R17" s="83">
        <v>6.1117970786192348E-3</v>
      </c>
      <c r="S17" s="84">
        <f t="shared" si="5"/>
        <v>1.1196682887014539E-2</v>
      </c>
      <c r="T17" s="85">
        <f>分析係数表!F20</f>
        <v>0.23109243697478993</v>
      </c>
      <c r="U17" s="86">
        <f t="shared" si="6"/>
        <v>2.5874687343941166E-3</v>
      </c>
      <c r="V17" s="87">
        <f>分析係数表!D20</f>
        <v>5.0420168067226892E-2</v>
      </c>
      <c r="W17" s="88">
        <f t="shared" si="7"/>
        <v>0</v>
      </c>
      <c r="X17" s="76">
        <f>分析係数表!E20</f>
        <v>5.4621848739495799E-2</v>
      </c>
      <c r="Y17" s="89">
        <f t="shared" si="8"/>
        <v>0</v>
      </c>
    </row>
    <row r="18" spans="1:25" x14ac:dyDescent="0.2">
      <c r="A18" s="6" t="s">
        <v>6</v>
      </c>
      <c r="B18" s="5" t="s">
        <v>34</v>
      </c>
      <c r="C18" s="90"/>
      <c r="D18" s="76">
        <f>投入係数表!AI18</f>
        <v>0</v>
      </c>
      <c r="E18" s="77">
        <f t="shared" si="9"/>
        <v>0</v>
      </c>
      <c r="F18" s="76">
        <f>分析係数表!C21</f>
        <v>1.9047619047619091E-2</v>
      </c>
      <c r="G18" s="77">
        <f t="shared" si="0"/>
        <v>0</v>
      </c>
      <c r="H18" s="77">
        <v>2.0578221844941551E-3</v>
      </c>
      <c r="I18" s="77">
        <f t="shared" si="1"/>
        <v>2.0578221844941551E-3</v>
      </c>
      <c r="J18" s="76">
        <f>分析係数表!G21</f>
        <v>0.29914529914529914</v>
      </c>
      <c r="K18" s="78">
        <f t="shared" si="2"/>
        <v>6.1558783296833701E-4</v>
      </c>
      <c r="L18" s="79"/>
      <c r="M18" s="80"/>
      <c r="N18" s="81">
        <f>分析係数表!H21</f>
        <v>9.5424183214431774E-4</v>
      </c>
      <c r="O18" s="82">
        <f t="shared" si="3"/>
        <v>3.2962432127348694E-2</v>
      </c>
      <c r="P18" s="76">
        <f>分析係数表!C21</f>
        <v>1.9047619047619091E-2</v>
      </c>
      <c r="Q18" s="82">
        <f t="shared" si="4"/>
        <v>6.2785585004473845E-4</v>
      </c>
      <c r="R18" s="83">
        <v>1.3048886495849402E-3</v>
      </c>
      <c r="S18" s="84">
        <f t="shared" si="5"/>
        <v>3.3627108340790954E-3</v>
      </c>
      <c r="T18" s="85">
        <f>分析係数表!F21</f>
        <v>0.44444444444444442</v>
      </c>
      <c r="U18" s="86">
        <f t="shared" si="6"/>
        <v>1.4945381484795979E-3</v>
      </c>
      <c r="V18" s="87">
        <f>分析係数表!D21</f>
        <v>3.4188034188034191E-2</v>
      </c>
      <c r="W18" s="88">
        <f t="shared" si="7"/>
        <v>0</v>
      </c>
      <c r="X18" s="76">
        <f>分析係数表!E21</f>
        <v>8.5470085470085479E-3</v>
      </c>
      <c r="Y18" s="89">
        <f t="shared" si="8"/>
        <v>0</v>
      </c>
    </row>
    <row r="19" spans="1:25" x14ac:dyDescent="0.2">
      <c r="A19" s="6" t="s">
        <v>7</v>
      </c>
      <c r="B19" s="5" t="s">
        <v>268</v>
      </c>
      <c r="C19" s="90"/>
      <c r="D19" s="76">
        <f>投入係数表!AI19</f>
        <v>0</v>
      </c>
      <c r="E19" s="77">
        <f t="shared" si="9"/>
        <v>0</v>
      </c>
      <c r="F19" s="76">
        <f>分析係数表!C22</f>
        <v>0</v>
      </c>
      <c r="G19" s="77">
        <f t="shared" si="0"/>
        <v>0</v>
      </c>
      <c r="H19" s="77">
        <v>0</v>
      </c>
      <c r="I19" s="77">
        <f t="shared" si="1"/>
        <v>0</v>
      </c>
      <c r="J19" s="76">
        <f>分析係数表!G22</f>
        <v>0.21739130434782608</v>
      </c>
      <c r="K19" s="78">
        <f t="shared" si="2"/>
        <v>0</v>
      </c>
      <c r="L19" s="79"/>
      <c r="M19" s="80"/>
      <c r="N19" s="81">
        <f>分析係数表!H22</f>
        <v>4.5440087244967509E-5</v>
      </c>
      <c r="O19" s="82">
        <f t="shared" si="3"/>
        <v>1.5696396251118423E-3</v>
      </c>
      <c r="P19" s="76">
        <f>分析係数表!C22</f>
        <v>0</v>
      </c>
      <c r="Q19" s="82">
        <f t="shared" si="4"/>
        <v>0</v>
      </c>
      <c r="R19" s="83">
        <v>0</v>
      </c>
      <c r="S19" s="84">
        <f t="shared" si="5"/>
        <v>0</v>
      </c>
      <c r="T19" s="85">
        <f>分析係数表!F22</f>
        <v>0.47826086956521741</v>
      </c>
      <c r="U19" s="86">
        <f t="shared" si="6"/>
        <v>0</v>
      </c>
      <c r="V19" s="87">
        <f>分析係数表!D22</f>
        <v>0.17391304347826086</v>
      </c>
      <c r="W19" s="88">
        <f t="shared" si="7"/>
        <v>0</v>
      </c>
      <c r="X19" s="76">
        <f>分析係数表!E22</f>
        <v>0.17391304347826086</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0.22047244094488189</v>
      </c>
      <c r="K20" s="78">
        <f t="shared" si="2"/>
        <v>0</v>
      </c>
      <c r="L20" s="79"/>
      <c r="M20" s="80"/>
      <c r="N20" s="81">
        <f>分析係数表!H23</f>
        <v>4.5440087244967509E-5</v>
      </c>
      <c r="O20" s="82">
        <f t="shared" si="3"/>
        <v>1.5696396251118423E-3</v>
      </c>
      <c r="P20" s="76">
        <f>分析係数表!C23</f>
        <v>0</v>
      </c>
      <c r="Q20" s="82">
        <f t="shared" si="4"/>
        <v>0</v>
      </c>
      <c r="R20" s="83">
        <v>0</v>
      </c>
      <c r="S20" s="84">
        <f t="shared" si="5"/>
        <v>0</v>
      </c>
      <c r="T20" s="85">
        <f>分析係数表!F23</f>
        <v>0.44094488188976377</v>
      </c>
      <c r="U20" s="86">
        <f t="shared" si="6"/>
        <v>0</v>
      </c>
      <c r="V20" s="87">
        <f>分析係数表!D23</f>
        <v>6.2992125984251968E-2</v>
      </c>
      <c r="W20" s="88">
        <f t="shared" si="7"/>
        <v>0</v>
      </c>
      <c r="X20" s="76">
        <f>分析係数表!E23</f>
        <v>3.937007874015748E-2</v>
      </c>
      <c r="Y20" s="89">
        <f t="shared" si="8"/>
        <v>0</v>
      </c>
    </row>
    <row r="21" spans="1:25" x14ac:dyDescent="0.2">
      <c r="A21" s="6" t="s">
        <v>9</v>
      </c>
      <c r="B21" s="5" t="s">
        <v>270</v>
      </c>
      <c r="C21" s="90"/>
      <c r="D21" s="76">
        <f>投入係数表!AI21</f>
        <v>0</v>
      </c>
      <c r="E21" s="77">
        <f t="shared" si="9"/>
        <v>0</v>
      </c>
      <c r="F21" s="76">
        <f>分析係数表!C24</f>
        <v>1.5105740181268867E-2</v>
      </c>
      <c r="G21" s="77">
        <f t="shared" si="0"/>
        <v>0</v>
      </c>
      <c r="H21" s="77">
        <v>2.1876187895896409E-4</v>
      </c>
      <c r="I21" s="77">
        <f t="shared" si="1"/>
        <v>2.1876187895896409E-4</v>
      </c>
      <c r="J21" s="76">
        <f>分析係数表!G24</f>
        <v>0.33333333333333331</v>
      </c>
      <c r="K21" s="78">
        <f t="shared" si="2"/>
        <v>7.2920626319654695E-5</v>
      </c>
      <c r="L21" s="79"/>
      <c r="M21" s="80"/>
      <c r="N21" s="81">
        <f>分析係数表!H24</f>
        <v>4.0896078520470761E-4</v>
      </c>
      <c r="O21" s="82">
        <f t="shared" si="3"/>
        <v>1.4126756626006582E-2</v>
      </c>
      <c r="P21" s="76">
        <f>分析係数表!C24</f>
        <v>1.5105740181268867E-2</v>
      </c>
      <c r="Q21" s="82">
        <f t="shared" si="4"/>
        <v>2.1339511519647385E-4</v>
      </c>
      <c r="R21" s="83">
        <v>5.490749323366058E-4</v>
      </c>
      <c r="S21" s="84">
        <f t="shared" si="5"/>
        <v>7.6783681129556983E-4</v>
      </c>
      <c r="T21" s="85">
        <f>分析係数表!F24</f>
        <v>0.55555555555555558</v>
      </c>
      <c r="U21" s="86">
        <f t="shared" si="6"/>
        <v>4.265760062753166E-4</v>
      </c>
      <c r="V21" s="87">
        <f>分析係数表!D24</f>
        <v>0</v>
      </c>
      <c r="W21" s="88">
        <f t="shared" si="7"/>
        <v>0</v>
      </c>
      <c r="X21" s="76">
        <f>分析係数表!E24</f>
        <v>0</v>
      </c>
      <c r="Y21" s="89">
        <f t="shared" si="8"/>
        <v>0</v>
      </c>
    </row>
    <row r="22" spans="1:25" x14ac:dyDescent="0.2">
      <c r="A22" s="6" t="s">
        <v>10</v>
      </c>
      <c r="B22" s="5" t="s">
        <v>271</v>
      </c>
      <c r="C22" s="90"/>
      <c r="D22" s="76">
        <f>投入係数表!AI22</f>
        <v>1.358695652173913E-3</v>
      </c>
      <c r="E22" s="77">
        <f t="shared" si="9"/>
        <v>0.1358695652173913</v>
      </c>
      <c r="F22" s="76">
        <f>分析係数表!C25</f>
        <v>0</v>
      </c>
      <c r="G22" s="77">
        <f t="shared" si="0"/>
        <v>0</v>
      </c>
      <c r="H22" s="77">
        <v>0</v>
      </c>
      <c r="I22" s="77">
        <f t="shared" si="1"/>
        <v>0</v>
      </c>
      <c r="J22" s="76">
        <f>分析係数表!G25</f>
        <v>0.2857142857142857</v>
      </c>
      <c r="K22" s="78">
        <f t="shared" si="2"/>
        <v>0</v>
      </c>
      <c r="L22" s="79"/>
      <c r="M22" s="80"/>
      <c r="N22" s="81">
        <f>分析係数表!H25</f>
        <v>5.4528104693961008E-4</v>
      </c>
      <c r="O22" s="82">
        <f t="shared" si="3"/>
        <v>1.8835675501342106E-2</v>
      </c>
      <c r="P22" s="76">
        <f>分析係数表!C25</f>
        <v>0</v>
      </c>
      <c r="Q22" s="82">
        <f t="shared" si="4"/>
        <v>0</v>
      </c>
      <c r="R22" s="83">
        <v>0</v>
      </c>
      <c r="S22" s="84">
        <f t="shared" si="5"/>
        <v>0</v>
      </c>
      <c r="T22" s="85">
        <f>分析係数表!F25</f>
        <v>0.5</v>
      </c>
      <c r="U22" s="86">
        <f t="shared" si="6"/>
        <v>0</v>
      </c>
      <c r="V22" s="87">
        <f>分析係数表!D25</f>
        <v>0</v>
      </c>
      <c r="W22" s="88">
        <f t="shared" si="7"/>
        <v>0</v>
      </c>
      <c r="X22" s="76">
        <f>分析係数表!E25</f>
        <v>0</v>
      </c>
      <c r="Y22" s="89">
        <f t="shared" si="8"/>
        <v>0</v>
      </c>
    </row>
    <row r="23" spans="1:25" x14ac:dyDescent="0.2">
      <c r="A23" s="6" t="s">
        <v>11</v>
      </c>
      <c r="B23" s="5" t="s">
        <v>35</v>
      </c>
      <c r="C23" s="90"/>
      <c r="D23" s="76">
        <f>投入係数表!AI23</f>
        <v>3.3967391304347825E-4</v>
      </c>
      <c r="E23" s="77">
        <f t="shared" si="9"/>
        <v>3.3967391304347824E-2</v>
      </c>
      <c r="F23" s="76">
        <f>分析係数表!C26</f>
        <v>0.3413940256045519</v>
      </c>
      <c r="G23" s="77">
        <f t="shared" si="0"/>
        <v>1.1596264456676355E-2</v>
      </c>
      <c r="H23" s="77">
        <v>2.1002405248552361E-2</v>
      </c>
      <c r="I23" s="77">
        <f t="shared" si="1"/>
        <v>2.1002405248552361E-2</v>
      </c>
      <c r="J23" s="76">
        <f>分析係数表!G26</f>
        <v>0.19709090909090909</v>
      </c>
      <c r="K23" s="78">
        <f t="shared" si="2"/>
        <v>4.1393831435328652E-3</v>
      </c>
      <c r="L23" s="79"/>
      <c r="M23" s="80"/>
      <c r="N23" s="81">
        <f>分析係数表!H26</f>
        <v>1.1996183032671423E-2</v>
      </c>
      <c r="O23" s="82">
        <f t="shared" si="3"/>
        <v>0.41438486102952643</v>
      </c>
      <c r="P23" s="76">
        <f>分析係数表!C26</f>
        <v>0.3413940256045519</v>
      </c>
      <c r="Q23" s="82">
        <f t="shared" si="4"/>
        <v>0.14146851585645281</v>
      </c>
      <c r="R23" s="83">
        <v>0.14994118870924539</v>
      </c>
      <c r="S23" s="84">
        <f t="shared" si="5"/>
        <v>0.17094359395779773</v>
      </c>
      <c r="T23" s="85">
        <f>分析係数表!F26</f>
        <v>0.33090909090909093</v>
      </c>
      <c r="U23" s="86">
        <f t="shared" si="6"/>
        <v>5.6566789273307619E-2</v>
      </c>
      <c r="V23" s="87">
        <f>分析係数表!D26</f>
        <v>1.6E-2</v>
      </c>
      <c r="W23" s="88">
        <f t="shared" si="7"/>
        <v>0</v>
      </c>
      <c r="X23" s="76">
        <f>分析係数表!E26</f>
        <v>1.6E-2</v>
      </c>
      <c r="Y23" s="89">
        <f t="shared" si="8"/>
        <v>0</v>
      </c>
    </row>
    <row r="24" spans="1:25" x14ac:dyDescent="0.2">
      <c r="A24" s="6" t="s">
        <v>12</v>
      </c>
      <c r="B24" s="5" t="s">
        <v>365</v>
      </c>
      <c r="C24" s="90"/>
      <c r="D24" s="76">
        <f>投入係数表!AI24</f>
        <v>0</v>
      </c>
      <c r="E24" s="77">
        <f t="shared" si="9"/>
        <v>0</v>
      </c>
      <c r="F24" s="76">
        <f>分析係数表!C27</f>
        <v>1.9120458891013214E-3</v>
      </c>
      <c r="G24" s="77">
        <f t="shared" si="0"/>
        <v>0</v>
      </c>
      <c r="H24" s="77">
        <v>5.644910962074525E-6</v>
      </c>
      <c r="I24" s="77">
        <f t="shared" si="1"/>
        <v>5.644910962074525E-6</v>
      </c>
      <c r="J24" s="76">
        <f>分析係数表!G27</f>
        <v>0.2857142857142857</v>
      </c>
      <c r="K24" s="78">
        <f t="shared" si="2"/>
        <v>1.6128317034498642E-6</v>
      </c>
      <c r="L24" s="79"/>
      <c r="M24" s="80"/>
      <c r="N24" s="81">
        <f>分析係数表!H27</f>
        <v>1.131458172399691E-2</v>
      </c>
      <c r="O24" s="82">
        <f t="shared" si="3"/>
        <v>0.39084026665284877</v>
      </c>
      <c r="P24" s="76">
        <f>分析係数表!C27</f>
        <v>1.9120458891013214E-3</v>
      </c>
      <c r="Q24" s="82">
        <f t="shared" si="4"/>
        <v>7.4730452514884375E-4</v>
      </c>
      <c r="R24" s="83">
        <v>7.4917423734461067E-4</v>
      </c>
      <c r="S24" s="84">
        <f t="shared" si="5"/>
        <v>7.5481914830668518E-4</v>
      </c>
      <c r="T24" s="85">
        <f>分析係数表!F27</f>
        <v>0.5714285714285714</v>
      </c>
      <c r="U24" s="86">
        <f t="shared" si="6"/>
        <v>4.313252276038201E-4</v>
      </c>
      <c r="V24" s="87">
        <f>分析係数表!D27</f>
        <v>0</v>
      </c>
      <c r="W24" s="88">
        <f t="shared" si="7"/>
        <v>0</v>
      </c>
      <c r="X24" s="76">
        <f>分析係数表!E27</f>
        <v>0</v>
      </c>
      <c r="Y24" s="89">
        <f t="shared" si="8"/>
        <v>0</v>
      </c>
    </row>
    <row r="25" spans="1:25" x14ac:dyDescent="0.2">
      <c r="A25" s="6" t="s">
        <v>13</v>
      </c>
      <c r="B25" s="5" t="s">
        <v>191</v>
      </c>
      <c r="C25" s="90"/>
      <c r="D25" s="76">
        <f>投入係数表!AI25</f>
        <v>0</v>
      </c>
      <c r="E25" s="77">
        <f t="shared" si="9"/>
        <v>0</v>
      </c>
      <c r="F25" s="76">
        <f>分析係数表!C28</f>
        <v>4.5924225028702859E-3</v>
      </c>
      <c r="G25" s="77">
        <f t="shared" si="0"/>
        <v>0</v>
      </c>
      <c r="H25" s="77">
        <v>3.1218502016253026E-4</v>
      </c>
      <c r="I25" s="77">
        <f t="shared" si="1"/>
        <v>3.1218502016253026E-4</v>
      </c>
      <c r="J25" s="76">
        <f>分析係数表!G28</f>
        <v>0.125</v>
      </c>
      <c r="K25" s="78">
        <f t="shared" si="2"/>
        <v>3.9023127520316283E-5</v>
      </c>
      <c r="L25" s="79"/>
      <c r="M25" s="80"/>
      <c r="N25" s="81">
        <f>分析係数表!H28</f>
        <v>2.2174762575544144E-2</v>
      </c>
      <c r="O25" s="82">
        <f t="shared" si="3"/>
        <v>0.76598413705457913</v>
      </c>
      <c r="P25" s="76">
        <f>分析係数表!C28</f>
        <v>4.5924225028702859E-3</v>
      </c>
      <c r="Q25" s="82">
        <f t="shared" si="4"/>
        <v>3.5177227878511264E-3</v>
      </c>
      <c r="R25" s="83">
        <v>3.6105373476202382E-3</v>
      </c>
      <c r="S25" s="84">
        <f t="shared" si="5"/>
        <v>3.9227223677827687E-3</v>
      </c>
      <c r="T25" s="85">
        <f>分析係数表!F28</f>
        <v>0.20833333333333334</v>
      </c>
      <c r="U25" s="86">
        <f t="shared" si="6"/>
        <v>8.1723382662141021E-4</v>
      </c>
      <c r="V25" s="87">
        <f>分析係数表!D28</f>
        <v>1.1875</v>
      </c>
      <c r="W25" s="88">
        <f t="shared" si="7"/>
        <v>0</v>
      </c>
      <c r="X25" s="76">
        <f>分析係数表!E28</f>
        <v>1.2291666666666667</v>
      </c>
      <c r="Y25" s="89">
        <f t="shared" si="8"/>
        <v>0</v>
      </c>
    </row>
    <row r="26" spans="1:25" x14ac:dyDescent="0.2">
      <c r="A26" s="6" t="s">
        <v>14</v>
      </c>
      <c r="B26" s="5" t="s">
        <v>50</v>
      </c>
      <c r="C26" s="90"/>
      <c r="D26" s="76">
        <f>投入係数表!AI26</f>
        <v>1.7663043478260868E-2</v>
      </c>
      <c r="E26" s="77">
        <f t="shared" si="9"/>
        <v>1.7663043478260869</v>
      </c>
      <c r="F26" s="76">
        <f>分析係数表!C29</f>
        <v>0.39276807980049877</v>
      </c>
      <c r="G26" s="77">
        <f t="shared" si="0"/>
        <v>0.6937479670389245</v>
      </c>
      <c r="H26" s="77">
        <v>0.76427463632405523</v>
      </c>
      <c r="I26" s="77">
        <f t="shared" si="1"/>
        <v>0.76427463632405523</v>
      </c>
      <c r="J26" s="76">
        <f>分析係数表!G29</f>
        <v>0.26146220570012391</v>
      </c>
      <c r="K26" s="78">
        <f t="shared" si="2"/>
        <v>0.19982893217394751</v>
      </c>
      <c r="L26" s="79"/>
      <c r="M26" s="80"/>
      <c r="N26" s="81">
        <f>分析係数表!H29</f>
        <v>1.0178579542872723E-2</v>
      </c>
      <c r="O26" s="82">
        <f t="shared" si="3"/>
        <v>0.3515992760250527</v>
      </c>
      <c r="P26" s="76">
        <f>分析係数表!C29</f>
        <v>0.39276807980049877</v>
      </c>
      <c r="Q26" s="82">
        <f t="shared" si="4"/>
        <v>0.1380969725036055</v>
      </c>
      <c r="R26" s="83">
        <v>0.16756970125147541</v>
      </c>
      <c r="S26" s="84">
        <f t="shared" si="5"/>
        <v>0.93184433757553065</v>
      </c>
      <c r="T26" s="85">
        <f>分析係数表!F29</f>
        <v>0.36926889714993805</v>
      </c>
      <c r="U26" s="86">
        <f t="shared" si="6"/>
        <v>0.34410113085193078</v>
      </c>
      <c r="V26" s="87">
        <f>分析係数表!D29</f>
        <v>6.8153655514250316E-2</v>
      </c>
      <c r="W26" s="88">
        <f t="shared" si="7"/>
        <v>0</v>
      </c>
      <c r="X26" s="76">
        <f>分析係数表!E29</f>
        <v>5.3283767038413879E-2</v>
      </c>
      <c r="Y26" s="89">
        <f t="shared" si="8"/>
        <v>0</v>
      </c>
    </row>
    <row r="27" spans="1:25" x14ac:dyDescent="0.2">
      <c r="A27" s="6" t="s">
        <v>15</v>
      </c>
      <c r="B27" s="5" t="s">
        <v>36</v>
      </c>
      <c r="C27" s="90"/>
      <c r="D27" s="76">
        <f>投入係数表!AI27</f>
        <v>5.7744565217391301E-3</v>
      </c>
      <c r="E27" s="77">
        <f t="shared" si="9"/>
        <v>0.57744565217391297</v>
      </c>
      <c r="F27" s="76">
        <f>分析係数表!C30</f>
        <v>1</v>
      </c>
      <c r="G27" s="77">
        <f t="shared" si="0"/>
        <v>0.57744565217391297</v>
      </c>
      <c r="H27" s="77">
        <v>0.66577925224683032</v>
      </c>
      <c r="I27" s="77">
        <f t="shared" si="1"/>
        <v>0.66577925224683032</v>
      </c>
      <c r="J27" s="76">
        <f>分析係数表!G30</f>
        <v>0.34503154574132494</v>
      </c>
      <c r="K27" s="78">
        <f t="shared" si="2"/>
        <v>0.22971484452522736</v>
      </c>
      <c r="L27" s="79"/>
      <c r="M27" s="80"/>
      <c r="N27" s="81">
        <f>分析係数表!H30</f>
        <v>0</v>
      </c>
      <c r="O27" s="82">
        <f t="shared" si="3"/>
        <v>0</v>
      </c>
      <c r="P27" s="76">
        <f>分析係数表!C30</f>
        <v>1</v>
      </c>
      <c r="Q27" s="82">
        <f t="shared" si="4"/>
        <v>0</v>
      </c>
      <c r="R27" s="83">
        <v>7.4962198006150657E-2</v>
      </c>
      <c r="S27" s="84">
        <f t="shared" si="5"/>
        <v>0.74074145025298099</v>
      </c>
      <c r="T27" s="85">
        <f>分析係数表!F30</f>
        <v>0.4357255520504732</v>
      </c>
      <c r="U27" s="86">
        <f t="shared" si="6"/>
        <v>0.32275997733814826</v>
      </c>
      <c r="V27" s="87">
        <f>分析係数表!D30</f>
        <v>0.15930599369085174</v>
      </c>
      <c r="W27" s="88">
        <f t="shared" si="7"/>
        <v>0</v>
      </c>
      <c r="X27" s="76">
        <f>分析係数表!E30</f>
        <v>8.6750788643533125E-2</v>
      </c>
      <c r="Y27" s="89">
        <f t="shared" si="8"/>
        <v>0</v>
      </c>
    </row>
    <row r="28" spans="1:25" x14ac:dyDescent="0.2">
      <c r="A28" s="6" t="s">
        <v>16</v>
      </c>
      <c r="B28" s="5" t="s">
        <v>192</v>
      </c>
      <c r="C28" s="90"/>
      <c r="D28" s="76">
        <f>投入係数表!AI28</f>
        <v>2.0720108695652172E-2</v>
      </c>
      <c r="E28" s="77">
        <f t="shared" si="9"/>
        <v>2.0720108695652173</v>
      </c>
      <c r="F28" s="76">
        <f>分析係数表!C31</f>
        <v>0.9610142630744849</v>
      </c>
      <c r="G28" s="77">
        <f t="shared" si="0"/>
        <v>1.99123199889754</v>
      </c>
      <c r="H28" s="77">
        <v>2.4324669009820092</v>
      </c>
      <c r="I28" s="77">
        <f t="shared" si="1"/>
        <v>2.4324669009820092</v>
      </c>
      <c r="J28" s="76">
        <f>分析係数表!G31</f>
        <v>7.0898896726351968E-2</v>
      </c>
      <c r="K28" s="78">
        <f t="shared" si="2"/>
        <v>0.1724592196029929</v>
      </c>
      <c r="L28" s="79"/>
      <c r="M28" s="80"/>
      <c r="N28" s="81">
        <f>分析係数表!H31</f>
        <v>2.4401326850547553E-2</v>
      </c>
      <c r="O28" s="82">
        <f t="shared" si="3"/>
        <v>0.84289647868505946</v>
      </c>
      <c r="P28" s="76">
        <f>分析係数表!C31</f>
        <v>0.9610142630744849</v>
      </c>
      <c r="Q28" s="82">
        <f t="shared" si="4"/>
        <v>0.81003553831160069</v>
      </c>
      <c r="R28" s="83">
        <v>1.0702139969039648</v>
      </c>
      <c r="S28" s="84">
        <f t="shared" si="5"/>
        <v>3.5026808978859743</v>
      </c>
      <c r="T28" s="85">
        <f>分析係数表!F31</f>
        <v>0.34418520528124436</v>
      </c>
      <c r="U28" s="86">
        <f t="shared" si="6"/>
        <v>1.2055709438735773</v>
      </c>
      <c r="V28" s="87">
        <f>分析係数表!D31</f>
        <v>1.9895098571170193E-3</v>
      </c>
      <c r="W28" s="88">
        <f t="shared" si="7"/>
        <v>0</v>
      </c>
      <c r="X28" s="76">
        <f>分析係数表!E31</f>
        <v>1.7483571471634412E-3</v>
      </c>
      <c r="Y28" s="89">
        <f t="shared" si="8"/>
        <v>0</v>
      </c>
    </row>
    <row r="29" spans="1:25" x14ac:dyDescent="0.2">
      <c r="A29" s="6" t="s">
        <v>17</v>
      </c>
      <c r="B29" s="5" t="s">
        <v>272</v>
      </c>
      <c r="C29" s="90"/>
      <c r="D29" s="76">
        <f>投入係数表!AI29</f>
        <v>9.1711956521739139E-3</v>
      </c>
      <c r="E29" s="77">
        <f t="shared" si="9"/>
        <v>0.91711956521739135</v>
      </c>
      <c r="F29" s="76">
        <f>分析係数表!C32</f>
        <v>1</v>
      </c>
      <c r="G29" s="77">
        <f t="shared" si="0"/>
        <v>0.91711956521739135</v>
      </c>
      <c r="H29" s="77">
        <v>1.0294908842354278</v>
      </c>
      <c r="I29" s="77">
        <f t="shared" si="1"/>
        <v>1.0294908842354278</v>
      </c>
      <c r="J29" s="76">
        <f>分析係数表!G32</f>
        <v>0.14117647058823529</v>
      </c>
      <c r="K29" s="78">
        <f t="shared" si="2"/>
        <v>0.14533988953911922</v>
      </c>
      <c r="L29" s="79"/>
      <c r="M29" s="80"/>
      <c r="N29" s="81">
        <f>分析係数表!H32</f>
        <v>7.0886536102149319E-3</v>
      </c>
      <c r="O29" s="82">
        <f t="shared" si="3"/>
        <v>0.24486378151744742</v>
      </c>
      <c r="P29" s="76">
        <f>分析係数表!C32</f>
        <v>1</v>
      </c>
      <c r="Q29" s="82">
        <f t="shared" si="4"/>
        <v>0.24486378151744742</v>
      </c>
      <c r="R29" s="83">
        <v>0.30778450396161766</v>
      </c>
      <c r="S29" s="84">
        <f t="shared" si="5"/>
        <v>1.3372753881970454</v>
      </c>
      <c r="T29" s="85">
        <f>分析係数表!F32</f>
        <v>0.4823529411764706</v>
      </c>
      <c r="U29" s="86">
        <f t="shared" si="6"/>
        <v>0.64503871665975132</v>
      </c>
      <c r="V29" s="87">
        <f>分析係数表!D32</f>
        <v>2.3529411764705882E-2</v>
      </c>
      <c r="W29" s="88">
        <f t="shared" si="7"/>
        <v>0</v>
      </c>
      <c r="X29" s="76">
        <f>分析係数表!E32</f>
        <v>3.5294117647058823E-2</v>
      </c>
      <c r="Y29" s="89">
        <f t="shared" si="8"/>
        <v>0</v>
      </c>
    </row>
    <row r="30" spans="1:25" x14ac:dyDescent="0.2">
      <c r="A30" s="6" t="s">
        <v>18</v>
      </c>
      <c r="B30" s="5" t="s">
        <v>273</v>
      </c>
      <c r="C30" s="90"/>
      <c r="D30" s="76">
        <f>投入係数表!AI30</f>
        <v>5.095108695652174E-3</v>
      </c>
      <c r="E30" s="77">
        <f t="shared" si="9"/>
        <v>0.50951086956521741</v>
      </c>
      <c r="F30" s="76">
        <f>分析係数表!C33</f>
        <v>0.51830443159922934</v>
      </c>
      <c r="G30" s="77">
        <f t="shared" si="0"/>
        <v>0.26408174164362908</v>
      </c>
      <c r="H30" s="77">
        <v>0.29127271947583677</v>
      </c>
      <c r="I30" s="77">
        <f t="shared" si="1"/>
        <v>0.29127271947583677</v>
      </c>
      <c r="J30" s="76">
        <f>分析係数表!G33</f>
        <v>0.50370370370370365</v>
      </c>
      <c r="K30" s="78">
        <f t="shared" si="2"/>
        <v>0.14671514758782889</v>
      </c>
      <c r="L30" s="79"/>
      <c r="M30" s="80"/>
      <c r="N30" s="81">
        <f>分析係数表!H33</f>
        <v>1.0451220066342527E-3</v>
      </c>
      <c r="O30" s="82">
        <f t="shared" si="3"/>
        <v>3.6101711377572378E-2</v>
      </c>
      <c r="P30" s="76">
        <f>分析係数表!C33</f>
        <v>0.51830443159922934</v>
      </c>
      <c r="Q30" s="82">
        <f t="shared" si="4"/>
        <v>1.8711676995312083E-2</v>
      </c>
      <c r="R30" s="83">
        <v>6.0180013473304358E-2</v>
      </c>
      <c r="S30" s="84">
        <f t="shared" si="5"/>
        <v>0.35145273294914114</v>
      </c>
      <c r="T30" s="85">
        <f>分析係数表!F33</f>
        <v>0.61481481481481481</v>
      </c>
      <c r="U30" s="86">
        <f t="shared" si="6"/>
        <v>0.21607834692428679</v>
      </c>
      <c r="V30" s="87">
        <f>分析係数表!D33</f>
        <v>0.10740740740740741</v>
      </c>
      <c r="W30" s="88">
        <f t="shared" si="7"/>
        <v>0</v>
      </c>
      <c r="X30" s="76">
        <f>分析係数表!E33</f>
        <v>0.11481481481481481</v>
      </c>
      <c r="Y30" s="89">
        <f t="shared" si="8"/>
        <v>0</v>
      </c>
    </row>
    <row r="31" spans="1:25" x14ac:dyDescent="0.2">
      <c r="A31" s="6" t="s">
        <v>19</v>
      </c>
      <c r="B31" s="5" t="s">
        <v>274</v>
      </c>
      <c r="C31" s="90"/>
      <c r="D31" s="76">
        <f>投入係数表!AI31</f>
        <v>1.936141304347826E-2</v>
      </c>
      <c r="E31" s="77">
        <f t="shared" si="9"/>
        <v>1.9361413043478259</v>
      </c>
      <c r="F31" s="76">
        <f>分析係数表!C34</f>
        <v>0.14253664373317376</v>
      </c>
      <c r="G31" s="77">
        <f t="shared" si="0"/>
        <v>0.27597108331490844</v>
      </c>
      <c r="H31" s="77">
        <v>0.34213887065688903</v>
      </c>
      <c r="I31" s="77">
        <f t="shared" si="1"/>
        <v>0.34213887065688903</v>
      </c>
      <c r="J31" s="76">
        <f>分析係数表!G34</f>
        <v>0.42611464968152868</v>
      </c>
      <c r="K31" s="78">
        <f t="shared" si="2"/>
        <v>0.14579038501239411</v>
      </c>
      <c r="L31" s="79"/>
      <c r="M31" s="80"/>
      <c r="N31" s="81">
        <f>分析係数表!H34</f>
        <v>0.17362657336302087</v>
      </c>
      <c r="O31" s="82">
        <f t="shared" si="3"/>
        <v>5.99759300755235</v>
      </c>
      <c r="P31" s="76">
        <f>分析係数表!C34</f>
        <v>0.14253664373317376</v>
      </c>
      <c r="Q31" s="82">
        <f t="shared" si="4"/>
        <v>0.85487677777406346</v>
      </c>
      <c r="R31" s="83">
        <v>0.90338133214515082</v>
      </c>
      <c r="S31" s="84">
        <f t="shared" si="5"/>
        <v>1.2455202028020398</v>
      </c>
      <c r="T31" s="85">
        <f>分析係数表!F34</f>
        <v>0.68789808917197448</v>
      </c>
      <c r="U31" s="86">
        <f t="shared" si="6"/>
        <v>0.8567909675326133</v>
      </c>
      <c r="V31" s="87">
        <f>分析係数表!D34</f>
        <v>0.42038216560509556</v>
      </c>
      <c r="W31" s="88">
        <f t="shared" si="7"/>
        <v>1</v>
      </c>
      <c r="X31" s="76">
        <f>分析係数表!E34</f>
        <v>0.27643312101910827</v>
      </c>
      <c r="Y31" s="89">
        <f t="shared" si="8"/>
        <v>0</v>
      </c>
    </row>
    <row r="32" spans="1:25" x14ac:dyDescent="0.2">
      <c r="A32" s="6" t="s">
        <v>20</v>
      </c>
      <c r="B32" s="5" t="s">
        <v>37</v>
      </c>
      <c r="C32" s="90"/>
      <c r="D32" s="76">
        <f>投入係数表!AI32</f>
        <v>7.8125E-3</v>
      </c>
      <c r="E32" s="77">
        <f t="shared" si="9"/>
        <v>0.78125</v>
      </c>
      <c r="F32" s="76">
        <f>分析係数表!C35</f>
        <v>0.11069496462754891</v>
      </c>
      <c r="G32" s="77">
        <f t="shared" si="0"/>
        <v>8.6480441115272588E-2</v>
      </c>
      <c r="H32" s="77">
        <v>0.10781972125710519</v>
      </c>
      <c r="I32" s="77">
        <f t="shared" si="1"/>
        <v>0.10781972125710519</v>
      </c>
      <c r="J32" s="76">
        <f>分析係数表!G35</f>
        <v>0.32042253521126762</v>
      </c>
      <c r="K32" s="78">
        <f t="shared" si="2"/>
        <v>3.4547868430973849E-2</v>
      </c>
      <c r="L32" s="79"/>
      <c r="M32" s="80"/>
      <c r="N32" s="81">
        <f>分析係数表!H35</f>
        <v>6.6251647203162636E-2</v>
      </c>
      <c r="O32" s="82">
        <f t="shared" si="3"/>
        <v>2.2885345734130667</v>
      </c>
      <c r="P32" s="76">
        <f>分析係数表!C35</f>
        <v>0.11069496462754891</v>
      </c>
      <c r="Q32" s="82">
        <f t="shared" si="4"/>
        <v>0.25332925365288217</v>
      </c>
      <c r="R32" s="83">
        <v>0.29249123838868341</v>
      </c>
      <c r="S32" s="84">
        <f t="shared" si="5"/>
        <v>0.40031095964578861</v>
      </c>
      <c r="T32" s="85">
        <f>分析係数表!F35</f>
        <v>0.63380281690140849</v>
      </c>
      <c r="U32" s="86">
        <f t="shared" si="6"/>
        <v>0.25371821386000687</v>
      </c>
      <c r="V32" s="87">
        <f>分析係数表!D35</f>
        <v>0.16901408450704225</v>
      </c>
      <c r="W32" s="88">
        <f t="shared" si="7"/>
        <v>0</v>
      </c>
      <c r="X32" s="76">
        <f>分析係数表!E35</f>
        <v>0.1619718309859155</v>
      </c>
      <c r="Y32" s="89">
        <f t="shared" si="8"/>
        <v>0</v>
      </c>
    </row>
    <row r="33" spans="1:25" x14ac:dyDescent="0.2">
      <c r="A33" s="6" t="s">
        <v>21</v>
      </c>
      <c r="B33" s="5" t="s">
        <v>38</v>
      </c>
      <c r="C33" s="90"/>
      <c r="D33" s="76">
        <f>投入係数表!AI33</f>
        <v>5.7744565217391301E-3</v>
      </c>
      <c r="E33" s="77">
        <f t="shared" si="9"/>
        <v>0.57744565217391297</v>
      </c>
      <c r="F33" s="76">
        <f>分析係数表!C36</f>
        <v>0.6760350559081294</v>
      </c>
      <c r="G33" s="77">
        <f t="shared" si="0"/>
        <v>0.39037350375129748</v>
      </c>
      <c r="H33" s="77">
        <v>0.43134161569190754</v>
      </c>
      <c r="I33" s="77">
        <f t="shared" si="1"/>
        <v>0.43134161569190754</v>
      </c>
      <c r="J33" s="76">
        <f>分析係数表!G36</f>
        <v>4.0214477211796247E-3</v>
      </c>
      <c r="K33" s="78">
        <f t="shared" si="2"/>
        <v>1.7346177574741591E-3</v>
      </c>
      <c r="L33" s="79"/>
      <c r="M33" s="80"/>
      <c r="N33" s="81">
        <f>分析係数表!H36</f>
        <v>0.13227609397010043</v>
      </c>
      <c r="O33" s="82">
        <f t="shared" si="3"/>
        <v>4.5692209487005737</v>
      </c>
      <c r="P33" s="76">
        <f>分析係数表!C36</f>
        <v>0.6760350559081294</v>
      </c>
      <c r="Q33" s="82">
        <f t="shared" si="4"/>
        <v>3.0889535395113885</v>
      </c>
      <c r="R33" s="83">
        <v>3.1719520224684414</v>
      </c>
      <c r="S33" s="84">
        <f t="shared" si="5"/>
        <v>3.6032936381603489</v>
      </c>
      <c r="T33" s="85">
        <f>分析係数表!F36</f>
        <v>0.90035746201966038</v>
      </c>
      <c r="U33" s="86">
        <f t="shared" si="6"/>
        <v>3.2442523149656401</v>
      </c>
      <c r="V33" s="87">
        <f>分析係数表!D36</f>
        <v>8.0428954423592495E-3</v>
      </c>
      <c r="W33" s="88">
        <f t="shared" si="7"/>
        <v>0</v>
      </c>
      <c r="X33" s="76">
        <f>分析係数表!E36</f>
        <v>0</v>
      </c>
      <c r="Y33" s="89">
        <f t="shared" si="8"/>
        <v>0</v>
      </c>
    </row>
    <row r="34" spans="1:25" x14ac:dyDescent="0.2">
      <c r="A34" s="6" t="s">
        <v>22</v>
      </c>
      <c r="B34" s="5" t="s">
        <v>377</v>
      </c>
      <c r="C34" s="90"/>
      <c r="D34" s="76">
        <f>投入係数表!AI34</f>
        <v>1.8342391304347828E-2</v>
      </c>
      <c r="E34" s="77">
        <f t="shared" si="9"/>
        <v>1.8342391304347827</v>
      </c>
      <c r="F34" s="76">
        <f>分析係数表!C37</f>
        <v>0.1837517433751743</v>
      </c>
      <c r="G34" s="77">
        <f t="shared" si="0"/>
        <v>0.33704463798435508</v>
      </c>
      <c r="H34" s="77">
        <v>0.41507745366078186</v>
      </c>
      <c r="I34" s="77">
        <f t="shared" si="1"/>
        <v>0.41507745366078186</v>
      </c>
      <c r="J34" s="76">
        <f>分析係数表!G37</f>
        <v>0.39318023660403617</v>
      </c>
      <c r="K34" s="78">
        <f t="shared" si="2"/>
        <v>0.16320025143934708</v>
      </c>
      <c r="L34" s="79"/>
      <c r="M34" s="80"/>
      <c r="N34" s="81">
        <f>分析係数表!H37</f>
        <v>5.0938337801608578E-2</v>
      </c>
      <c r="O34" s="82">
        <f t="shared" si="3"/>
        <v>1.7595660197503753</v>
      </c>
      <c r="P34" s="76">
        <f>分析係数表!C37</f>
        <v>0.1837517433751743</v>
      </c>
      <c r="Q34" s="82">
        <f t="shared" si="4"/>
        <v>0.32332332371284783</v>
      </c>
      <c r="R34" s="83">
        <v>0.37125118194348583</v>
      </c>
      <c r="S34" s="84">
        <f t="shared" si="5"/>
        <v>0.78632863560426769</v>
      </c>
      <c r="T34" s="85">
        <f>分析係数表!F37</f>
        <v>0.67780097425191366</v>
      </c>
      <c r="U34" s="86">
        <f t="shared" si="6"/>
        <v>0.53297431529475059</v>
      </c>
      <c r="V34" s="87">
        <f>分析係数表!D37</f>
        <v>0.22059846903270702</v>
      </c>
      <c r="W34" s="88">
        <f t="shared" si="7"/>
        <v>0</v>
      </c>
      <c r="X34" s="76">
        <f>分析係数表!E37</f>
        <v>0.19763395963813501</v>
      </c>
      <c r="Y34" s="89">
        <f t="shared" si="8"/>
        <v>0</v>
      </c>
    </row>
    <row r="35" spans="1:25" x14ac:dyDescent="0.2">
      <c r="A35" s="6" t="s">
        <v>23</v>
      </c>
      <c r="B35" s="5" t="s">
        <v>193</v>
      </c>
      <c r="C35" s="90"/>
      <c r="D35" s="76">
        <f>投入係数表!AI35</f>
        <v>2.717391304347826E-2</v>
      </c>
      <c r="E35" s="77">
        <f t="shared" si="9"/>
        <v>2.7173913043478262</v>
      </c>
      <c r="F35" s="76">
        <f>分析係数表!C38</f>
        <v>7.8895463510848529E-3</v>
      </c>
      <c r="G35" s="77">
        <f t="shared" si="0"/>
        <v>2.14389846496871E-2</v>
      </c>
      <c r="H35" s="77">
        <v>2.283084151615181E-2</v>
      </c>
      <c r="I35" s="77">
        <f t="shared" si="1"/>
        <v>2.283084151615181E-2</v>
      </c>
      <c r="J35" s="76">
        <f>分析係数表!G38</f>
        <v>0.41666666666666669</v>
      </c>
      <c r="K35" s="78">
        <f t="shared" si="2"/>
        <v>9.5128506317299216E-3</v>
      </c>
      <c r="L35" s="79"/>
      <c r="M35" s="80"/>
      <c r="N35" s="81">
        <f>分析係数表!H38</f>
        <v>4.4667605761803064E-2</v>
      </c>
      <c r="O35" s="82">
        <f t="shared" si="3"/>
        <v>1.5429557514849412</v>
      </c>
      <c r="P35" s="76">
        <f>分析係数表!C38</f>
        <v>7.8895463510848529E-3</v>
      </c>
      <c r="Q35" s="82">
        <f t="shared" si="4"/>
        <v>1.2173220919013406E-2</v>
      </c>
      <c r="R35" s="83">
        <v>1.3634628665780737E-2</v>
      </c>
      <c r="S35" s="84">
        <f t="shared" si="5"/>
        <v>3.6465470181932545E-2</v>
      </c>
      <c r="T35" s="85">
        <f>分析係数表!F38</f>
        <v>0.70833333333333337</v>
      </c>
      <c r="U35" s="86">
        <f t="shared" si="6"/>
        <v>2.5829708045535554E-2</v>
      </c>
      <c r="V35" s="87">
        <f>分析係数表!D38</f>
        <v>0.54166666666666663</v>
      </c>
      <c r="W35" s="88">
        <f t="shared" si="7"/>
        <v>0</v>
      </c>
      <c r="X35" s="76">
        <f>分析係数表!E38</f>
        <v>0.66666666666666663</v>
      </c>
      <c r="Y35" s="89">
        <f t="shared" si="8"/>
        <v>0</v>
      </c>
    </row>
    <row r="36" spans="1:25" x14ac:dyDescent="0.2">
      <c r="A36" s="6" t="s">
        <v>24</v>
      </c>
      <c r="B36" s="5" t="s">
        <v>39</v>
      </c>
      <c r="C36" s="90"/>
      <c r="D36" s="76">
        <f>投入係数表!AI36</f>
        <v>0</v>
      </c>
      <c r="E36" s="77">
        <f t="shared" si="9"/>
        <v>0</v>
      </c>
      <c r="F36" s="76">
        <f>分析係数表!C39</f>
        <v>1</v>
      </c>
      <c r="G36" s="77">
        <f t="shared" si="0"/>
        <v>0</v>
      </c>
      <c r="H36" s="77">
        <v>0.13356579145317637</v>
      </c>
      <c r="I36" s="77">
        <f t="shared" si="1"/>
        <v>0.13356579145317637</v>
      </c>
      <c r="J36" s="76">
        <f>分析係数表!G39</f>
        <v>0.33114754098360655</v>
      </c>
      <c r="K36" s="78">
        <f t="shared" si="2"/>
        <v>4.4229983399248565E-2</v>
      </c>
      <c r="L36" s="79"/>
      <c r="M36" s="80"/>
      <c r="N36" s="81">
        <f>分析係数表!H39</f>
        <v>4.0896078520470756E-3</v>
      </c>
      <c r="O36" s="82">
        <f t="shared" si="3"/>
        <v>0.14126756626006581</v>
      </c>
      <c r="P36" s="76">
        <f>分析係数表!C39</f>
        <v>1</v>
      </c>
      <c r="Q36" s="82">
        <f t="shared" si="4"/>
        <v>0.14126756626006581</v>
      </c>
      <c r="R36" s="83">
        <v>0.21842184192279579</v>
      </c>
      <c r="S36" s="84">
        <f t="shared" si="5"/>
        <v>0.35198763337597216</v>
      </c>
      <c r="T36" s="85">
        <f>分析係数表!F39</f>
        <v>0.68196721311475406</v>
      </c>
      <c r="U36" s="86">
        <f t="shared" si="6"/>
        <v>0.24004402538426953</v>
      </c>
      <c r="V36" s="87">
        <f>分析係数表!D39</f>
        <v>6.0655737704918035E-2</v>
      </c>
      <c r="W36" s="88">
        <f t="shared" si="7"/>
        <v>0</v>
      </c>
      <c r="X36" s="76">
        <f>分析係数表!E39</f>
        <v>7.7049180327868852E-2</v>
      </c>
      <c r="Y36" s="89">
        <f t="shared" si="8"/>
        <v>0</v>
      </c>
    </row>
    <row r="37" spans="1:25" x14ac:dyDescent="0.2">
      <c r="A37" s="6" t="s">
        <v>25</v>
      </c>
      <c r="B37" s="5" t="s">
        <v>40</v>
      </c>
      <c r="C37" s="75">
        <f>最終需要_まとめ!C38</f>
        <v>100</v>
      </c>
      <c r="D37" s="76">
        <f>投入係数表!AI37</f>
        <v>0</v>
      </c>
      <c r="E37" s="77">
        <f t="shared" si="9"/>
        <v>0</v>
      </c>
      <c r="F37" s="76">
        <f>分析係数表!C40</f>
        <v>0.77068092290377044</v>
      </c>
      <c r="G37" s="77">
        <f t="shared" si="0"/>
        <v>0</v>
      </c>
      <c r="H37" s="77">
        <v>1.2781061855733782E-4</v>
      </c>
      <c r="I37" s="77">
        <f t="shared" si="1"/>
        <v>100.00012781061855</v>
      </c>
      <c r="J37" s="76">
        <f>分析係数表!G40</f>
        <v>0.52989130434782605</v>
      </c>
      <c r="K37" s="78">
        <f t="shared" si="2"/>
        <v>52.989198160517979</v>
      </c>
      <c r="L37" s="79"/>
      <c r="M37" s="80"/>
      <c r="N37" s="81">
        <f>分析係数表!H40</f>
        <v>3.0172217930658426E-2</v>
      </c>
      <c r="O37" s="82">
        <f t="shared" si="3"/>
        <v>1.0422407110742633</v>
      </c>
      <c r="P37" s="76">
        <f>分析係数表!C40</f>
        <v>0.77068092290377044</v>
      </c>
      <c r="Q37" s="82">
        <f t="shared" si="4"/>
        <v>0.80323503309859523</v>
      </c>
      <c r="R37" s="83">
        <v>0.80338506033158319</v>
      </c>
      <c r="S37" s="84">
        <f t="shared" si="5"/>
        <v>100.80351287095013</v>
      </c>
      <c r="T37" s="85">
        <f>分析係数表!F40</f>
        <v>0.69599184782608692</v>
      </c>
      <c r="U37" s="86">
        <f t="shared" si="6"/>
        <v>70.158423190413316</v>
      </c>
      <c r="V37" s="87">
        <f>分析係数表!D40</f>
        <v>8.4918478260869568E-2</v>
      </c>
      <c r="W37" s="88">
        <f t="shared" si="7"/>
        <v>9</v>
      </c>
      <c r="X37" s="76">
        <f>分析係数表!E40</f>
        <v>5.1630434782608696E-2</v>
      </c>
      <c r="Y37" s="89">
        <f t="shared" si="8"/>
        <v>5</v>
      </c>
    </row>
    <row r="38" spans="1:25" x14ac:dyDescent="0.2">
      <c r="A38" s="6" t="s">
        <v>26</v>
      </c>
      <c r="B38" s="5" t="s">
        <v>276</v>
      </c>
      <c r="C38" s="90"/>
      <c r="D38" s="76">
        <f>投入係数表!AI38</f>
        <v>0</v>
      </c>
      <c r="E38" s="77">
        <f t="shared" si="9"/>
        <v>0</v>
      </c>
      <c r="F38" s="76">
        <f>分析係数表!C41</f>
        <v>0.61174300645557944</v>
      </c>
      <c r="G38" s="77">
        <f t="shared" si="0"/>
        <v>0</v>
      </c>
      <c r="H38" s="77">
        <v>1.8807471431797444E-3</v>
      </c>
      <c r="I38" s="77">
        <f t="shared" si="1"/>
        <v>1.8807471431797444E-3</v>
      </c>
      <c r="J38" s="76">
        <f>分析係数表!G41</f>
        <v>0.45221971407072986</v>
      </c>
      <c r="K38" s="78">
        <f t="shared" si="2"/>
        <v>8.505109353280861E-4</v>
      </c>
      <c r="L38" s="79"/>
      <c r="M38" s="80"/>
      <c r="N38" s="81">
        <f>分析係数表!H41</f>
        <v>5.2210660244467667E-2</v>
      </c>
      <c r="O38" s="82">
        <f t="shared" si="3"/>
        <v>1.8035159292535068</v>
      </c>
      <c r="P38" s="76">
        <f>分析係数表!C41</f>
        <v>0.61174300645557944</v>
      </c>
      <c r="Q38" s="82">
        <f t="shared" si="4"/>
        <v>1.1032882567520683</v>
      </c>
      <c r="R38" s="83">
        <v>1.1182997279081202</v>
      </c>
      <c r="S38" s="84">
        <f t="shared" si="5"/>
        <v>1.1201804750512998</v>
      </c>
      <c r="T38" s="85">
        <f>分析係数表!F41</f>
        <v>0.5410082768999247</v>
      </c>
      <c r="U38" s="86">
        <f t="shared" si="6"/>
        <v>0.60602690862444275</v>
      </c>
      <c r="V38" s="87">
        <f>分析係数表!D41</f>
        <v>0.16428392274893402</v>
      </c>
      <c r="W38" s="88">
        <f t="shared" si="7"/>
        <v>0</v>
      </c>
      <c r="X38" s="76">
        <f>分析係数表!E41</f>
        <v>0.16127414095811388</v>
      </c>
      <c r="Y38" s="89">
        <f t="shared" si="8"/>
        <v>0</v>
      </c>
    </row>
    <row r="39" spans="1:25" x14ac:dyDescent="0.2">
      <c r="A39" s="6" t="s">
        <v>51</v>
      </c>
      <c r="B39" s="5" t="s">
        <v>367</v>
      </c>
      <c r="C39" s="90"/>
      <c r="D39" s="76">
        <f>投入係数表!AI39</f>
        <v>2.0380434782608695E-3</v>
      </c>
      <c r="E39" s="77">
        <f t="shared" si="9"/>
        <v>0.20380434782608695</v>
      </c>
      <c r="F39" s="76">
        <f>分析係数表!C42</f>
        <v>0</v>
      </c>
      <c r="G39" s="77">
        <f>E39*F39</f>
        <v>0</v>
      </c>
      <c r="H39" s="77">
        <v>0</v>
      </c>
      <c r="I39" s="77">
        <f>C39+H39</f>
        <v>0</v>
      </c>
      <c r="J39" s="76">
        <f>分析係数表!G42</f>
        <v>0</v>
      </c>
      <c r="K39" s="78">
        <f>I39*J39</f>
        <v>0</v>
      </c>
      <c r="L39" s="79"/>
      <c r="M39" s="80"/>
      <c r="N39" s="81">
        <f>分析係数表!H42</f>
        <v>1.5086108965329213E-2</v>
      </c>
      <c r="O39" s="82">
        <f t="shared" si="3"/>
        <v>0.52112035553713165</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投入係数表!AI40</f>
        <v>6.8614130434782608E-2</v>
      </c>
      <c r="E40" s="77">
        <f t="shared" si="9"/>
        <v>6.8614130434782608</v>
      </c>
      <c r="F40" s="76">
        <f>分析係数表!C43</f>
        <v>0.17601918465227817</v>
      </c>
      <c r="G40" s="77">
        <f>E40*F40</f>
        <v>1.20774032947555</v>
      </c>
      <c r="H40" s="77">
        <v>1.3402250796970976</v>
      </c>
      <c r="I40" s="77">
        <f>C40+H40</f>
        <v>1.3402250796970976</v>
      </c>
      <c r="J40" s="76">
        <f>分析係数表!G43</f>
        <v>0.3244228432563791</v>
      </c>
      <c r="K40" s="78">
        <f>I40*J40</f>
        <v>0.43479963095883967</v>
      </c>
      <c r="L40" s="79"/>
      <c r="M40" s="80"/>
      <c r="N40" s="81">
        <f>分析係数表!H43</f>
        <v>4.0396237560776115E-2</v>
      </c>
      <c r="O40" s="82">
        <f t="shared" si="3"/>
        <v>1.3954096267244278</v>
      </c>
      <c r="P40" s="76">
        <f>分析係数表!C43</f>
        <v>0.17601918465227817</v>
      </c>
      <c r="Q40" s="82">
        <f>O40*P40</f>
        <v>0.24561886475197361</v>
      </c>
      <c r="R40" s="83">
        <v>0.33910631221633231</v>
      </c>
      <c r="S40" s="84">
        <f>I40+R40</f>
        <v>1.6793313919134298</v>
      </c>
      <c r="T40" s="85">
        <f>分析係数表!F43</f>
        <v>0.59416767922235725</v>
      </c>
      <c r="U40" s="86">
        <f>S40*T40</f>
        <v>0.99780443577845346</v>
      </c>
      <c r="V40" s="87">
        <f>分析係数表!D43</f>
        <v>0.17253948967193194</v>
      </c>
      <c r="W40" s="88">
        <f>ROUND(S40*V40,0)</f>
        <v>0</v>
      </c>
      <c r="X40" s="76">
        <f>分析係数表!E43</f>
        <v>9.5990279465370601E-2</v>
      </c>
      <c r="Y40" s="89">
        <f>ROUND(S40*X40,0)</f>
        <v>0</v>
      </c>
    </row>
    <row r="41" spans="1:25" x14ac:dyDescent="0.2">
      <c r="A41" s="6" t="s">
        <v>340</v>
      </c>
      <c r="B41" s="5" t="s">
        <v>42</v>
      </c>
      <c r="C41" s="90"/>
      <c r="D41" s="76">
        <f>投入係数表!AI41</f>
        <v>3.0570652173913045E-3</v>
      </c>
      <c r="E41" s="77">
        <f t="shared" si="9"/>
        <v>0.30570652173913043</v>
      </c>
      <c r="F41" s="76">
        <f>分析係数表!C44</f>
        <v>0.35545171339563864</v>
      </c>
      <c r="G41" s="77">
        <f>E41*F41</f>
        <v>0.10866390694839496</v>
      </c>
      <c r="H41" s="77">
        <v>0.10987690533765226</v>
      </c>
      <c r="I41" s="77">
        <f>C41+H41</f>
        <v>0.10987690533765226</v>
      </c>
      <c r="J41" s="76">
        <f>分析係数表!G44</f>
        <v>0.26461880088823092</v>
      </c>
      <c r="K41" s="78">
        <f>I41*J41</f>
        <v>2.9075494935759203E-2</v>
      </c>
      <c r="L41" s="79"/>
      <c r="M41" s="80"/>
      <c r="N41" s="81">
        <f>分析係数表!H44</f>
        <v>0.11582678238742218</v>
      </c>
      <c r="O41" s="82">
        <f t="shared" si="3"/>
        <v>4.001011404410086</v>
      </c>
      <c r="P41" s="76">
        <f>分析係数表!C44</f>
        <v>0.35545171339563864</v>
      </c>
      <c r="Q41" s="82">
        <f>O41*P41</f>
        <v>1.4221663590130555</v>
      </c>
      <c r="R41" s="83">
        <v>1.440022566420013</v>
      </c>
      <c r="S41" s="84">
        <f>I41+R41</f>
        <v>1.5498994717576653</v>
      </c>
      <c r="T41" s="85">
        <f>分析係数表!F44</f>
        <v>0.46669133974833454</v>
      </c>
      <c r="U41" s="86">
        <f>S41*T41</f>
        <v>0.72332466094982084</v>
      </c>
      <c r="V41" s="87">
        <f>分析係数表!D44</f>
        <v>0.18985936343449297</v>
      </c>
      <c r="W41" s="88">
        <f>ROUND(S41*V41,0)</f>
        <v>0</v>
      </c>
      <c r="X41" s="76">
        <f>分析係数表!E44</f>
        <v>0.1073279052553664</v>
      </c>
      <c r="Y41" s="89">
        <f>ROUND(S41*X41,0)</f>
        <v>0</v>
      </c>
    </row>
    <row r="42" spans="1:25" x14ac:dyDescent="0.2">
      <c r="A42" s="6" t="s">
        <v>341</v>
      </c>
      <c r="B42" s="5" t="s">
        <v>278</v>
      </c>
      <c r="C42" s="90"/>
      <c r="D42" s="76">
        <f>投入係数表!AI42</f>
        <v>3.4986413043478264E-2</v>
      </c>
      <c r="E42" s="77">
        <f t="shared" si="9"/>
        <v>3.4986413043478262</v>
      </c>
      <c r="F42" s="76">
        <f>分析係数表!C45</f>
        <v>1</v>
      </c>
      <c r="G42" s="77">
        <f>E42*F42</f>
        <v>3.4986413043478262</v>
      </c>
      <c r="H42" s="77">
        <v>3.5629018740606546</v>
      </c>
      <c r="I42" s="77">
        <f>C42+H42</f>
        <v>3.5629018740606546</v>
      </c>
      <c r="J42" s="76">
        <f>分析係数表!G45</f>
        <v>0</v>
      </c>
      <c r="K42" s="78">
        <f>I42*J42</f>
        <v>0</v>
      </c>
      <c r="L42" s="79"/>
      <c r="M42" s="80"/>
      <c r="N42" s="81">
        <f>分析係数表!H45</f>
        <v>0</v>
      </c>
      <c r="O42" s="82">
        <f t="shared" si="3"/>
        <v>0</v>
      </c>
      <c r="P42" s="76">
        <f>分析係数表!C45</f>
        <v>1</v>
      </c>
      <c r="Q42" s="82">
        <f>O42*P42</f>
        <v>0</v>
      </c>
      <c r="R42" s="83">
        <v>0.1116315972489982</v>
      </c>
      <c r="S42" s="84">
        <f>I42+R42</f>
        <v>3.6745334713096529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1.4605978260869566E-2</v>
      </c>
      <c r="E43" s="77">
        <f t="shared" si="9"/>
        <v>1.4605978260869565</v>
      </c>
      <c r="F43" s="76">
        <f>分析係数表!C46</f>
        <v>0.4567198177676538</v>
      </c>
      <c r="G43" s="77">
        <f>E43*F43</f>
        <v>0.66708397296226607</v>
      </c>
      <c r="H43" s="77">
        <v>0.69731750862567399</v>
      </c>
      <c r="I43" s="77">
        <f>C43+H43</f>
        <v>0.69731750862567399</v>
      </c>
      <c r="J43" s="76">
        <f>分析係数表!G46</f>
        <v>7.462686567164179E-3</v>
      </c>
      <c r="K43" s="78">
        <f>I43*J43</f>
        <v>5.2038620046692087E-3</v>
      </c>
      <c r="L43" s="79"/>
      <c r="M43" s="80"/>
      <c r="N43" s="81">
        <f>分析係数表!H46</f>
        <v>2.3901485890852909E-2</v>
      </c>
      <c r="O43" s="82">
        <f t="shared" si="3"/>
        <v>0.82563044280882902</v>
      </c>
      <c r="P43" s="76">
        <f>分析係数表!C46</f>
        <v>0.4567198177676538</v>
      </c>
      <c r="Q43" s="82">
        <f>O43*P43</f>
        <v>0.37708178538307568</v>
      </c>
      <c r="R43" s="83">
        <v>0.40280543917425249</v>
      </c>
      <c r="S43" s="84">
        <f>I43+R43</f>
        <v>1.1001229477999264</v>
      </c>
      <c r="T43" s="85">
        <f>分析係数表!F46</f>
        <v>0.31592039800995025</v>
      </c>
      <c r="U43" s="86">
        <f>S43*T43</f>
        <v>0.34755127952883247</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92">
        <f>投入係数表!AI44</f>
        <v>0.29483695652173914</v>
      </c>
      <c r="E44" s="91">
        <f>SUM(E5:E43)</f>
        <v>29.48369565217391</v>
      </c>
      <c r="F44" s="92">
        <f>分析係数表!C47</f>
        <v>0.36342247216802481</v>
      </c>
      <c r="G44" s="91">
        <f>SUM(G5:G43)</f>
        <v>11.50047700831424</v>
      </c>
      <c r="H44" s="91">
        <f>SUM(H5:H43)</f>
        <v>14.388650468841846</v>
      </c>
      <c r="I44" s="91">
        <f>SUM(I5:I43)</f>
        <v>114.38865046884183</v>
      </c>
      <c r="J44" s="92">
        <f>分析係数表!G47</f>
        <v>0.19905001489523683</v>
      </c>
      <c r="K44" s="93">
        <f>SUM(K5:K43)</f>
        <v>55.092598452689501</v>
      </c>
      <c r="L44" s="94">
        <f>最終需要_まとめ!$L$33</f>
        <v>0.627</v>
      </c>
      <c r="M44" s="91">
        <f>K44*L44</f>
        <v>34.543059229836317</v>
      </c>
      <c r="N44" s="95">
        <f>分析係数表!H47</f>
        <v>1</v>
      </c>
      <c r="O44" s="109">
        <f>SUM(O5:O43)</f>
        <v>34.543059229836324</v>
      </c>
      <c r="P44" s="92">
        <f>分析係数表!C47</f>
        <v>0.36342247216802481</v>
      </c>
      <c r="Q44" s="96">
        <f>SUM(Q5:Q43)</f>
        <v>10.396577453442351</v>
      </c>
      <c r="R44" s="91">
        <f>SUM(R5:R43)</f>
        <v>11.615366197371086</v>
      </c>
      <c r="S44" s="97">
        <f>SUM(S5:S43)</f>
        <v>126.00401666621295</v>
      </c>
      <c r="T44" s="98">
        <f>分析係数表!F47</f>
        <v>0.46090827844162724</v>
      </c>
      <c r="U44" s="99">
        <f>SUM(U5:U43)</f>
        <v>81.676657978628739</v>
      </c>
      <c r="V44" s="100">
        <f>分析係数表!D47</f>
        <v>7.2937009698454208E-2</v>
      </c>
      <c r="W44" s="101">
        <f>SUM(W5:W43)</f>
        <v>10</v>
      </c>
      <c r="X44" s="92">
        <f>分析係数表!E47</f>
        <v>5.555923339181093E-2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2.0065211938801101E-3</v>
      </c>
      <c r="E5" s="110">
        <f>$C$38*D5</f>
        <v>0.200652119388011</v>
      </c>
      <c r="F5" s="85">
        <f>分析係数表!C8</f>
        <v>0.28540305010893241</v>
      </c>
      <c r="G5" s="110">
        <f t="shared" ref="G5:G38" si="0">E5*F5</f>
        <v>5.7266726884159992E-2</v>
      </c>
      <c r="H5" s="110">
        <f t="array" ref="H5:H43">MMULT(逆行列係数!C5:AO43,'34'!G5:G43)</f>
        <v>6.4586282251328661E-2</v>
      </c>
      <c r="I5" s="110">
        <f t="shared" ref="I5:I38" si="1">C5+H5</f>
        <v>6.4586282251328661E-2</v>
      </c>
      <c r="J5" s="85">
        <f>分析係数表!G8</f>
        <v>0.12073170731707317</v>
      </c>
      <c r="K5" s="111">
        <f t="shared" ref="K5:K38" si="2">I5*J5</f>
        <v>7.797612125465289E-3</v>
      </c>
      <c r="L5" s="79" t="s">
        <v>187</v>
      </c>
      <c r="M5" s="80" t="s">
        <v>187</v>
      </c>
      <c r="N5" s="81">
        <f>分析係数表!H8</f>
        <v>1.3177625301040578E-2</v>
      </c>
      <c r="O5" s="82">
        <f t="shared" ref="O5:O43" si="3">$M$44*N5</f>
        <v>0.39152023421949811</v>
      </c>
      <c r="P5" s="76">
        <f>分析係数表!C8</f>
        <v>0.28540305010893241</v>
      </c>
      <c r="Q5" s="82">
        <f t="shared" ref="Q5:Q38" si="4">O5*P5</f>
        <v>0.11174106902560837</v>
      </c>
      <c r="R5" s="83">
        <f t="array" ref="R5:R43">MMULT(逆行列係数!C5:AO43,'34'!Q5:Q43)</f>
        <v>0.12925513863437546</v>
      </c>
      <c r="S5" s="84">
        <f t="shared" ref="S5:S38" si="5">I5+R5</f>
        <v>0.19384142088570411</v>
      </c>
      <c r="T5" s="85">
        <f>分析係数表!F8</f>
        <v>0.44634146341463415</v>
      </c>
      <c r="U5" s="86">
        <f t="shared" ref="U5:U43" si="6">S5*T5</f>
        <v>8.6519463468497204E-2</v>
      </c>
      <c r="V5" s="87">
        <f>分析係数表!D8</f>
        <v>0.27682926829268295</v>
      </c>
      <c r="W5" s="167">
        <f t="shared" ref="W5:W43" si="7">ROUND(S5*V5,0)</f>
        <v>0</v>
      </c>
      <c r="X5" s="76">
        <f>分析係数表!E8</f>
        <v>8.658536585365853E-2</v>
      </c>
      <c r="Y5" s="166">
        <f t="shared" ref="Y5:Y43" si="8">ROUND(S5*X5,0)</f>
        <v>0</v>
      </c>
    </row>
    <row r="6" spans="1:25" x14ac:dyDescent="0.2">
      <c r="A6" s="6" t="s">
        <v>219</v>
      </c>
      <c r="B6" s="5" t="s">
        <v>265</v>
      </c>
      <c r="C6" s="90"/>
      <c r="D6" s="107">
        <f>投入係数表!AJ6</f>
        <v>0</v>
      </c>
      <c r="E6" s="110">
        <f t="shared" ref="E6:E43" si="9">$C$38*D6</f>
        <v>0</v>
      </c>
      <c r="F6" s="85">
        <f>分析係数表!C9</f>
        <v>1</v>
      </c>
      <c r="G6" s="110">
        <f t="shared" si="0"/>
        <v>0</v>
      </c>
      <c r="H6" s="110">
        <v>6.5327846095057244E-3</v>
      </c>
      <c r="I6" s="110">
        <f t="shared" si="1"/>
        <v>6.5327846095057244E-3</v>
      </c>
      <c r="J6" s="85">
        <f>分析係数表!G9</f>
        <v>0.24766355140186916</v>
      </c>
      <c r="K6" s="111">
        <f t="shared" si="2"/>
        <v>1.6179326369336606E-3</v>
      </c>
      <c r="L6" s="79"/>
      <c r="M6" s="80"/>
      <c r="N6" s="81">
        <f>分析係数表!H9</f>
        <v>6.816013086745127E-4</v>
      </c>
      <c r="O6" s="82">
        <f t="shared" si="3"/>
        <v>2.0251046597560246E-2</v>
      </c>
      <c r="P6" s="76">
        <f>分析係数表!C9</f>
        <v>1</v>
      </c>
      <c r="Q6" s="82">
        <f t="shared" si="4"/>
        <v>2.0251046597560246E-2</v>
      </c>
      <c r="R6" s="83">
        <v>2.554406489694179E-2</v>
      </c>
      <c r="S6" s="84">
        <f t="shared" si="5"/>
        <v>3.2076849506447513E-2</v>
      </c>
      <c r="T6" s="85">
        <f>分析係数表!F9</f>
        <v>0.64018691588785048</v>
      </c>
      <c r="U6" s="86">
        <f t="shared" si="6"/>
        <v>2.0535179356931353E-2</v>
      </c>
      <c r="V6" s="87">
        <f>分析係数表!D9</f>
        <v>0.1822429906542056</v>
      </c>
      <c r="W6" s="167">
        <f t="shared" si="7"/>
        <v>0</v>
      </c>
      <c r="X6" s="76">
        <f>分析係数表!E9</f>
        <v>0.10981308411214953</v>
      </c>
      <c r="Y6" s="166">
        <f t="shared" si="8"/>
        <v>0</v>
      </c>
    </row>
    <row r="7" spans="1:25" x14ac:dyDescent="0.2">
      <c r="A7" s="6" t="s">
        <v>220</v>
      </c>
      <c r="B7" s="5" t="s">
        <v>266</v>
      </c>
      <c r="C7" s="90"/>
      <c r="D7" s="107">
        <f>投入係数表!AJ7</f>
        <v>5.0163029847002754E-4</v>
      </c>
      <c r="E7" s="110">
        <f t="shared" si="9"/>
        <v>5.0163029847002751E-2</v>
      </c>
      <c r="F7" s="85">
        <f>分析係数表!C10</f>
        <v>0</v>
      </c>
      <c r="G7" s="110">
        <f t="shared" si="0"/>
        <v>0</v>
      </c>
      <c r="H7" s="110">
        <v>0</v>
      </c>
      <c r="I7" s="110">
        <f t="shared" si="1"/>
        <v>0</v>
      </c>
      <c r="J7" s="85">
        <f>分析係数表!G10</f>
        <v>0</v>
      </c>
      <c r="K7" s="111">
        <f t="shared" si="2"/>
        <v>0</v>
      </c>
      <c r="L7" s="79"/>
      <c r="M7" s="80"/>
      <c r="N7" s="81">
        <f>分析係数表!H10</f>
        <v>1.3632026173490254E-3</v>
      </c>
      <c r="O7" s="82">
        <f t="shared" si="3"/>
        <v>4.0502093195120492E-2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8.7822458270106263E-2</v>
      </c>
      <c r="G8" s="110">
        <f t="shared" si="0"/>
        <v>0</v>
      </c>
      <c r="H8" s="110">
        <v>3.9104076665826187E-2</v>
      </c>
      <c r="I8" s="110">
        <f t="shared" si="1"/>
        <v>3.9104076665826187E-2</v>
      </c>
      <c r="J8" s="85">
        <f>分析係数表!G11</f>
        <v>0.34070796460176989</v>
      </c>
      <c r="K8" s="111">
        <f t="shared" si="2"/>
        <v>1.3323070368445204E-2</v>
      </c>
      <c r="L8" s="79"/>
      <c r="M8" s="80"/>
      <c r="N8" s="81">
        <f>分析係数表!H11</f>
        <v>0</v>
      </c>
      <c r="O8" s="82">
        <f t="shared" si="3"/>
        <v>0</v>
      </c>
      <c r="P8" s="76">
        <f>分析係数表!C11</f>
        <v>8.7822458270106263E-2</v>
      </c>
      <c r="Q8" s="82">
        <f t="shared" si="4"/>
        <v>0</v>
      </c>
      <c r="R8" s="83">
        <v>2.70822898208475E-2</v>
      </c>
      <c r="S8" s="84">
        <f t="shared" si="5"/>
        <v>6.6186366486673684E-2</v>
      </c>
      <c r="T8" s="85">
        <f>分析係数表!F11</f>
        <v>0.55309734513274333</v>
      </c>
      <c r="U8" s="86">
        <f t="shared" si="6"/>
        <v>3.6607503587761991E-2</v>
      </c>
      <c r="V8" s="87">
        <f>分析係数表!D11</f>
        <v>2.2123893805309734E-2</v>
      </c>
      <c r="W8" s="167">
        <f t="shared" si="7"/>
        <v>0</v>
      </c>
      <c r="X8" s="76">
        <f>分析係数表!E11</f>
        <v>1.0324483775811209E-2</v>
      </c>
      <c r="Y8" s="166">
        <f t="shared" si="8"/>
        <v>0</v>
      </c>
    </row>
    <row r="9" spans="1:25" x14ac:dyDescent="0.2">
      <c r="A9" s="6" t="s">
        <v>222</v>
      </c>
      <c r="B9" s="5" t="s">
        <v>190</v>
      </c>
      <c r="C9" s="90"/>
      <c r="D9" s="107">
        <f>投入係数表!AJ9</f>
        <v>6.7720090293453723E-3</v>
      </c>
      <c r="E9" s="110">
        <f t="shared" si="9"/>
        <v>0.67720090293453727</v>
      </c>
      <c r="F9" s="85">
        <f>分析係数表!C12</f>
        <v>5.1649194579391433E-2</v>
      </c>
      <c r="G9" s="110">
        <f t="shared" si="0"/>
        <v>3.4976881205005486E-2</v>
      </c>
      <c r="H9" s="110">
        <v>3.9636054737750712E-2</v>
      </c>
      <c r="I9" s="110">
        <f t="shared" si="1"/>
        <v>3.9636054737750712E-2</v>
      </c>
      <c r="J9" s="85">
        <f>分析係数表!G12</f>
        <v>0.11451828724353257</v>
      </c>
      <c r="K9" s="111">
        <f t="shared" si="2"/>
        <v>4.5390531016581154E-3</v>
      </c>
      <c r="L9" s="79"/>
      <c r="M9" s="80"/>
      <c r="N9" s="81">
        <f>分析係数表!H12</f>
        <v>9.8559549234334534E-2</v>
      </c>
      <c r="O9" s="82">
        <f t="shared" si="3"/>
        <v>2.9283013380072118</v>
      </c>
      <c r="P9" s="76">
        <f>分析係数表!C12</f>
        <v>5.1649194579391433E-2</v>
      </c>
      <c r="Q9" s="82">
        <f t="shared" si="4"/>
        <v>0.15124440559382676</v>
      </c>
      <c r="R9" s="83">
        <v>0.16274747322124533</v>
      </c>
      <c r="S9" s="84">
        <f t="shared" si="5"/>
        <v>0.20238352795899606</v>
      </c>
      <c r="T9" s="85">
        <f>分析係数表!F12</f>
        <v>0.48360838537020517</v>
      </c>
      <c r="U9" s="86">
        <f t="shared" si="6"/>
        <v>9.787437118177586E-2</v>
      </c>
      <c r="V9" s="87">
        <f>分析係数表!D12</f>
        <v>3.2560214094558428E-2</v>
      </c>
      <c r="W9" s="167">
        <f t="shared" si="7"/>
        <v>0</v>
      </c>
      <c r="X9" s="76">
        <f>分析係数表!E12</f>
        <v>3.6685994647636042E-2</v>
      </c>
      <c r="Y9" s="166">
        <f t="shared" si="8"/>
        <v>0</v>
      </c>
    </row>
    <row r="10" spans="1:25" x14ac:dyDescent="0.2">
      <c r="A10" s="6" t="s">
        <v>223</v>
      </c>
      <c r="B10" s="5" t="s">
        <v>28</v>
      </c>
      <c r="C10" s="90"/>
      <c r="D10" s="107">
        <f>投入係数表!AJ10</f>
        <v>2.7589666415851516E-3</v>
      </c>
      <c r="E10" s="110">
        <f t="shared" si="9"/>
        <v>0.27589666415851516</v>
      </c>
      <c r="F10" s="85">
        <f>分析係数表!C13</f>
        <v>0</v>
      </c>
      <c r="G10" s="110">
        <f t="shared" si="0"/>
        <v>0</v>
      </c>
      <c r="H10" s="110">
        <v>0</v>
      </c>
      <c r="I10" s="110">
        <f t="shared" si="1"/>
        <v>0</v>
      </c>
      <c r="J10" s="85">
        <f>分析係数表!G13</f>
        <v>0.24034334763948498</v>
      </c>
      <c r="K10" s="111">
        <f t="shared" si="2"/>
        <v>0</v>
      </c>
      <c r="L10" s="79"/>
      <c r="M10" s="80"/>
      <c r="N10" s="81">
        <f>分析係数表!H13</f>
        <v>1.4677148180124507E-2</v>
      </c>
      <c r="O10" s="82">
        <f t="shared" si="3"/>
        <v>0.43607253673413066</v>
      </c>
      <c r="P10" s="76">
        <f>分析係数表!C13</f>
        <v>0</v>
      </c>
      <c r="Q10" s="82">
        <f t="shared" si="4"/>
        <v>0</v>
      </c>
      <c r="R10" s="83">
        <v>0</v>
      </c>
      <c r="S10" s="84">
        <f t="shared" si="5"/>
        <v>0</v>
      </c>
      <c r="T10" s="85">
        <f>分析係数表!F13</f>
        <v>0.37768240343347642</v>
      </c>
      <c r="U10" s="86">
        <f t="shared" si="6"/>
        <v>0</v>
      </c>
      <c r="V10" s="87">
        <f>分析係数表!D13</f>
        <v>0.18454935622317598</v>
      </c>
      <c r="W10" s="167">
        <f t="shared" si="7"/>
        <v>0</v>
      </c>
      <c r="X10" s="76">
        <f>分析係数表!E13</f>
        <v>0.16738197424892703</v>
      </c>
      <c r="Y10" s="166">
        <f t="shared" si="8"/>
        <v>0</v>
      </c>
    </row>
    <row r="11" spans="1:25" x14ac:dyDescent="0.2">
      <c r="A11" s="6" t="s">
        <v>224</v>
      </c>
      <c r="B11" s="5" t="s">
        <v>267</v>
      </c>
      <c r="C11" s="90"/>
      <c r="D11" s="107">
        <f>投入係数表!AJ11</f>
        <v>4.0130423877602203E-3</v>
      </c>
      <c r="E11" s="110">
        <f t="shared" si="9"/>
        <v>0.401304238776022</v>
      </c>
      <c r="F11" s="85">
        <f>分析係数表!C14</f>
        <v>0.34108258154059679</v>
      </c>
      <c r="G11" s="110">
        <f t="shared" si="0"/>
        <v>0.13687788574490964</v>
      </c>
      <c r="H11" s="110">
        <v>0.85009072199149516</v>
      </c>
      <c r="I11" s="110">
        <f t="shared" si="1"/>
        <v>0.85009072199149516</v>
      </c>
      <c r="J11" s="85">
        <f>分析係数表!G14</f>
        <v>0.16056603773584904</v>
      </c>
      <c r="K11" s="111">
        <f t="shared" si="2"/>
        <v>0.13649569894618158</v>
      </c>
      <c r="L11" s="79"/>
      <c r="M11" s="80"/>
      <c r="N11" s="81">
        <f>分析係数表!H14</f>
        <v>1.2723224428590903E-3</v>
      </c>
      <c r="O11" s="82">
        <f t="shared" si="3"/>
        <v>3.7801953648779127E-2</v>
      </c>
      <c r="P11" s="76">
        <f>分析係数表!C14</f>
        <v>0.34108258154059679</v>
      </c>
      <c r="Q11" s="82">
        <f t="shared" si="4"/>
        <v>1.2893587937803567E-2</v>
      </c>
      <c r="R11" s="83">
        <v>8.2446161933517018E-2</v>
      </c>
      <c r="S11" s="84">
        <f t="shared" si="5"/>
        <v>0.93253688392501222</v>
      </c>
      <c r="T11" s="85">
        <f>分析係数表!F14</f>
        <v>0.29226415094339625</v>
      </c>
      <c r="U11" s="86">
        <f t="shared" si="6"/>
        <v>0.27254710060374415</v>
      </c>
      <c r="V11" s="87">
        <f>分析係数表!D14</f>
        <v>2.69811320754717E-2</v>
      </c>
      <c r="W11" s="167">
        <f t="shared" si="7"/>
        <v>0</v>
      </c>
      <c r="X11" s="76">
        <f>分析係数表!E14</f>
        <v>2.358490566037736E-2</v>
      </c>
      <c r="Y11" s="166">
        <f t="shared" si="8"/>
        <v>0</v>
      </c>
    </row>
    <row r="12" spans="1:25" x14ac:dyDescent="0.2">
      <c r="A12" s="6" t="s">
        <v>225</v>
      </c>
      <c r="B12" s="5" t="s">
        <v>29</v>
      </c>
      <c r="C12" s="90"/>
      <c r="D12" s="107">
        <f>投入係数表!AJ12</f>
        <v>0.17456734386756961</v>
      </c>
      <c r="E12" s="110">
        <f t="shared" si="9"/>
        <v>17.45673438675696</v>
      </c>
      <c r="F12" s="85">
        <f>分析係数表!C15</f>
        <v>0</v>
      </c>
      <c r="G12" s="110">
        <f t="shared" si="0"/>
        <v>0</v>
      </c>
      <c r="H12" s="110">
        <v>0</v>
      </c>
      <c r="I12" s="110">
        <f t="shared" si="1"/>
        <v>0</v>
      </c>
      <c r="J12" s="85">
        <f>分析係数表!G15</f>
        <v>9.6124031007751937E-2</v>
      </c>
      <c r="K12" s="111">
        <f t="shared" si="2"/>
        <v>0</v>
      </c>
      <c r="L12" s="79"/>
      <c r="M12" s="80"/>
      <c r="N12" s="81">
        <f>分析係数表!H15</f>
        <v>9.1334575362384696E-3</v>
      </c>
      <c r="O12" s="82">
        <f t="shared" si="3"/>
        <v>0.27136402440730728</v>
      </c>
      <c r="P12" s="76">
        <f>分析係数表!C15</f>
        <v>0</v>
      </c>
      <c r="Q12" s="82">
        <f t="shared" si="4"/>
        <v>0</v>
      </c>
      <c r="R12" s="83">
        <v>0</v>
      </c>
      <c r="S12" s="84">
        <f t="shared" si="5"/>
        <v>0</v>
      </c>
      <c r="T12" s="85">
        <f>分析係数表!F15</f>
        <v>0.30232558139534882</v>
      </c>
      <c r="U12" s="86">
        <f t="shared" si="6"/>
        <v>0</v>
      </c>
      <c r="V12" s="87">
        <f>分析係数表!D15</f>
        <v>3.255813953488372E-2</v>
      </c>
      <c r="W12" s="167">
        <f t="shared" si="7"/>
        <v>0</v>
      </c>
      <c r="X12" s="76">
        <f>分析係数表!E15</f>
        <v>2.3255813953488372E-2</v>
      </c>
      <c r="Y12" s="166">
        <f t="shared" si="8"/>
        <v>0</v>
      </c>
    </row>
    <row r="13" spans="1:25" x14ac:dyDescent="0.2">
      <c r="A13" s="6" t="s">
        <v>226</v>
      </c>
      <c r="B13" s="5" t="s">
        <v>30</v>
      </c>
      <c r="C13" s="90"/>
      <c r="D13" s="107">
        <f>投入係数表!AJ13</f>
        <v>2.257336343115124E-3</v>
      </c>
      <c r="E13" s="110">
        <f t="shared" si="9"/>
        <v>0.22573363431151239</v>
      </c>
      <c r="F13" s="85">
        <f>分析係数表!C16</f>
        <v>7.999999999999996E-2</v>
      </c>
      <c r="G13" s="110">
        <f t="shared" si="0"/>
        <v>1.8058690744920981E-2</v>
      </c>
      <c r="H13" s="110">
        <v>2.7714062518990813E-2</v>
      </c>
      <c r="I13" s="110">
        <f t="shared" si="1"/>
        <v>2.7714062518990813E-2</v>
      </c>
      <c r="J13" s="85">
        <f>分析係数表!G16</f>
        <v>3.4364261168384883E-2</v>
      </c>
      <c r="K13" s="111">
        <f t="shared" si="2"/>
        <v>9.5237328243954697E-4</v>
      </c>
      <c r="L13" s="79"/>
      <c r="M13" s="80"/>
      <c r="N13" s="81">
        <f>分析係数表!H16</f>
        <v>1.767619393829236E-2</v>
      </c>
      <c r="O13" s="82">
        <f t="shared" si="3"/>
        <v>0.52517714176339569</v>
      </c>
      <c r="P13" s="76">
        <f>分析係数表!C16</f>
        <v>7.999999999999996E-2</v>
      </c>
      <c r="Q13" s="82">
        <f t="shared" si="4"/>
        <v>4.2014171341071632E-2</v>
      </c>
      <c r="R13" s="83">
        <v>4.9267254507830135E-2</v>
      </c>
      <c r="S13" s="84">
        <f t="shared" si="5"/>
        <v>7.6981317026820956E-2</v>
      </c>
      <c r="T13" s="85">
        <f>分析係数表!F16</f>
        <v>0.28865979381443296</v>
      </c>
      <c r="U13" s="86">
        <f t="shared" si="6"/>
        <v>2.2221411100525636E-2</v>
      </c>
      <c r="V13" s="87">
        <f>分析係数表!D16</f>
        <v>3.4364261168384883E-2</v>
      </c>
      <c r="W13" s="167">
        <f t="shared" si="7"/>
        <v>0</v>
      </c>
      <c r="X13" s="76">
        <f>分析係数表!E16</f>
        <v>3.4364261168384883E-2</v>
      </c>
      <c r="Y13" s="166">
        <f t="shared" si="8"/>
        <v>0</v>
      </c>
    </row>
    <row r="14" spans="1:25" x14ac:dyDescent="0.2">
      <c r="A14" s="6" t="s">
        <v>2</v>
      </c>
      <c r="B14" s="5" t="s">
        <v>364</v>
      </c>
      <c r="C14" s="90"/>
      <c r="D14" s="107">
        <f>投入係数表!AJ14</f>
        <v>2.257336343115124E-3</v>
      </c>
      <c r="E14" s="110">
        <f t="shared" si="9"/>
        <v>0.22573363431151239</v>
      </c>
      <c r="F14" s="85">
        <f>分析係数表!C17</f>
        <v>0.11736526946107784</v>
      </c>
      <c r="G14" s="110">
        <f t="shared" si="0"/>
        <v>2.6493288817399058E-2</v>
      </c>
      <c r="H14" s="110">
        <v>3.9591197256359636E-2</v>
      </c>
      <c r="I14" s="110">
        <f t="shared" si="1"/>
        <v>3.9591197256359636E-2</v>
      </c>
      <c r="J14" s="85">
        <f>分析係数表!G17</f>
        <v>0.2134453781512605</v>
      </c>
      <c r="K14" s="111">
        <f t="shared" si="2"/>
        <v>8.4505580698448299E-3</v>
      </c>
      <c r="L14" s="79"/>
      <c r="M14" s="80"/>
      <c r="N14" s="81">
        <f>分析係数表!H17</f>
        <v>2.9081655836779205E-3</v>
      </c>
      <c r="O14" s="82">
        <f t="shared" si="3"/>
        <v>8.6404465482923715E-2</v>
      </c>
      <c r="P14" s="76">
        <f>分析係数表!C17</f>
        <v>0.11736526946107784</v>
      </c>
      <c r="Q14" s="82">
        <f t="shared" si="4"/>
        <v>1.014088337404374E-2</v>
      </c>
      <c r="R14" s="83">
        <v>1.7653439396029015E-2</v>
      </c>
      <c r="S14" s="84">
        <f t="shared" si="5"/>
        <v>5.7244636652388652E-2</v>
      </c>
      <c r="T14" s="85">
        <f>分析係数表!F17</f>
        <v>0.32436974789915968</v>
      </c>
      <c r="U14" s="86">
        <f t="shared" si="6"/>
        <v>1.8568428359514302E-2</v>
      </c>
      <c r="V14" s="87">
        <f>分析係数表!D17</f>
        <v>3.0252100840336135E-2</v>
      </c>
      <c r="W14" s="167">
        <f t="shared" si="7"/>
        <v>0</v>
      </c>
      <c r="X14" s="76">
        <f>分析係数表!E17</f>
        <v>2.0168067226890758E-2</v>
      </c>
      <c r="Y14" s="166">
        <f t="shared" si="8"/>
        <v>0</v>
      </c>
    </row>
    <row r="15" spans="1:25" x14ac:dyDescent="0.2">
      <c r="A15" s="6" t="s">
        <v>3</v>
      </c>
      <c r="B15" s="5" t="s">
        <v>31</v>
      </c>
      <c r="C15" s="90"/>
      <c r="D15" s="107">
        <f>投入係数表!AJ15</f>
        <v>1.0032605969400551E-3</v>
      </c>
      <c r="E15" s="110">
        <f t="shared" si="9"/>
        <v>0.1003260596940055</v>
      </c>
      <c r="F15" s="85">
        <f>分析係数表!C18</f>
        <v>0.3260188087774295</v>
      </c>
      <c r="G15" s="110">
        <f t="shared" si="0"/>
        <v>3.2708182470772958E-2</v>
      </c>
      <c r="H15" s="110">
        <v>4.4571936783943771E-2</v>
      </c>
      <c r="I15" s="110">
        <f t="shared" si="1"/>
        <v>4.4571936783943771E-2</v>
      </c>
      <c r="J15" s="85">
        <f>分析係数表!G18</f>
        <v>0.2148626817447496</v>
      </c>
      <c r="K15" s="111">
        <f t="shared" si="2"/>
        <v>9.5768458679556089E-3</v>
      </c>
      <c r="L15" s="79"/>
      <c r="M15" s="80"/>
      <c r="N15" s="81">
        <f>分析係数表!H18</f>
        <v>4.544008724496751E-4</v>
      </c>
      <c r="O15" s="82">
        <f t="shared" si="3"/>
        <v>1.3500697731706831E-2</v>
      </c>
      <c r="P15" s="76">
        <f>分析係数表!C18</f>
        <v>0.3260188087774295</v>
      </c>
      <c r="Q15" s="82">
        <f t="shared" si="4"/>
        <v>4.4014813921552055E-3</v>
      </c>
      <c r="R15" s="83">
        <v>1.0036574410092099E-2</v>
      </c>
      <c r="S15" s="84">
        <f t="shared" si="5"/>
        <v>5.4608511194035869E-2</v>
      </c>
      <c r="T15" s="85">
        <f>分析係数表!F18</f>
        <v>0.44749596122778673</v>
      </c>
      <c r="U15" s="86">
        <f t="shared" si="6"/>
        <v>2.4437088207993434E-2</v>
      </c>
      <c r="V15" s="87">
        <f>分析係数表!D18</f>
        <v>7.5928917609046853E-2</v>
      </c>
      <c r="W15" s="167">
        <f t="shared" si="7"/>
        <v>0</v>
      </c>
      <c r="X15" s="76">
        <f>分析係数表!E18</f>
        <v>7.1082390953150248E-2</v>
      </c>
      <c r="Y15" s="166">
        <f t="shared" si="8"/>
        <v>0</v>
      </c>
    </row>
    <row r="16" spans="1:25" x14ac:dyDescent="0.2">
      <c r="A16" s="6" t="s">
        <v>4</v>
      </c>
      <c r="B16" s="5" t="s">
        <v>32</v>
      </c>
      <c r="C16" s="90"/>
      <c r="D16" s="107">
        <f>投入係数表!AJ16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-1.3632026173490252E-4</v>
      </c>
      <c r="O16" s="82">
        <f t="shared" si="3"/>
        <v>-4.0502093195120487E-3</v>
      </c>
      <c r="P16" s="76">
        <f>分析係数表!C19</f>
        <v>0</v>
      </c>
      <c r="Q16" s="82">
        <f t="shared" si="4"/>
        <v>0</v>
      </c>
      <c r="R16" s="83">
        <v>0</v>
      </c>
      <c r="S16" s="84">
        <f t="shared" si="5"/>
        <v>0</v>
      </c>
      <c r="T16" s="85">
        <f>分析係数表!F19</f>
        <v>0.2</v>
      </c>
      <c r="U16" s="86">
        <f t="shared" si="6"/>
        <v>0</v>
      </c>
      <c r="V16" s="87">
        <f>分析係数表!D19</f>
        <v>0</v>
      </c>
      <c r="W16" s="167">
        <f t="shared" si="7"/>
        <v>0</v>
      </c>
      <c r="X16" s="76">
        <f>分析係数表!E19</f>
        <v>0</v>
      </c>
      <c r="Y16" s="166">
        <f t="shared" si="8"/>
        <v>0</v>
      </c>
    </row>
    <row r="17" spans="1:25" x14ac:dyDescent="0.2">
      <c r="A17" s="6" t="s">
        <v>5</v>
      </c>
      <c r="B17" s="5" t="s">
        <v>33</v>
      </c>
      <c r="C17" s="90"/>
      <c r="D17" s="107">
        <f>投入係数表!AJ17</f>
        <v>1.5048908954100827E-3</v>
      </c>
      <c r="E17" s="110">
        <f t="shared" si="9"/>
        <v>0.15048908954100826</v>
      </c>
      <c r="F17" s="85">
        <f>分析係数表!C20</f>
        <v>0.14381270903010035</v>
      </c>
      <c r="G17" s="110">
        <f t="shared" si="0"/>
        <v>2.1642243646365737E-2</v>
      </c>
      <c r="H17" s="110">
        <v>2.4952437032703667E-2</v>
      </c>
      <c r="I17" s="110">
        <f t="shared" si="1"/>
        <v>2.4952437032703667E-2</v>
      </c>
      <c r="J17" s="85">
        <f>分析係数表!G20</f>
        <v>0.10504201680672269</v>
      </c>
      <c r="K17" s="111">
        <f t="shared" si="2"/>
        <v>2.6210543101579482E-3</v>
      </c>
      <c r="L17" s="79"/>
      <c r="M17" s="80"/>
      <c r="N17" s="81">
        <f>分析係数表!H20</f>
        <v>5.9072113418457762E-4</v>
      </c>
      <c r="O17" s="82">
        <f t="shared" si="3"/>
        <v>1.7550907051218881E-2</v>
      </c>
      <c r="P17" s="76">
        <f>分析係数表!C20</f>
        <v>0.14381270903010035</v>
      </c>
      <c r="Q17" s="82">
        <f t="shared" si="4"/>
        <v>2.5240434889712777E-3</v>
      </c>
      <c r="R17" s="83">
        <v>5.2568451787197816E-3</v>
      </c>
      <c r="S17" s="84">
        <f t="shared" si="5"/>
        <v>3.0209282211423449E-2</v>
      </c>
      <c r="T17" s="85">
        <f>分析係数表!F20</f>
        <v>0.23109243697478993</v>
      </c>
      <c r="U17" s="86">
        <f t="shared" si="6"/>
        <v>6.9811366454970158E-3</v>
      </c>
      <c r="V17" s="87">
        <f>分析係数表!D20</f>
        <v>5.0420168067226892E-2</v>
      </c>
      <c r="W17" s="167">
        <f t="shared" si="7"/>
        <v>0</v>
      </c>
      <c r="X17" s="76">
        <f>分析係数表!E20</f>
        <v>5.4621848739495799E-2</v>
      </c>
      <c r="Y17" s="166">
        <f t="shared" si="8"/>
        <v>0</v>
      </c>
    </row>
    <row r="18" spans="1:25" x14ac:dyDescent="0.2">
      <c r="A18" s="6" t="s">
        <v>6</v>
      </c>
      <c r="B18" s="5" t="s">
        <v>34</v>
      </c>
      <c r="C18" s="90"/>
      <c r="D18" s="107">
        <f>投入係数表!AJ18</f>
        <v>2.5081514923501377E-4</v>
      </c>
      <c r="E18" s="110">
        <f t="shared" si="9"/>
        <v>2.5081514923501375E-2</v>
      </c>
      <c r="F18" s="85">
        <f>分析係数表!C21</f>
        <v>1.9047619047619091E-2</v>
      </c>
      <c r="G18" s="110">
        <f t="shared" si="0"/>
        <v>4.777431414000273E-4</v>
      </c>
      <c r="H18" s="110">
        <v>1.4258643403142861E-3</v>
      </c>
      <c r="I18" s="110">
        <f t="shared" si="1"/>
        <v>1.4258643403142861E-3</v>
      </c>
      <c r="J18" s="85">
        <f>分析係数表!G21</f>
        <v>0.29914529914529914</v>
      </c>
      <c r="K18" s="111">
        <f t="shared" si="2"/>
        <v>4.2654061462393171E-4</v>
      </c>
      <c r="L18" s="79"/>
      <c r="M18" s="80"/>
      <c r="N18" s="81">
        <f>分析係数表!H21</f>
        <v>9.5424183214431774E-4</v>
      </c>
      <c r="O18" s="82">
        <f t="shared" si="3"/>
        <v>2.8351465236584345E-2</v>
      </c>
      <c r="P18" s="76">
        <f>分析係数表!C21</f>
        <v>1.9047619047619091E-2</v>
      </c>
      <c r="Q18" s="82">
        <f t="shared" si="4"/>
        <v>5.400279092682745E-4</v>
      </c>
      <c r="R18" s="83">
        <v>1.1223536249810285E-3</v>
      </c>
      <c r="S18" s="84">
        <f t="shared" si="5"/>
        <v>2.5482179652953144E-3</v>
      </c>
      <c r="T18" s="85">
        <f>分析係数表!F21</f>
        <v>0.44444444444444442</v>
      </c>
      <c r="U18" s="86">
        <f t="shared" si="6"/>
        <v>1.1325413179090285E-3</v>
      </c>
      <c r="V18" s="87">
        <f>分析係数表!D21</f>
        <v>3.4188034188034191E-2</v>
      </c>
      <c r="W18" s="167">
        <f t="shared" si="7"/>
        <v>0</v>
      </c>
      <c r="X18" s="76">
        <f>分析係数表!E21</f>
        <v>8.5470085470085479E-3</v>
      </c>
      <c r="Y18" s="166">
        <f t="shared" si="8"/>
        <v>0</v>
      </c>
    </row>
    <row r="19" spans="1:25" x14ac:dyDescent="0.2">
      <c r="A19" s="6" t="s">
        <v>7</v>
      </c>
      <c r="B19" s="5" t="s">
        <v>268</v>
      </c>
      <c r="C19" s="90"/>
      <c r="D19" s="107">
        <f>投入係数表!AJ19</f>
        <v>0</v>
      </c>
      <c r="E19" s="110">
        <f t="shared" si="9"/>
        <v>0</v>
      </c>
      <c r="F19" s="85">
        <f>分析係数表!C22</f>
        <v>0</v>
      </c>
      <c r="G19" s="110">
        <f t="shared" si="0"/>
        <v>0</v>
      </c>
      <c r="H19" s="110">
        <v>0</v>
      </c>
      <c r="I19" s="110">
        <f t="shared" si="1"/>
        <v>0</v>
      </c>
      <c r="J19" s="85">
        <f>分析係数表!G22</f>
        <v>0.21739130434782608</v>
      </c>
      <c r="K19" s="111">
        <f t="shared" si="2"/>
        <v>0</v>
      </c>
      <c r="L19" s="79"/>
      <c r="M19" s="80"/>
      <c r="N19" s="81">
        <f>分析係数表!H22</f>
        <v>4.5440087244967509E-5</v>
      </c>
      <c r="O19" s="82">
        <f t="shared" si="3"/>
        <v>1.350069773170683E-3</v>
      </c>
      <c r="P19" s="76">
        <f>分析係数表!C22</f>
        <v>0</v>
      </c>
      <c r="Q19" s="82">
        <f t="shared" si="4"/>
        <v>0</v>
      </c>
      <c r="R19" s="83">
        <v>0</v>
      </c>
      <c r="S19" s="84">
        <f t="shared" si="5"/>
        <v>0</v>
      </c>
      <c r="T19" s="85">
        <f>分析係数表!F22</f>
        <v>0.47826086956521741</v>
      </c>
      <c r="U19" s="86">
        <f t="shared" si="6"/>
        <v>0</v>
      </c>
      <c r="V19" s="87">
        <f>分析係数表!D22</f>
        <v>0.17391304347826086</v>
      </c>
      <c r="W19" s="167">
        <f t="shared" si="7"/>
        <v>0</v>
      </c>
      <c r="X19" s="76">
        <f>分析係数表!E22</f>
        <v>0.17391304347826086</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0.22047244094488189</v>
      </c>
      <c r="K20" s="111">
        <f t="shared" si="2"/>
        <v>0</v>
      </c>
      <c r="L20" s="79"/>
      <c r="M20" s="80"/>
      <c r="N20" s="81">
        <f>分析係数表!H23</f>
        <v>4.5440087244967509E-5</v>
      </c>
      <c r="O20" s="82">
        <f t="shared" si="3"/>
        <v>1.350069773170683E-3</v>
      </c>
      <c r="P20" s="76">
        <f>分析係数表!C23</f>
        <v>0</v>
      </c>
      <c r="Q20" s="82">
        <f t="shared" si="4"/>
        <v>0</v>
      </c>
      <c r="R20" s="83">
        <v>0</v>
      </c>
      <c r="S20" s="84">
        <f t="shared" si="5"/>
        <v>0</v>
      </c>
      <c r="T20" s="85">
        <f>分析係数表!F23</f>
        <v>0.44094488188976377</v>
      </c>
      <c r="U20" s="86">
        <f t="shared" si="6"/>
        <v>0</v>
      </c>
      <c r="V20" s="87">
        <f>分析係数表!D23</f>
        <v>6.2992125984251968E-2</v>
      </c>
      <c r="W20" s="167">
        <f t="shared" si="7"/>
        <v>0</v>
      </c>
      <c r="X20" s="76">
        <f>分析係数表!E23</f>
        <v>3.937007874015748E-2</v>
      </c>
      <c r="Y20" s="166">
        <f t="shared" si="8"/>
        <v>0</v>
      </c>
    </row>
    <row r="21" spans="1:25" x14ac:dyDescent="0.2">
      <c r="A21" s="6" t="s">
        <v>9</v>
      </c>
      <c r="B21" s="5" t="s">
        <v>270</v>
      </c>
      <c r="C21" s="90"/>
      <c r="D21" s="107">
        <f>投入係数表!AJ21</f>
        <v>1.3544018058690745E-2</v>
      </c>
      <c r="E21" s="110">
        <f t="shared" si="9"/>
        <v>1.3544018058690745</v>
      </c>
      <c r="F21" s="85">
        <f>分析係数表!C24</f>
        <v>1.5105740181268867E-2</v>
      </c>
      <c r="G21" s="110">
        <f t="shared" si="0"/>
        <v>2.0459241780499595E-2</v>
      </c>
      <c r="H21" s="110">
        <v>2.0894647987104175E-2</v>
      </c>
      <c r="I21" s="110">
        <f t="shared" si="1"/>
        <v>2.0894647987104175E-2</v>
      </c>
      <c r="J21" s="85">
        <f>分析係数表!G24</f>
        <v>0.33333333333333331</v>
      </c>
      <c r="K21" s="111">
        <f t="shared" si="2"/>
        <v>6.9648826623680583E-3</v>
      </c>
      <c r="L21" s="79"/>
      <c r="M21" s="80"/>
      <c r="N21" s="81">
        <f>分析係数表!H24</f>
        <v>4.0896078520470761E-4</v>
      </c>
      <c r="O21" s="82">
        <f t="shared" si="3"/>
        <v>1.2150627958536149E-2</v>
      </c>
      <c r="P21" s="76">
        <f>分析係数表!C24</f>
        <v>1.5105740181268867E-2</v>
      </c>
      <c r="Q21" s="82">
        <f t="shared" si="4"/>
        <v>1.835442289809084E-4</v>
      </c>
      <c r="R21" s="83">
        <v>4.7226730103769511E-4</v>
      </c>
      <c r="S21" s="84">
        <f t="shared" si="5"/>
        <v>2.1366915288141872E-2</v>
      </c>
      <c r="T21" s="85">
        <f>分析係数表!F24</f>
        <v>0.55555555555555558</v>
      </c>
      <c r="U21" s="86">
        <f t="shared" si="6"/>
        <v>1.1870508493412152E-2</v>
      </c>
      <c r="V21" s="87">
        <f>分析係数表!D24</f>
        <v>0</v>
      </c>
      <c r="W21" s="167">
        <f t="shared" si="7"/>
        <v>0</v>
      </c>
      <c r="X21" s="76">
        <f>分析係数表!E24</f>
        <v>0</v>
      </c>
      <c r="Y21" s="166">
        <f t="shared" si="8"/>
        <v>0</v>
      </c>
    </row>
    <row r="22" spans="1:25" x14ac:dyDescent="0.2">
      <c r="A22" s="6" t="s">
        <v>10</v>
      </c>
      <c r="B22" s="5" t="s">
        <v>271</v>
      </c>
      <c r="C22" s="90"/>
      <c r="D22" s="107">
        <f>投入係数表!AJ22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5.4528104693961008E-4</v>
      </c>
      <c r="O22" s="82">
        <f t="shared" si="3"/>
        <v>1.6200837278048195E-2</v>
      </c>
      <c r="P22" s="76">
        <f>分析係数表!C25</f>
        <v>0</v>
      </c>
      <c r="Q22" s="82">
        <f t="shared" si="4"/>
        <v>0</v>
      </c>
      <c r="R22" s="83">
        <v>0</v>
      </c>
      <c r="S22" s="84">
        <f t="shared" si="5"/>
        <v>0</v>
      </c>
      <c r="T22" s="85">
        <f>分析係数表!F25</f>
        <v>0.5</v>
      </c>
      <c r="U22" s="86">
        <f t="shared" si="6"/>
        <v>0</v>
      </c>
      <c r="V22" s="87">
        <f>分析係数表!D25</f>
        <v>0</v>
      </c>
      <c r="W22" s="167">
        <f t="shared" si="7"/>
        <v>0</v>
      </c>
      <c r="X22" s="76">
        <f>分析係数表!E25</f>
        <v>0</v>
      </c>
      <c r="Y22" s="166">
        <f t="shared" si="8"/>
        <v>0</v>
      </c>
    </row>
    <row r="23" spans="1:25" x14ac:dyDescent="0.2">
      <c r="A23" s="6" t="s">
        <v>11</v>
      </c>
      <c r="B23" s="5" t="s">
        <v>35</v>
      </c>
      <c r="C23" s="90"/>
      <c r="D23" s="107">
        <f>投入係数表!AJ23</f>
        <v>0</v>
      </c>
      <c r="E23" s="110">
        <f t="shared" si="9"/>
        <v>0</v>
      </c>
      <c r="F23" s="85">
        <f>分析係数表!C26</f>
        <v>0.3413940256045519</v>
      </c>
      <c r="G23" s="110">
        <f t="shared" si="0"/>
        <v>0</v>
      </c>
      <c r="H23" s="110">
        <v>4.9639841878079162E-3</v>
      </c>
      <c r="I23" s="110">
        <f t="shared" si="1"/>
        <v>4.9639841878079162E-3</v>
      </c>
      <c r="J23" s="85">
        <f>分析係数表!G26</f>
        <v>0.19709090909090909</v>
      </c>
      <c r="K23" s="111">
        <f t="shared" si="2"/>
        <v>9.7835615628796033E-4</v>
      </c>
      <c r="L23" s="79"/>
      <c r="M23" s="80"/>
      <c r="N23" s="81">
        <f>分析係数表!H26</f>
        <v>1.1996183032671423E-2</v>
      </c>
      <c r="O23" s="82">
        <f t="shared" si="3"/>
        <v>0.35641842011706037</v>
      </c>
      <c r="P23" s="76">
        <f>分析係数表!C26</f>
        <v>0.3413940256045519</v>
      </c>
      <c r="Q23" s="82">
        <f t="shared" si="4"/>
        <v>0.12167911924337764</v>
      </c>
      <c r="R23" s="83">
        <v>0.12896658786580364</v>
      </c>
      <c r="S23" s="84">
        <f t="shared" si="5"/>
        <v>0.13393057205361156</v>
      </c>
      <c r="T23" s="85">
        <f>分析係数表!F26</f>
        <v>0.33090909090909093</v>
      </c>
      <c r="U23" s="86">
        <f t="shared" si="6"/>
        <v>4.4318843843195101E-2</v>
      </c>
      <c r="V23" s="87">
        <f>分析係数表!D26</f>
        <v>1.6E-2</v>
      </c>
      <c r="W23" s="167">
        <f t="shared" si="7"/>
        <v>0</v>
      </c>
      <c r="X23" s="76">
        <f>分析係数表!E26</f>
        <v>1.6E-2</v>
      </c>
      <c r="Y23" s="166">
        <f t="shared" si="8"/>
        <v>0</v>
      </c>
    </row>
    <row r="24" spans="1:25" x14ac:dyDescent="0.2">
      <c r="A24" s="6" t="s">
        <v>12</v>
      </c>
      <c r="B24" s="5" t="s">
        <v>365</v>
      </c>
      <c r="C24" s="90"/>
      <c r="D24" s="107">
        <f>投入係数表!AJ24</f>
        <v>0</v>
      </c>
      <c r="E24" s="110">
        <f t="shared" si="9"/>
        <v>0</v>
      </c>
      <c r="F24" s="85">
        <f>分析係数表!C27</f>
        <v>1.9120458891013214E-3</v>
      </c>
      <c r="G24" s="110">
        <f t="shared" si="0"/>
        <v>0</v>
      </c>
      <c r="H24" s="110">
        <v>3.2225290498339326E-6</v>
      </c>
      <c r="I24" s="110">
        <f t="shared" si="1"/>
        <v>3.2225290498339326E-6</v>
      </c>
      <c r="J24" s="85">
        <f>分析係数表!G27</f>
        <v>0.2857142857142857</v>
      </c>
      <c r="K24" s="111">
        <f t="shared" si="2"/>
        <v>9.2072258566683781E-7</v>
      </c>
      <c r="L24" s="79"/>
      <c r="M24" s="80"/>
      <c r="N24" s="81">
        <f>分析係数表!H27</f>
        <v>1.131458172399691E-2</v>
      </c>
      <c r="O24" s="82">
        <f t="shared" si="3"/>
        <v>0.3361673735195001</v>
      </c>
      <c r="P24" s="76">
        <f>分析係数表!C27</f>
        <v>1.9120458891013214E-3</v>
      </c>
      <c r="Q24" s="82">
        <f t="shared" si="4"/>
        <v>6.4276744458794863E-4</v>
      </c>
      <c r="R24" s="83">
        <v>6.4437561112480797E-4</v>
      </c>
      <c r="S24" s="84">
        <f t="shared" si="5"/>
        <v>6.4759814017464185E-4</v>
      </c>
      <c r="T24" s="85">
        <f>分析係数表!F27</f>
        <v>0.5714285714285714</v>
      </c>
      <c r="U24" s="86">
        <f t="shared" si="6"/>
        <v>3.700560800997953E-4</v>
      </c>
      <c r="V24" s="87">
        <f>分析係数表!D27</f>
        <v>0</v>
      </c>
      <c r="W24" s="167">
        <f t="shared" si="7"/>
        <v>0</v>
      </c>
      <c r="X24" s="76">
        <f>分析係数表!E27</f>
        <v>0</v>
      </c>
      <c r="Y24" s="166">
        <f t="shared" si="8"/>
        <v>0</v>
      </c>
    </row>
    <row r="25" spans="1:25" x14ac:dyDescent="0.2">
      <c r="A25" s="6" t="s">
        <v>13</v>
      </c>
      <c r="B25" s="5" t="s">
        <v>191</v>
      </c>
      <c r="C25" s="90"/>
      <c r="D25" s="107">
        <f>投入係数表!AJ25</f>
        <v>0</v>
      </c>
      <c r="E25" s="110">
        <f t="shared" si="9"/>
        <v>0</v>
      </c>
      <c r="F25" s="85">
        <f>分析係数表!C28</f>
        <v>4.5924225028702859E-3</v>
      </c>
      <c r="G25" s="110">
        <f t="shared" si="0"/>
        <v>0</v>
      </c>
      <c r="H25" s="110">
        <v>2.1515532654845949E-4</v>
      </c>
      <c r="I25" s="110">
        <f t="shared" si="1"/>
        <v>2.1515532654845949E-4</v>
      </c>
      <c r="J25" s="85">
        <f>分析係数表!G28</f>
        <v>0.125</v>
      </c>
      <c r="K25" s="111">
        <f t="shared" si="2"/>
        <v>2.6894415818557437E-5</v>
      </c>
      <c r="L25" s="79"/>
      <c r="M25" s="80"/>
      <c r="N25" s="81">
        <f>分析係数表!H28</f>
        <v>2.2174762575544144E-2</v>
      </c>
      <c r="O25" s="82">
        <f t="shared" si="3"/>
        <v>0.65883404930729328</v>
      </c>
      <c r="P25" s="76">
        <f>分析係数表!C28</f>
        <v>4.5924225028702859E-3</v>
      </c>
      <c r="Q25" s="82">
        <f t="shared" si="4"/>
        <v>3.0256443136959651E-3</v>
      </c>
      <c r="R25" s="83">
        <v>3.10547546069921E-3</v>
      </c>
      <c r="S25" s="84">
        <f t="shared" si="5"/>
        <v>3.3206307872476696E-3</v>
      </c>
      <c r="T25" s="85">
        <f>分析係数表!F28</f>
        <v>0.20833333333333334</v>
      </c>
      <c r="U25" s="86">
        <f t="shared" si="6"/>
        <v>6.9179808067659787E-4</v>
      </c>
      <c r="V25" s="87">
        <f>分析係数表!D28</f>
        <v>1.1875</v>
      </c>
      <c r="W25" s="167">
        <f t="shared" si="7"/>
        <v>0</v>
      </c>
      <c r="X25" s="76">
        <f>分析係数表!E28</f>
        <v>1.2291666666666667</v>
      </c>
      <c r="Y25" s="166">
        <f t="shared" si="8"/>
        <v>0</v>
      </c>
    </row>
    <row r="26" spans="1:25" x14ac:dyDescent="0.2">
      <c r="A26" s="6" t="s">
        <v>14</v>
      </c>
      <c r="B26" s="5" t="s">
        <v>50</v>
      </c>
      <c r="C26" s="90"/>
      <c r="D26" s="107">
        <f>投入係数表!AJ26</f>
        <v>3.5114120892901931E-3</v>
      </c>
      <c r="E26" s="110">
        <f t="shared" si="9"/>
        <v>0.35114120892901929</v>
      </c>
      <c r="F26" s="85">
        <f>分析係数表!C29</f>
        <v>0.39276807980049877</v>
      </c>
      <c r="G26" s="110">
        <f t="shared" si="0"/>
        <v>0.13791705836987667</v>
      </c>
      <c r="H26" s="110">
        <v>0.17394664610977498</v>
      </c>
      <c r="I26" s="110">
        <f t="shared" si="1"/>
        <v>0.17394664610977498</v>
      </c>
      <c r="J26" s="85">
        <f>分析係数表!G29</f>
        <v>0.26146220570012391</v>
      </c>
      <c r="K26" s="111">
        <f t="shared" si="2"/>
        <v>4.5480473766000645E-2</v>
      </c>
      <c r="L26" s="79"/>
      <c r="M26" s="80"/>
      <c r="N26" s="81">
        <f>分析係数表!H29</f>
        <v>1.0178579542872723E-2</v>
      </c>
      <c r="O26" s="82">
        <f t="shared" si="3"/>
        <v>0.30241562919023302</v>
      </c>
      <c r="P26" s="76">
        <f>分析係数表!C29</f>
        <v>0.39276807980049877</v>
      </c>
      <c r="Q26" s="82">
        <f t="shared" si="4"/>
        <v>0.11877920597870749</v>
      </c>
      <c r="R26" s="83">
        <v>0.14412912680051565</v>
      </c>
      <c r="S26" s="84">
        <f t="shared" si="5"/>
        <v>0.31807577291029066</v>
      </c>
      <c r="T26" s="85">
        <f>分析係数表!F29</f>
        <v>0.36926889714993805</v>
      </c>
      <c r="U26" s="86">
        <f t="shared" si="6"/>
        <v>0.11745548987269717</v>
      </c>
      <c r="V26" s="87">
        <f>分析係数表!D29</f>
        <v>6.8153655514250316E-2</v>
      </c>
      <c r="W26" s="167">
        <f t="shared" si="7"/>
        <v>0</v>
      </c>
      <c r="X26" s="76">
        <f>分析係数表!E29</f>
        <v>5.3283767038413879E-2</v>
      </c>
      <c r="Y26" s="166">
        <f t="shared" si="8"/>
        <v>0</v>
      </c>
    </row>
    <row r="27" spans="1:25" x14ac:dyDescent="0.2">
      <c r="A27" s="6" t="s">
        <v>15</v>
      </c>
      <c r="B27" s="5" t="s">
        <v>36</v>
      </c>
      <c r="C27" s="90"/>
      <c r="D27" s="107">
        <f>投入係数表!AJ27</f>
        <v>2.257336343115124E-3</v>
      </c>
      <c r="E27" s="110">
        <f t="shared" si="9"/>
        <v>0.22573363431151239</v>
      </c>
      <c r="F27" s="85">
        <f>分析係数表!C30</f>
        <v>1</v>
      </c>
      <c r="G27" s="110">
        <f t="shared" si="0"/>
        <v>0.22573363431151239</v>
      </c>
      <c r="H27" s="110">
        <v>0.28984464727047704</v>
      </c>
      <c r="I27" s="110">
        <f t="shared" si="1"/>
        <v>0.28984464727047704</v>
      </c>
      <c r="J27" s="85">
        <f>分析係数表!G30</f>
        <v>0.34503154574132494</v>
      </c>
      <c r="K27" s="111">
        <f t="shared" si="2"/>
        <v>0.1000055466725818</v>
      </c>
      <c r="L27" s="79"/>
      <c r="M27" s="80"/>
      <c r="N27" s="81">
        <f>分析係数表!H30</f>
        <v>0</v>
      </c>
      <c r="O27" s="82">
        <f t="shared" si="3"/>
        <v>0</v>
      </c>
      <c r="P27" s="76">
        <f>分析係数表!C30</f>
        <v>1</v>
      </c>
      <c r="Q27" s="82">
        <f t="shared" si="4"/>
        <v>0</v>
      </c>
      <c r="R27" s="83">
        <v>6.4476072111984625E-2</v>
      </c>
      <c r="S27" s="84">
        <f t="shared" si="5"/>
        <v>0.35432071938246168</v>
      </c>
      <c r="T27" s="85">
        <f>分析係数表!F30</f>
        <v>0.4357255520504732</v>
      </c>
      <c r="U27" s="86">
        <f t="shared" si="6"/>
        <v>0.1543865910558439</v>
      </c>
      <c r="V27" s="87">
        <f>分析係数表!D30</f>
        <v>0.15930599369085174</v>
      </c>
      <c r="W27" s="167">
        <f t="shared" si="7"/>
        <v>0</v>
      </c>
      <c r="X27" s="76">
        <f>分析係数表!E30</f>
        <v>8.6750788643533125E-2</v>
      </c>
      <c r="Y27" s="166">
        <f t="shared" si="8"/>
        <v>0</v>
      </c>
    </row>
    <row r="28" spans="1:25" x14ac:dyDescent="0.2">
      <c r="A28" s="6" t="s">
        <v>16</v>
      </c>
      <c r="B28" s="5" t="s">
        <v>192</v>
      </c>
      <c r="C28" s="90"/>
      <c r="D28" s="107">
        <f>投入係数表!AJ28</f>
        <v>1.1286681715575621E-2</v>
      </c>
      <c r="E28" s="110">
        <f t="shared" si="9"/>
        <v>1.1286681715575622</v>
      </c>
      <c r="F28" s="85">
        <f>分析係数表!C31</f>
        <v>0.9610142630744849</v>
      </c>
      <c r="G28" s="110">
        <f t="shared" si="0"/>
        <v>1.0846662111450169</v>
      </c>
      <c r="H28" s="110">
        <v>1.3778568643781217</v>
      </c>
      <c r="I28" s="110">
        <f t="shared" si="1"/>
        <v>1.3778568643781217</v>
      </c>
      <c r="J28" s="85">
        <f>分析係数表!G31</f>
        <v>7.0898896726351968E-2</v>
      </c>
      <c r="K28" s="111">
        <f t="shared" si="2"/>
        <v>9.7688531531239603E-2</v>
      </c>
      <c r="L28" s="79"/>
      <c r="M28" s="80"/>
      <c r="N28" s="81">
        <f>分析係数表!H31</f>
        <v>2.4401326850547553E-2</v>
      </c>
      <c r="O28" s="82">
        <f t="shared" si="3"/>
        <v>0.7249874681926568</v>
      </c>
      <c r="P28" s="76">
        <f>分析係数表!C31</f>
        <v>0.9610142630744849</v>
      </c>
      <c r="Q28" s="82">
        <f t="shared" si="4"/>
        <v>0.69672329748340267</v>
      </c>
      <c r="R28" s="83">
        <v>0.92050655763820555</v>
      </c>
      <c r="S28" s="84">
        <f t="shared" si="5"/>
        <v>2.2983634220163274</v>
      </c>
      <c r="T28" s="85">
        <f>分析係数表!F31</f>
        <v>0.34418520528124436</v>
      </c>
      <c r="U28" s="86">
        <f t="shared" si="6"/>
        <v>0.7910626862175929</v>
      </c>
      <c r="V28" s="87">
        <f>分析係数表!D31</f>
        <v>1.9895098571170193E-3</v>
      </c>
      <c r="W28" s="167">
        <f t="shared" si="7"/>
        <v>0</v>
      </c>
      <c r="X28" s="76">
        <f>分析係数表!E31</f>
        <v>1.7483571471634412E-3</v>
      </c>
      <c r="Y28" s="166">
        <f t="shared" si="8"/>
        <v>0</v>
      </c>
    </row>
    <row r="29" spans="1:25" x14ac:dyDescent="0.2">
      <c r="A29" s="6" t="s">
        <v>17</v>
      </c>
      <c r="B29" s="5" t="s">
        <v>272</v>
      </c>
      <c r="C29" s="90"/>
      <c r="D29" s="107">
        <f>投入係数表!AJ29</f>
        <v>4.5146726862302479E-3</v>
      </c>
      <c r="E29" s="110">
        <f t="shared" si="9"/>
        <v>0.45146726862302478</v>
      </c>
      <c r="F29" s="85">
        <f>分析係数表!C32</f>
        <v>1</v>
      </c>
      <c r="G29" s="110">
        <f t="shared" si="0"/>
        <v>0.45146726862302478</v>
      </c>
      <c r="H29" s="110">
        <v>0.52006286727639295</v>
      </c>
      <c r="I29" s="110">
        <f t="shared" si="1"/>
        <v>0.52006286727639295</v>
      </c>
      <c r="J29" s="85">
        <f>分析係数表!G32</f>
        <v>0.14117647058823529</v>
      </c>
      <c r="K29" s="111">
        <f t="shared" si="2"/>
        <v>7.3420640086079E-2</v>
      </c>
      <c r="L29" s="79"/>
      <c r="M29" s="80"/>
      <c r="N29" s="81">
        <f>分析係数表!H32</f>
        <v>7.0886536102149319E-3</v>
      </c>
      <c r="O29" s="82">
        <f t="shared" si="3"/>
        <v>0.21061088461462657</v>
      </c>
      <c r="P29" s="76">
        <f>分析係数表!C32</f>
        <v>1</v>
      </c>
      <c r="Q29" s="82">
        <f t="shared" si="4"/>
        <v>0.21061088461462657</v>
      </c>
      <c r="R29" s="83">
        <v>0.26472990921040507</v>
      </c>
      <c r="S29" s="84">
        <f t="shared" si="5"/>
        <v>0.78479277648679802</v>
      </c>
      <c r="T29" s="85">
        <f>分析係数表!F32</f>
        <v>0.4823529411764706</v>
      </c>
      <c r="U29" s="86">
        <f t="shared" si="6"/>
        <v>0.3785471039524555</v>
      </c>
      <c r="V29" s="87">
        <f>分析係数表!D32</f>
        <v>2.3529411764705882E-2</v>
      </c>
      <c r="W29" s="167">
        <f t="shared" si="7"/>
        <v>0</v>
      </c>
      <c r="X29" s="76">
        <f>分析係数表!E32</f>
        <v>3.5294117647058823E-2</v>
      </c>
      <c r="Y29" s="166">
        <f t="shared" si="8"/>
        <v>0</v>
      </c>
    </row>
    <row r="30" spans="1:25" x14ac:dyDescent="0.2">
      <c r="A30" s="6" t="s">
        <v>18</v>
      </c>
      <c r="B30" s="5" t="s">
        <v>273</v>
      </c>
      <c r="C30" s="90"/>
      <c r="D30" s="107">
        <f>投入係数表!AJ30</f>
        <v>3.7622272385252069E-3</v>
      </c>
      <c r="E30" s="110">
        <f t="shared" si="9"/>
        <v>0.3762227238525207</v>
      </c>
      <c r="F30" s="85">
        <f>分析係数表!C33</f>
        <v>0.51830443159922934</v>
      </c>
      <c r="G30" s="110">
        <f t="shared" si="0"/>
        <v>0.19499790504109457</v>
      </c>
      <c r="H30" s="110">
        <v>0.21854721645541386</v>
      </c>
      <c r="I30" s="110">
        <f t="shared" si="1"/>
        <v>0.21854721645541386</v>
      </c>
      <c r="J30" s="85">
        <f>分析係数表!G33</f>
        <v>0.50370370370370365</v>
      </c>
      <c r="K30" s="111">
        <f t="shared" si="2"/>
        <v>0.11008304236272697</v>
      </c>
      <c r="L30" s="79"/>
      <c r="M30" s="80"/>
      <c r="N30" s="81">
        <f>分析係数表!H33</f>
        <v>1.0451220066342527E-3</v>
      </c>
      <c r="O30" s="82">
        <f t="shared" si="3"/>
        <v>3.105160478292571E-2</v>
      </c>
      <c r="P30" s="76">
        <f>分析係数表!C33</f>
        <v>0.51830443159922934</v>
      </c>
      <c r="Q30" s="82">
        <f t="shared" si="4"/>
        <v>1.6094184367258221E-2</v>
      </c>
      <c r="R30" s="83">
        <v>5.1761701118830702E-2</v>
      </c>
      <c r="S30" s="84">
        <f t="shared" si="5"/>
        <v>0.27030891757424458</v>
      </c>
      <c r="T30" s="85">
        <f>分析係数表!F33</f>
        <v>0.61481481481481481</v>
      </c>
      <c r="U30" s="86">
        <f t="shared" si="6"/>
        <v>0.16618992710120223</v>
      </c>
      <c r="V30" s="87">
        <f>分析係数表!D33</f>
        <v>0.10740740740740741</v>
      </c>
      <c r="W30" s="167">
        <f t="shared" si="7"/>
        <v>0</v>
      </c>
      <c r="X30" s="76">
        <f>分析係数表!E33</f>
        <v>0.11481481481481481</v>
      </c>
      <c r="Y30" s="166">
        <f t="shared" si="8"/>
        <v>0</v>
      </c>
    </row>
    <row r="31" spans="1:25" x14ac:dyDescent="0.2">
      <c r="A31" s="6" t="s">
        <v>19</v>
      </c>
      <c r="B31" s="5" t="s">
        <v>274</v>
      </c>
      <c r="C31" s="90"/>
      <c r="D31" s="107">
        <f>投入係数表!AJ31</f>
        <v>6.1198896413343369E-2</v>
      </c>
      <c r="E31" s="110">
        <f t="shared" si="9"/>
        <v>6.1198896413343373</v>
      </c>
      <c r="F31" s="85">
        <f>分析係数表!C34</f>
        <v>0.14253664373317376</v>
      </c>
      <c r="G31" s="110">
        <f t="shared" si="0"/>
        <v>0.87230852949321303</v>
      </c>
      <c r="H31" s="110">
        <v>0.92219105386483291</v>
      </c>
      <c r="I31" s="110">
        <f t="shared" si="1"/>
        <v>0.92219105386483291</v>
      </c>
      <c r="J31" s="85">
        <f>分析係数表!G34</f>
        <v>0.42611464968152868</v>
      </c>
      <c r="K31" s="111">
        <f t="shared" si="2"/>
        <v>0.39295911785705301</v>
      </c>
      <c r="L31" s="79"/>
      <c r="M31" s="80"/>
      <c r="N31" s="81">
        <f>分析係数表!H34</f>
        <v>0.17362657336302087</v>
      </c>
      <c r="O31" s="82">
        <f t="shared" si="3"/>
        <v>5.1586166032851803</v>
      </c>
      <c r="P31" s="76">
        <f>分析係数表!C34</f>
        <v>0.14253664373317376</v>
      </c>
      <c r="Q31" s="82">
        <f t="shared" si="4"/>
        <v>0.73529189693849473</v>
      </c>
      <c r="R31" s="83">
        <v>0.77701136659883352</v>
      </c>
      <c r="S31" s="84">
        <f t="shared" si="5"/>
        <v>1.6992024204636664</v>
      </c>
      <c r="T31" s="85">
        <f>分析係数表!F34</f>
        <v>0.68789808917197448</v>
      </c>
      <c r="U31" s="86">
        <f t="shared" si="6"/>
        <v>1.16887809815335</v>
      </c>
      <c r="V31" s="87">
        <f>分析係数表!D34</f>
        <v>0.42038216560509556</v>
      </c>
      <c r="W31" s="167">
        <f t="shared" si="7"/>
        <v>1</v>
      </c>
      <c r="X31" s="76">
        <f>分析係数表!E34</f>
        <v>0.27643312101910827</v>
      </c>
      <c r="Y31" s="166">
        <f t="shared" si="8"/>
        <v>0</v>
      </c>
    </row>
    <row r="32" spans="1:25" x14ac:dyDescent="0.2">
      <c r="A32" s="6" t="s">
        <v>20</v>
      </c>
      <c r="B32" s="5" t="s">
        <v>37</v>
      </c>
      <c r="C32" s="90"/>
      <c r="D32" s="107">
        <f>投入係数表!AJ32</f>
        <v>7.2736393278154E-3</v>
      </c>
      <c r="E32" s="110">
        <f t="shared" si="9"/>
        <v>0.72736393278153999</v>
      </c>
      <c r="F32" s="85">
        <f>分析係数表!C35</f>
        <v>0.11069496462754891</v>
      </c>
      <c r="G32" s="110">
        <f t="shared" si="0"/>
        <v>8.0515524810607433E-2</v>
      </c>
      <c r="H32" s="110">
        <v>0.10409188287936302</v>
      </c>
      <c r="I32" s="110">
        <f t="shared" si="1"/>
        <v>0.10409188287936302</v>
      </c>
      <c r="J32" s="85">
        <f>分析係数表!G35</f>
        <v>0.32042253521126762</v>
      </c>
      <c r="K32" s="111">
        <f t="shared" si="2"/>
        <v>3.3353385007119846E-2</v>
      </c>
      <c r="L32" s="79"/>
      <c r="M32" s="80"/>
      <c r="N32" s="81">
        <f>分析係数表!H35</f>
        <v>6.6251647203162636E-2</v>
      </c>
      <c r="O32" s="82">
        <f t="shared" si="3"/>
        <v>1.9684017292828562</v>
      </c>
      <c r="P32" s="76">
        <f>分析係数表!C35</f>
        <v>0.11069496462754891</v>
      </c>
      <c r="Q32" s="82">
        <f t="shared" si="4"/>
        <v>0.21789215979577187</v>
      </c>
      <c r="R32" s="83">
        <v>0.25157595001316635</v>
      </c>
      <c r="S32" s="84">
        <f t="shared" si="5"/>
        <v>0.35566783289252935</v>
      </c>
      <c r="T32" s="85">
        <f>分析係数表!F35</f>
        <v>0.63380281690140849</v>
      </c>
      <c r="U32" s="86">
        <f t="shared" si="6"/>
        <v>0.22542327436850454</v>
      </c>
      <c r="V32" s="87">
        <f>分析係数表!D35</f>
        <v>0.16901408450704225</v>
      </c>
      <c r="W32" s="167">
        <f t="shared" si="7"/>
        <v>0</v>
      </c>
      <c r="X32" s="76">
        <f>分析係数表!E35</f>
        <v>0.1619718309859155</v>
      </c>
      <c r="Y32" s="166">
        <f t="shared" si="8"/>
        <v>0</v>
      </c>
    </row>
    <row r="33" spans="1:25" x14ac:dyDescent="0.2">
      <c r="A33" s="6" t="s">
        <v>21</v>
      </c>
      <c r="B33" s="5" t="s">
        <v>38</v>
      </c>
      <c r="C33" s="90"/>
      <c r="D33" s="107">
        <f>投入係数表!AJ33</f>
        <v>1.8560321043391021E-2</v>
      </c>
      <c r="E33" s="110">
        <f t="shared" si="9"/>
        <v>1.8560321043391022</v>
      </c>
      <c r="F33" s="85">
        <f>分析係数表!C36</f>
        <v>0.6760350559081294</v>
      </c>
      <c r="G33" s="110">
        <f t="shared" si="0"/>
        <v>1.254742767424168</v>
      </c>
      <c r="H33" s="110">
        <v>1.3151801967650929</v>
      </c>
      <c r="I33" s="110">
        <f t="shared" si="1"/>
        <v>1.3151801967650929</v>
      </c>
      <c r="J33" s="85">
        <f>分析係数表!G36</f>
        <v>4.0214477211796247E-3</v>
      </c>
      <c r="K33" s="111">
        <f t="shared" si="2"/>
        <v>5.2889284052215534E-3</v>
      </c>
      <c r="L33" s="79"/>
      <c r="M33" s="80"/>
      <c r="N33" s="81">
        <f>分析係数表!H36</f>
        <v>0.13227609397010043</v>
      </c>
      <c r="O33" s="82">
        <f t="shared" si="3"/>
        <v>3.9300531096998585</v>
      </c>
      <c r="P33" s="76">
        <f>分析係数表!C36</f>
        <v>0.6760350559081294</v>
      </c>
      <c r="Q33" s="82">
        <f t="shared" si="4"/>
        <v>2.6568536737378619</v>
      </c>
      <c r="R33" s="83">
        <v>2.7282418709180623</v>
      </c>
      <c r="S33" s="84">
        <f t="shared" si="5"/>
        <v>4.0434220676831547</v>
      </c>
      <c r="T33" s="85">
        <f>分析係数表!F36</f>
        <v>0.90035746201966038</v>
      </c>
      <c r="U33" s="86">
        <f t="shared" si="6"/>
        <v>3.6405252307334925</v>
      </c>
      <c r="V33" s="87">
        <f>分析係数表!D36</f>
        <v>8.0428954423592495E-3</v>
      </c>
      <c r="W33" s="167">
        <f t="shared" si="7"/>
        <v>0</v>
      </c>
      <c r="X33" s="76">
        <f>分析係数表!E36</f>
        <v>0</v>
      </c>
      <c r="Y33" s="166">
        <f t="shared" si="8"/>
        <v>0</v>
      </c>
    </row>
    <row r="34" spans="1:25" x14ac:dyDescent="0.2">
      <c r="A34" s="6" t="s">
        <v>22</v>
      </c>
      <c r="B34" s="5" t="s">
        <v>377</v>
      </c>
      <c r="C34" s="90"/>
      <c r="D34" s="107">
        <f>投入係数表!AJ34</f>
        <v>1.1537496864810634E-2</v>
      </c>
      <c r="E34" s="110">
        <f t="shared" si="9"/>
        <v>1.1537496864810635</v>
      </c>
      <c r="F34" s="85">
        <f>分析係数表!C37</f>
        <v>0.1837517433751743</v>
      </c>
      <c r="G34" s="110">
        <f t="shared" si="0"/>
        <v>0.21200351630945619</v>
      </c>
      <c r="H34" s="110">
        <v>0.25600639058805247</v>
      </c>
      <c r="I34" s="110">
        <f t="shared" si="1"/>
        <v>0.25600639058805247</v>
      </c>
      <c r="J34" s="85">
        <f>分析係数表!G37</f>
        <v>0.39318023660403617</v>
      </c>
      <c r="K34" s="111">
        <f t="shared" si="2"/>
        <v>0.10065665322355577</v>
      </c>
      <c r="L34" s="79"/>
      <c r="M34" s="80"/>
      <c r="N34" s="81">
        <f>分析係数表!H37</f>
        <v>5.0938337801608578E-2</v>
      </c>
      <c r="O34" s="82">
        <f t="shared" si="3"/>
        <v>1.5134282157243357</v>
      </c>
      <c r="P34" s="76">
        <f>分析係数表!C37</f>
        <v>0.1837517433751743</v>
      </c>
      <c r="Q34" s="82">
        <f t="shared" si="4"/>
        <v>0.27809507311252607</v>
      </c>
      <c r="R34" s="83">
        <v>0.31931851807071737</v>
      </c>
      <c r="S34" s="84">
        <f t="shared" si="5"/>
        <v>0.57532490865876984</v>
      </c>
      <c r="T34" s="85">
        <f>分析係数表!F37</f>
        <v>0.67780097425191366</v>
      </c>
      <c r="U34" s="86">
        <f t="shared" si="6"/>
        <v>0.38995578360030742</v>
      </c>
      <c r="V34" s="87">
        <f>分析係数表!D37</f>
        <v>0.22059846903270702</v>
      </c>
      <c r="W34" s="167">
        <f t="shared" si="7"/>
        <v>0</v>
      </c>
      <c r="X34" s="76">
        <f>分析係数表!E37</f>
        <v>0.19763395963813501</v>
      </c>
      <c r="Y34" s="166">
        <f t="shared" si="8"/>
        <v>0</v>
      </c>
    </row>
    <row r="35" spans="1:25" x14ac:dyDescent="0.2">
      <c r="A35" s="6" t="s">
        <v>23</v>
      </c>
      <c r="B35" s="5" t="s">
        <v>193</v>
      </c>
      <c r="C35" s="90"/>
      <c r="D35" s="107">
        <f>投入係数表!AJ35</f>
        <v>1.1286681715575621E-2</v>
      </c>
      <c r="E35" s="110">
        <f t="shared" si="9"/>
        <v>1.1286681715575622</v>
      </c>
      <c r="F35" s="85">
        <f>分析係数表!C38</f>
        <v>7.8895463510848529E-3</v>
      </c>
      <c r="G35" s="110">
        <f t="shared" si="0"/>
        <v>8.9046798544975773E-3</v>
      </c>
      <c r="H35" s="110">
        <v>1.0045037695906905E-2</v>
      </c>
      <c r="I35" s="110">
        <f t="shared" si="1"/>
        <v>1.0045037695906905E-2</v>
      </c>
      <c r="J35" s="85">
        <f>分析係数表!G38</f>
        <v>0.41666666666666669</v>
      </c>
      <c r="K35" s="111">
        <f t="shared" si="2"/>
        <v>4.1854323732945439E-3</v>
      </c>
      <c r="L35" s="79"/>
      <c r="M35" s="80"/>
      <c r="N35" s="81">
        <f>分析係数表!H38</f>
        <v>4.4667605761803064E-2</v>
      </c>
      <c r="O35" s="82">
        <f t="shared" si="3"/>
        <v>1.3271185870267814</v>
      </c>
      <c r="P35" s="76">
        <f>分析係数表!C38</f>
        <v>7.8895463510848529E-3</v>
      </c>
      <c r="Q35" s="82">
        <f t="shared" si="4"/>
        <v>1.0470363605734029E-2</v>
      </c>
      <c r="R35" s="83">
        <v>1.1727341572920264E-2</v>
      </c>
      <c r="S35" s="84">
        <f t="shared" si="5"/>
        <v>2.177237926882717E-2</v>
      </c>
      <c r="T35" s="85">
        <f>分析係数表!F38</f>
        <v>0.70833333333333337</v>
      </c>
      <c r="U35" s="86">
        <f t="shared" si="6"/>
        <v>1.5422101982085913E-2</v>
      </c>
      <c r="V35" s="87">
        <f>分析係数表!D38</f>
        <v>0.54166666666666663</v>
      </c>
      <c r="W35" s="167">
        <f t="shared" si="7"/>
        <v>0</v>
      </c>
      <c r="X35" s="76">
        <f>分析係数表!E38</f>
        <v>0.66666666666666663</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4.8448082296468881E-2</v>
      </c>
      <c r="I36" s="110">
        <f t="shared" si="1"/>
        <v>4.8448082296468881E-2</v>
      </c>
      <c r="J36" s="85">
        <f>分析係数表!G39</f>
        <v>0.33114754098360655</v>
      </c>
      <c r="K36" s="111">
        <f t="shared" si="2"/>
        <v>1.6043463317847072E-2</v>
      </c>
      <c r="L36" s="79"/>
      <c r="M36" s="80"/>
      <c r="N36" s="81">
        <f>分析係数表!H39</f>
        <v>4.0896078520470756E-3</v>
      </c>
      <c r="O36" s="82">
        <f t="shared" si="3"/>
        <v>0.12150627958536146</v>
      </c>
      <c r="P36" s="76">
        <f>分析係数表!C39</f>
        <v>1</v>
      </c>
      <c r="Q36" s="82">
        <f t="shared" si="4"/>
        <v>0.12150627958536146</v>
      </c>
      <c r="R36" s="83">
        <v>0.18786778943556559</v>
      </c>
      <c r="S36" s="84">
        <f t="shared" si="5"/>
        <v>0.23631587173203447</v>
      </c>
      <c r="T36" s="85">
        <f>分析係数表!F39</f>
        <v>0.68196721311475406</v>
      </c>
      <c r="U36" s="86">
        <f t="shared" si="6"/>
        <v>0.16115967645987925</v>
      </c>
      <c r="V36" s="87">
        <f>分析係数表!D39</f>
        <v>6.0655737704918035E-2</v>
      </c>
      <c r="W36" s="167">
        <f t="shared" si="7"/>
        <v>0</v>
      </c>
      <c r="X36" s="76">
        <f>分析係数表!E39</f>
        <v>7.7049180327868852E-2</v>
      </c>
      <c r="Y36" s="166">
        <f t="shared" si="8"/>
        <v>0</v>
      </c>
    </row>
    <row r="37" spans="1:25" x14ac:dyDescent="0.2">
      <c r="A37" s="6" t="s">
        <v>25</v>
      </c>
      <c r="B37" s="5" t="s">
        <v>40</v>
      </c>
      <c r="C37" s="90"/>
      <c r="D37" s="107">
        <f>投入係数表!AJ37</f>
        <v>0</v>
      </c>
      <c r="E37" s="110">
        <f t="shared" si="9"/>
        <v>0</v>
      </c>
      <c r="F37" s="85">
        <f>分析係数表!C40</f>
        <v>0.77068092290377044</v>
      </c>
      <c r="G37" s="110">
        <f t="shared" si="0"/>
        <v>0</v>
      </c>
      <c r="H37" s="110">
        <v>7.0207775986778117E-5</v>
      </c>
      <c r="I37" s="110">
        <f t="shared" si="1"/>
        <v>7.0207775986778117E-5</v>
      </c>
      <c r="J37" s="85">
        <f>分析係数表!G40</f>
        <v>0.52989130434782605</v>
      </c>
      <c r="K37" s="111">
        <f t="shared" si="2"/>
        <v>3.7202489992993839E-5</v>
      </c>
      <c r="L37" s="79"/>
      <c r="M37" s="80"/>
      <c r="N37" s="81">
        <f>分析係数表!H40</f>
        <v>3.0172217930658426E-2</v>
      </c>
      <c r="O37" s="82">
        <f t="shared" si="3"/>
        <v>0.89644632938533353</v>
      </c>
      <c r="P37" s="76">
        <f>分析係数表!C40</f>
        <v>0.77068092290377044</v>
      </c>
      <c r="Q37" s="82">
        <f t="shared" si="4"/>
        <v>0.69087408446438625</v>
      </c>
      <c r="R37" s="83">
        <v>0.69100312506018213</v>
      </c>
      <c r="S37" s="84">
        <f t="shared" si="5"/>
        <v>0.6910733328361689</v>
      </c>
      <c r="T37" s="85">
        <f>分析係数表!F40</f>
        <v>0.69599184782608692</v>
      </c>
      <c r="U37" s="86">
        <f t="shared" si="6"/>
        <v>0.48098140590397759</v>
      </c>
      <c r="V37" s="87">
        <f>分析係数表!D40</f>
        <v>8.4918478260869568E-2</v>
      </c>
      <c r="W37" s="167">
        <f t="shared" si="7"/>
        <v>0</v>
      </c>
      <c r="X37" s="76">
        <f>分析係数表!E40</f>
        <v>5.1630434782608696E-2</v>
      </c>
      <c r="Y37" s="166">
        <f t="shared" si="8"/>
        <v>0</v>
      </c>
    </row>
    <row r="38" spans="1:25" x14ac:dyDescent="0.2">
      <c r="A38" s="6" t="s">
        <v>26</v>
      </c>
      <c r="B38" s="5" t="s">
        <v>276</v>
      </c>
      <c r="C38" s="75">
        <f>最終需要_まとめ!C39</f>
        <v>100</v>
      </c>
      <c r="D38" s="107">
        <f>投入係数表!AJ38</f>
        <v>2.0065211938801102E-2</v>
      </c>
      <c r="E38" s="110">
        <f t="shared" si="9"/>
        <v>2.0065211938801104</v>
      </c>
      <c r="F38" s="85">
        <f>分析係数表!C41</f>
        <v>0.61174300645557944</v>
      </c>
      <c r="G38" s="110">
        <f t="shared" si="0"/>
        <v>1.2274753076610574</v>
      </c>
      <c r="H38" s="110">
        <v>1.2436119968919341</v>
      </c>
      <c r="I38" s="110">
        <f t="shared" si="1"/>
        <v>101.24361199689193</v>
      </c>
      <c r="J38" s="85">
        <f>分析係数表!G41</f>
        <v>0.45221971407072986</v>
      </c>
      <c r="K38" s="111">
        <f t="shared" si="2"/>
        <v>45.784357268722381</v>
      </c>
      <c r="L38" s="79"/>
      <c r="M38" s="80"/>
      <c r="N38" s="81">
        <f>分析係数表!H41</f>
        <v>5.2210660244467667E-2</v>
      </c>
      <c r="O38" s="82">
        <f t="shared" si="3"/>
        <v>1.5512301693731148</v>
      </c>
      <c r="P38" s="76">
        <f>分析係数表!C41</f>
        <v>0.61174300645557944</v>
      </c>
      <c r="Q38" s="82">
        <f t="shared" si="4"/>
        <v>0.94895420751690696</v>
      </c>
      <c r="R38" s="83">
        <v>0.96186579125522209</v>
      </c>
      <c r="S38" s="84">
        <f t="shared" si="5"/>
        <v>102.20547778814715</v>
      </c>
      <c r="T38" s="85">
        <f>分析係数表!F41</f>
        <v>0.5410082768999247</v>
      </c>
      <c r="U38" s="86">
        <f t="shared" si="6"/>
        <v>55.294009427899013</v>
      </c>
      <c r="V38" s="87">
        <f>分析係数表!D41</f>
        <v>0.16428392274893402</v>
      </c>
      <c r="W38" s="167">
        <f t="shared" si="7"/>
        <v>17</v>
      </c>
      <c r="X38" s="76">
        <f>分析係数表!E41</f>
        <v>0.16127414095811388</v>
      </c>
      <c r="Y38" s="166">
        <f t="shared" si="8"/>
        <v>16</v>
      </c>
    </row>
    <row r="39" spans="1:25" x14ac:dyDescent="0.2">
      <c r="A39" s="6" t="s">
        <v>51</v>
      </c>
      <c r="B39" s="5" t="s">
        <v>367</v>
      </c>
      <c r="C39" s="90"/>
      <c r="D39" s="107">
        <f>投入係数表!AJ39</f>
        <v>1.0032605969400551E-3</v>
      </c>
      <c r="E39" s="110">
        <f t="shared" si="9"/>
        <v>0.1003260596940055</v>
      </c>
      <c r="F39" s="85">
        <f>分析係数表!C42</f>
        <v>0</v>
      </c>
      <c r="G39" s="110">
        <f>E39*F39</f>
        <v>0</v>
      </c>
      <c r="H39" s="110">
        <v>0</v>
      </c>
      <c r="I39" s="110">
        <f>C39+H39</f>
        <v>0</v>
      </c>
      <c r="J39" s="85">
        <f>分析係数表!G42</f>
        <v>0</v>
      </c>
      <c r="K39" s="111">
        <f>I39*J39</f>
        <v>0</v>
      </c>
      <c r="L39" s="79"/>
      <c r="M39" s="80"/>
      <c r="N39" s="81">
        <f>分析係数表!H42</f>
        <v>1.5086108965329213E-2</v>
      </c>
      <c r="O39" s="82">
        <f t="shared" si="3"/>
        <v>0.44822316469266676</v>
      </c>
      <c r="P39" s="76">
        <f>分析係数表!C42</f>
        <v>0</v>
      </c>
      <c r="Q39" s="82">
        <f>O39*P39</f>
        <v>0</v>
      </c>
      <c r="R39" s="83">
        <v>0</v>
      </c>
      <c r="S39" s="84">
        <f>I39+R39</f>
        <v>0</v>
      </c>
      <c r="T39" s="85">
        <f>分析係数表!F42</f>
        <v>0</v>
      </c>
      <c r="U39" s="86">
        <f t="shared" si="6"/>
        <v>0</v>
      </c>
      <c r="V39" s="87">
        <f>分析係数表!D42</f>
        <v>0</v>
      </c>
      <c r="W39" s="167">
        <f t="shared" si="7"/>
        <v>0</v>
      </c>
      <c r="X39" s="76">
        <f>分析係数表!E42</f>
        <v>0</v>
      </c>
      <c r="Y39" s="166">
        <f t="shared" si="8"/>
        <v>0</v>
      </c>
    </row>
    <row r="40" spans="1:25" x14ac:dyDescent="0.2">
      <c r="A40" s="6" t="s">
        <v>194</v>
      </c>
      <c r="B40" s="5" t="s">
        <v>41</v>
      </c>
      <c r="C40" s="90"/>
      <c r="D40" s="107">
        <f>投入係数表!AJ40</f>
        <v>4.7153248056182595E-2</v>
      </c>
      <c r="E40" s="110">
        <f t="shared" si="9"/>
        <v>4.7153248056182591</v>
      </c>
      <c r="F40" s="85">
        <f>分析係数表!C43</f>
        <v>0.17601918465227817</v>
      </c>
      <c r="G40" s="110">
        <f>E40*F40</f>
        <v>0.82998762765558798</v>
      </c>
      <c r="H40" s="110">
        <v>0.92911401734868615</v>
      </c>
      <c r="I40" s="110">
        <f>C40+H40</f>
        <v>0.92911401734868615</v>
      </c>
      <c r="J40" s="85">
        <f>分析係数表!G43</f>
        <v>0.3244228432563791</v>
      </c>
      <c r="K40" s="111">
        <f>I40*J40</f>
        <v>0.30142581121761752</v>
      </c>
      <c r="L40" s="79"/>
      <c r="M40" s="80"/>
      <c r="N40" s="81">
        <f>分析係数表!H43</f>
        <v>4.0396237560776115E-2</v>
      </c>
      <c r="O40" s="82">
        <f t="shared" si="3"/>
        <v>1.2002120283487372</v>
      </c>
      <c r="P40" s="76">
        <f>分析係数表!C43</f>
        <v>0.17601918465227817</v>
      </c>
      <c r="Q40" s="82">
        <f>O40*P40</f>
        <v>0.2112603426398017</v>
      </c>
      <c r="R40" s="83">
        <v>0.29167025009452696</v>
      </c>
      <c r="S40" s="84">
        <f>I40+R40</f>
        <v>1.220784267443213</v>
      </c>
      <c r="T40" s="85">
        <f>分析係数表!F43</f>
        <v>0.59416767922235725</v>
      </c>
      <c r="U40" s="86">
        <f t="shared" si="6"/>
        <v>0.72535055501789936</v>
      </c>
      <c r="V40" s="87">
        <f>分析係数表!D43</f>
        <v>0.17253948967193194</v>
      </c>
      <c r="W40" s="167">
        <f t="shared" si="7"/>
        <v>0</v>
      </c>
      <c r="X40" s="76">
        <f>分析係数表!E43</f>
        <v>9.5990279465370601E-2</v>
      </c>
      <c r="Y40" s="166">
        <f t="shared" si="8"/>
        <v>0</v>
      </c>
    </row>
    <row r="41" spans="1:25" x14ac:dyDescent="0.2">
      <c r="A41" s="6" t="s">
        <v>340</v>
      </c>
      <c r="B41" s="5" t="s">
        <v>42</v>
      </c>
      <c r="C41" s="90"/>
      <c r="D41" s="107">
        <f>投入係数表!AJ41</f>
        <v>1.3042387760220717E-2</v>
      </c>
      <c r="E41" s="110">
        <f t="shared" si="9"/>
        <v>1.3042387760220717</v>
      </c>
      <c r="F41" s="85">
        <f>分析係数表!C44</f>
        <v>0.35545171339563864</v>
      </c>
      <c r="G41" s="110">
        <f>E41*F41</f>
        <v>0.46359390761407598</v>
      </c>
      <c r="H41" s="110">
        <v>0.47349963420891594</v>
      </c>
      <c r="I41" s="110">
        <f>C41+H41</f>
        <v>0.47349963420891594</v>
      </c>
      <c r="J41" s="85">
        <f>分析係数表!G44</f>
        <v>0.26461880088823092</v>
      </c>
      <c r="K41" s="111">
        <f>I41*J41</f>
        <v>0.1252969054253793</v>
      </c>
      <c r="L41" s="79"/>
      <c r="M41" s="80"/>
      <c r="N41" s="81">
        <f>分析係数表!H44</f>
        <v>0.11582678238742218</v>
      </c>
      <c r="O41" s="82">
        <f t="shared" si="3"/>
        <v>3.4413278518120709</v>
      </c>
      <c r="P41" s="76">
        <f>分析係数表!C44</f>
        <v>0.35545171339563864</v>
      </c>
      <c r="Q41" s="82">
        <f>O41*P41</f>
        <v>1.223225881282733</v>
      </c>
      <c r="R41" s="83">
        <v>1.2385842638680873</v>
      </c>
      <c r="S41" s="84">
        <f>I41+R41</f>
        <v>1.7120838980770032</v>
      </c>
      <c r="T41" s="85">
        <f>分析係数表!F44</f>
        <v>0.46669133974833454</v>
      </c>
      <c r="U41" s="86">
        <f t="shared" si="6"/>
        <v>0.79901472815510766</v>
      </c>
      <c r="V41" s="87">
        <f>分析係数表!D44</f>
        <v>0.18985936343449297</v>
      </c>
      <c r="W41" s="167">
        <f t="shared" si="7"/>
        <v>0</v>
      </c>
      <c r="X41" s="76">
        <f>分析係数表!E44</f>
        <v>0.1073279052553664</v>
      </c>
      <c r="Y41" s="166">
        <f t="shared" si="8"/>
        <v>0</v>
      </c>
    </row>
    <row r="42" spans="1:25" x14ac:dyDescent="0.2">
      <c r="A42" s="6" t="s">
        <v>341</v>
      </c>
      <c r="B42" s="5" t="s">
        <v>278</v>
      </c>
      <c r="C42" s="90"/>
      <c r="D42" s="107">
        <f>投入係数表!AJ42</f>
        <v>1.7306245297215951E-2</v>
      </c>
      <c r="E42" s="110">
        <f t="shared" si="9"/>
        <v>1.7306245297215952</v>
      </c>
      <c r="F42" s="85">
        <f>分析係数表!C45</f>
        <v>1</v>
      </c>
      <c r="G42" s="110">
        <f>E42*F42</f>
        <v>1.7306245297215952</v>
      </c>
      <c r="H42" s="110">
        <v>1.8065437726795466</v>
      </c>
      <c r="I42" s="110">
        <f>C42+H42</f>
        <v>1.8065437726795466</v>
      </c>
      <c r="J42" s="85">
        <f>分析係数表!G45</f>
        <v>0</v>
      </c>
      <c r="K42" s="111">
        <f>I42*J42</f>
        <v>0</v>
      </c>
      <c r="L42" s="79"/>
      <c r="M42" s="80"/>
      <c r="N42" s="81">
        <f>分析係数表!H45</f>
        <v>0</v>
      </c>
      <c r="O42" s="82">
        <f t="shared" si="3"/>
        <v>0</v>
      </c>
      <c r="P42" s="76">
        <f>分析係数表!C45</f>
        <v>1</v>
      </c>
      <c r="Q42" s="82">
        <f>O42*P42</f>
        <v>0</v>
      </c>
      <c r="R42" s="83">
        <v>9.6015953449122046E-2</v>
      </c>
      <c r="S42" s="84">
        <f>I42+R42</f>
        <v>1.9025597261286686</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5.0163029847002756E-3</v>
      </c>
      <c r="E43" s="110">
        <f t="shared" si="9"/>
        <v>0.5016302984700276</v>
      </c>
      <c r="F43" s="85">
        <f>分析係数表!C46</f>
        <v>0.4567198177676538</v>
      </c>
      <c r="G43" s="110">
        <f>E43*F43</f>
        <v>0.2291044985039648</v>
      </c>
      <c r="H43" s="110">
        <v>0.25293674134000643</v>
      </c>
      <c r="I43" s="110">
        <f>C43+H43</f>
        <v>0.25293674134000643</v>
      </c>
      <c r="J43" s="85">
        <f>分析係数表!G46</f>
        <v>7.462686567164179E-3</v>
      </c>
      <c r="K43" s="111">
        <f>I43*J43</f>
        <v>1.8875876219403465E-3</v>
      </c>
      <c r="L43" s="79"/>
      <c r="M43" s="80"/>
      <c r="N43" s="81">
        <f>分析係数表!H46</f>
        <v>2.3901485890852909E-2</v>
      </c>
      <c r="O43" s="82">
        <f t="shared" si="3"/>
        <v>0.71013670068777923</v>
      </c>
      <c r="P43" s="76">
        <f>分析係数表!C46</f>
        <v>0.4567198177676538</v>
      </c>
      <c r="Q43" s="82">
        <f>O43*P43</f>
        <v>0.32433350452824544</v>
      </c>
      <c r="R43" s="83">
        <v>0.3464587916854811</v>
      </c>
      <c r="S43" s="84">
        <f>I43+R43</f>
        <v>0.59939553302548754</v>
      </c>
      <c r="T43" s="85">
        <f>分析係数表!F46</f>
        <v>0.31592039800995025</v>
      </c>
      <c r="U43" s="86">
        <f t="shared" si="6"/>
        <v>0.18936127535879829</v>
      </c>
      <c r="V43" s="87">
        <f>分析係数表!D46</f>
        <v>2.4875621890547263E-3</v>
      </c>
      <c r="W43" s="167">
        <f t="shared" si="7"/>
        <v>0</v>
      </c>
      <c r="X43" s="76">
        <f>分析係数表!E46</f>
        <v>4.9751243781094526E-3</v>
      </c>
      <c r="Y43" s="166">
        <f t="shared" si="8"/>
        <v>0</v>
      </c>
    </row>
    <row r="44" spans="1:25" x14ac:dyDescent="0.2">
      <c r="A44" s="192">
        <v>40</v>
      </c>
      <c r="B44" s="14" t="s">
        <v>150</v>
      </c>
      <c r="C44" s="197">
        <f>SUM(C5:C43)</f>
        <v>100</v>
      </c>
      <c r="D44" s="108">
        <f>投入係数表!AJ44</f>
        <v>0.45021319287684974</v>
      </c>
      <c r="E44" s="96">
        <f>SUM(E5:E43)</f>
        <v>45.021319287684982</v>
      </c>
      <c r="F44" s="98">
        <f>分析係数表!C47</f>
        <v>0.36342247216802481</v>
      </c>
      <c r="G44" s="96">
        <f>SUM(G5:G43)</f>
        <v>9.3530038509741829</v>
      </c>
      <c r="H44" s="96">
        <f>SUM(H5:H43)</f>
        <v>11.106279684043701</v>
      </c>
      <c r="I44" s="96">
        <f>SUM(I5:I43)</f>
        <v>111.1062796840437</v>
      </c>
      <c r="J44" s="98">
        <f>分析係数表!G47</f>
        <v>0.19905001489523683</v>
      </c>
      <c r="K44" s="112">
        <f>SUM(K5:K43)</f>
        <v>47.385941783360799</v>
      </c>
      <c r="L44" s="94">
        <f>最終需要_まとめ!$L$33</f>
        <v>0.627</v>
      </c>
      <c r="M44" s="91">
        <f>K44*L44</f>
        <v>29.710985498167222</v>
      </c>
      <c r="N44" s="95">
        <f>分析係数表!H47</f>
        <v>1</v>
      </c>
      <c r="O44" s="96">
        <f>SUM(O5:O43)</f>
        <v>29.710985498167222</v>
      </c>
      <c r="P44" s="92">
        <f>分析係数表!C47</f>
        <v>0.36342247216802481</v>
      </c>
      <c r="Q44" s="96">
        <f>SUM(Q5:Q43)</f>
        <v>8.9422468315427714</v>
      </c>
      <c r="R44" s="91">
        <f>SUM(R5:R43)</f>
        <v>9.9905446807650726</v>
      </c>
      <c r="S44" s="97">
        <f>SUM(S5:S43)</f>
        <v>121.09682436480875</v>
      </c>
      <c r="T44" s="98">
        <f>分析係数表!F47</f>
        <v>0.46090827844162724</v>
      </c>
      <c r="U44" s="99">
        <f>SUM(U5:U43)</f>
        <v>65.342398786159748</v>
      </c>
      <c r="V44" s="100">
        <f>分析係数表!D47</f>
        <v>7.2937009698454208E-2</v>
      </c>
      <c r="W44" s="164">
        <f>SUM(W5:W43)</f>
        <v>18</v>
      </c>
      <c r="X44" s="92">
        <f>分析係数表!E47</f>
        <v>5.555923339181093E-2</v>
      </c>
      <c r="Y44" s="165">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0</v>
      </c>
      <c r="E5" s="110">
        <f>$C$39*D5</f>
        <v>0</v>
      </c>
      <c r="F5" s="85">
        <f>分析係数表!C8</f>
        <v>0.28540305010893241</v>
      </c>
      <c r="G5" s="110">
        <f t="shared" ref="G5:G38" si="0">E5*F5</f>
        <v>0</v>
      </c>
      <c r="H5" s="110">
        <f t="array" ref="H5:H43">MMULT(逆行列係数!C5:AO43,'35'!G5:G43)</f>
        <v>0</v>
      </c>
      <c r="I5" s="110">
        <f t="shared" ref="I5:I38" si="1">C5+H5</f>
        <v>0</v>
      </c>
      <c r="J5" s="85">
        <f>分析係数表!G8</f>
        <v>0.12073170731707317</v>
      </c>
      <c r="K5" s="111">
        <f t="shared" ref="K5:K38" si="2">I5*J5</f>
        <v>0</v>
      </c>
      <c r="L5" s="79" t="s">
        <v>177</v>
      </c>
      <c r="M5" s="80" t="s">
        <v>177</v>
      </c>
      <c r="N5" s="81">
        <f>分析係数表!H8</f>
        <v>1.3177625301040578E-2</v>
      </c>
      <c r="O5" s="82">
        <f t="shared" ref="O5:O43" si="3">$M$44*N5</f>
        <v>0</v>
      </c>
      <c r="P5" s="76">
        <f>分析係数表!C8</f>
        <v>0.28540305010893241</v>
      </c>
      <c r="Q5" s="82">
        <f t="shared" ref="Q5:Q38" si="4">O5*P5</f>
        <v>0</v>
      </c>
      <c r="R5" s="83">
        <f t="array" ref="R5:R43">MMULT(逆行列係数!C5:AO43,'35'!Q5:Q43)</f>
        <v>0</v>
      </c>
      <c r="S5" s="84">
        <f t="shared" ref="S5:S38" si="5">I5+R5</f>
        <v>0</v>
      </c>
      <c r="T5" s="85">
        <f>分析係数表!F8</f>
        <v>0.44634146341463415</v>
      </c>
      <c r="U5" s="86">
        <f t="shared" ref="U5:U38" si="6">S5*T5</f>
        <v>0</v>
      </c>
      <c r="V5" s="87">
        <f>分析係数表!D8</f>
        <v>0.27682926829268295</v>
      </c>
      <c r="W5" s="167">
        <f t="shared" ref="W5:W38" si="7">ROUND(S5*V5,0)</f>
        <v>0</v>
      </c>
      <c r="X5" s="76">
        <f>分析係数表!E8</f>
        <v>8.658536585365853E-2</v>
      </c>
      <c r="Y5" s="166">
        <f t="shared" ref="Y5:Y38" si="8">ROUND(S5*X5,0)</f>
        <v>0</v>
      </c>
    </row>
    <row r="6" spans="1:25" x14ac:dyDescent="0.2">
      <c r="A6" s="6" t="s">
        <v>219</v>
      </c>
      <c r="B6" s="5" t="s">
        <v>265</v>
      </c>
      <c r="C6" s="90"/>
      <c r="D6" s="107">
        <f>投入係数表!AK6</f>
        <v>0</v>
      </c>
      <c r="E6" s="110">
        <f t="shared" ref="E6:E43" si="9">$C$39*D6</f>
        <v>0</v>
      </c>
      <c r="F6" s="85">
        <f>分析係数表!C9</f>
        <v>1</v>
      </c>
      <c r="G6" s="110">
        <f t="shared" si="0"/>
        <v>0</v>
      </c>
      <c r="H6" s="110">
        <v>0</v>
      </c>
      <c r="I6" s="110">
        <f t="shared" si="1"/>
        <v>0</v>
      </c>
      <c r="J6" s="85">
        <f>分析係数表!G9</f>
        <v>0.24766355140186916</v>
      </c>
      <c r="K6" s="111">
        <f t="shared" si="2"/>
        <v>0</v>
      </c>
      <c r="L6" s="79"/>
      <c r="M6" s="80"/>
      <c r="N6" s="81">
        <f>分析係数表!H9</f>
        <v>6.816013086745127E-4</v>
      </c>
      <c r="O6" s="82">
        <f t="shared" si="3"/>
        <v>0</v>
      </c>
      <c r="P6" s="76">
        <f>分析係数表!C9</f>
        <v>1</v>
      </c>
      <c r="Q6" s="82">
        <f t="shared" si="4"/>
        <v>0</v>
      </c>
      <c r="R6" s="83">
        <v>0</v>
      </c>
      <c r="S6" s="84">
        <f t="shared" si="5"/>
        <v>0</v>
      </c>
      <c r="T6" s="85">
        <f>分析係数表!F9</f>
        <v>0.64018691588785048</v>
      </c>
      <c r="U6" s="86">
        <f t="shared" si="6"/>
        <v>0</v>
      </c>
      <c r="V6" s="87">
        <f>分析係数表!D9</f>
        <v>0.1822429906542056</v>
      </c>
      <c r="W6" s="167">
        <f t="shared" si="7"/>
        <v>0</v>
      </c>
      <c r="X6" s="76">
        <f>分析係数表!E9</f>
        <v>0.10981308411214953</v>
      </c>
      <c r="Y6" s="166">
        <f t="shared" si="8"/>
        <v>0</v>
      </c>
    </row>
    <row r="7" spans="1:25" x14ac:dyDescent="0.2">
      <c r="A7" s="6" t="s">
        <v>220</v>
      </c>
      <c r="B7" s="5" t="s">
        <v>266</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1.3632026173490254E-3</v>
      </c>
      <c r="O7" s="82">
        <f t="shared" si="3"/>
        <v>0</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8.7822458270106263E-2</v>
      </c>
      <c r="G8" s="110">
        <f t="shared" si="0"/>
        <v>0</v>
      </c>
      <c r="H8" s="110">
        <v>0</v>
      </c>
      <c r="I8" s="110">
        <f t="shared" si="1"/>
        <v>0</v>
      </c>
      <c r="J8" s="85">
        <f>分析係数表!G11</f>
        <v>0.34070796460176989</v>
      </c>
      <c r="K8" s="111">
        <f t="shared" si="2"/>
        <v>0</v>
      </c>
      <c r="L8" s="79"/>
      <c r="M8" s="80"/>
      <c r="N8" s="81">
        <f>分析係数表!H11</f>
        <v>0</v>
      </c>
      <c r="O8" s="82">
        <f t="shared" si="3"/>
        <v>0</v>
      </c>
      <c r="P8" s="76">
        <f>分析係数表!C11</f>
        <v>8.7822458270106263E-2</v>
      </c>
      <c r="Q8" s="82">
        <f t="shared" si="4"/>
        <v>0</v>
      </c>
      <c r="R8" s="83">
        <v>0</v>
      </c>
      <c r="S8" s="84">
        <f t="shared" si="5"/>
        <v>0</v>
      </c>
      <c r="T8" s="85">
        <f>分析係数表!F11</f>
        <v>0.55309734513274333</v>
      </c>
      <c r="U8" s="86">
        <f t="shared" si="6"/>
        <v>0</v>
      </c>
      <c r="V8" s="87">
        <f>分析係数表!D11</f>
        <v>2.2123893805309734E-2</v>
      </c>
      <c r="W8" s="167">
        <f t="shared" si="7"/>
        <v>0</v>
      </c>
      <c r="X8" s="76">
        <f>分析係数表!E11</f>
        <v>1.0324483775811209E-2</v>
      </c>
      <c r="Y8" s="166">
        <f t="shared" si="8"/>
        <v>0</v>
      </c>
    </row>
    <row r="9" spans="1:25" x14ac:dyDescent="0.2">
      <c r="A9" s="6" t="s">
        <v>222</v>
      </c>
      <c r="B9" s="5" t="s">
        <v>190</v>
      </c>
      <c r="C9" s="90"/>
      <c r="D9" s="107">
        <f>投入係数表!AK9</f>
        <v>0</v>
      </c>
      <c r="E9" s="110">
        <f t="shared" si="9"/>
        <v>0</v>
      </c>
      <c r="F9" s="85">
        <f>分析係数表!C12</f>
        <v>5.1649194579391433E-2</v>
      </c>
      <c r="G9" s="110">
        <f t="shared" si="0"/>
        <v>0</v>
      </c>
      <c r="H9" s="110">
        <v>0</v>
      </c>
      <c r="I9" s="110">
        <f t="shared" si="1"/>
        <v>0</v>
      </c>
      <c r="J9" s="85">
        <f>分析係数表!G12</f>
        <v>0.11451828724353257</v>
      </c>
      <c r="K9" s="111">
        <f t="shared" si="2"/>
        <v>0</v>
      </c>
      <c r="L9" s="79"/>
      <c r="M9" s="80"/>
      <c r="N9" s="81">
        <f>分析係数表!H12</f>
        <v>9.8559549234334534E-2</v>
      </c>
      <c r="O9" s="82">
        <f t="shared" si="3"/>
        <v>0</v>
      </c>
      <c r="P9" s="76">
        <f>分析係数表!C12</f>
        <v>5.1649194579391433E-2</v>
      </c>
      <c r="Q9" s="82">
        <f t="shared" si="4"/>
        <v>0</v>
      </c>
      <c r="R9" s="83">
        <v>0</v>
      </c>
      <c r="S9" s="84">
        <f t="shared" si="5"/>
        <v>0</v>
      </c>
      <c r="T9" s="85">
        <f>分析係数表!F12</f>
        <v>0.48360838537020517</v>
      </c>
      <c r="U9" s="86">
        <f t="shared" si="6"/>
        <v>0</v>
      </c>
      <c r="V9" s="87">
        <f>分析係数表!D12</f>
        <v>3.2560214094558428E-2</v>
      </c>
      <c r="W9" s="167">
        <f t="shared" si="7"/>
        <v>0</v>
      </c>
      <c r="X9" s="76">
        <f>分析係数表!E12</f>
        <v>3.6685994647636042E-2</v>
      </c>
      <c r="Y9" s="166">
        <f t="shared" si="8"/>
        <v>0</v>
      </c>
    </row>
    <row r="10" spans="1:25" x14ac:dyDescent="0.2">
      <c r="A10" s="6" t="s">
        <v>223</v>
      </c>
      <c r="B10" s="5" t="s">
        <v>28</v>
      </c>
      <c r="C10" s="90"/>
      <c r="D10" s="107">
        <f>投入係数表!AK10</f>
        <v>0</v>
      </c>
      <c r="E10" s="110">
        <f t="shared" si="9"/>
        <v>0</v>
      </c>
      <c r="F10" s="85">
        <f>分析係数表!C13</f>
        <v>0</v>
      </c>
      <c r="G10" s="110">
        <f t="shared" si="0"/>
        <v>0</v>
      </c>
      <c r="H10" s="110">
        <v>0</v>
      </c>
      <c r="I10" s="110">
        <f t="shared" si="1"/>
        <v>0</v>
      </c>
      <c r="J10" s="85">
        <f>分析係数表!G13</f>
        <v>0.24034334763948498</v>
      </c>
      <c r="K10" s="111">
        <f t="shared" si="2"/>
        <v>0</v>
      </c>
      <c r="L10" s="79"/>
      <c r="M10" s="80"/>
      <c r="N10" s="81">
        <f>分析係数表!H13</f>
        <v>1.4677148180124507E-2</v>
      </c>
      <c r="O10" s="82">
        <f t="shared" si="3"/>
        <v>0</v>
      </c>
      <c r="P10" s="76">
        <f>分析係数表!C13</f>
        <v>0</v>
      </c>
      <c r="Q10" s="82">
        <f t="shared" si="4"/>
        <v>0</v>
      </c>
      <c r="R10" s="83">
        <v>0</v>
      </c>
      <c r="S10" s="84">
        <f t="shared" si="5"/>
        <v>0</v>
      </c>
      <c r="T10" s="85">
        <f>分析係数表!F13</f>
        <v>0.37768240343347642</v>
      </c>
      <c r="U10" s="86">
        <f t="shared" si="6"/>
        <v>0</v>
      </c>
      <c r="V10" s="87">
        <f>分析係数表!D13</f>
        <v>0.18454935622317598</v>
      </c>
      <c r="W10" s="167">
        <f t="shared" si="7"/>
        <v>0</v>
      </c>
      <c r="X10" s="76">
        <f>分析係数表!E13</f>
        <v>0.16738197424892703</v>
      </c>
      <c r="Y10" s="166">
        <f t="shared" si="8"/>
        <v>0</v>
      </c>
    </row>
    <row r="11" spans="1:25" x14ac:dyDescent="0.2">
      <c r="A11" s="6" t="s">
        <v>224</v>
      </c>
      <c r="B11" s="5" t="s">
        <v>267</v>
      </c>
      <c r="C11" s="90"/>
      <c r="D11" s="107">
        <f>投入係数表!AK11</f>
        <v>0</v>
      </c>
      <c r="E11" s="110">
        <f t="shared" si="9"/>
        <v>0</v>
      </c>
      <c r="F11" s="85">
        <f>分析係数表!C14</f>
        <v>0.34108258154059679</v>
      </c>
      <c r="G11" s="110">
        <f t="shared" si="0"/>
        <v>0</v>
      </c>
      <c r="H11" s="110">
        <v>0</v>
      </c>
      <c r="I11" s="110">
        <f t="shared" si="1"/>
        <v>0</v>
      </c>
      <c r="J11" s="85">
        <f>分析係数表!G14</f>
        <v>0.16056603773584904</v>
      </c>
      <c r="K11" s="111">
        <f t="shared" si="2"/>
        <v>0</v>
      </c>
      <c r="L11" s="79"/>
      <c r="M11" s="80"/>
      <c r="N11" s="81">
        <f>分析係数表!H14</f>
        <v>1.2723224428590903E-3</v>
      </c>
      <c r="O11" s="82">
        <f t="shared" si="3"/>
        <v>0</v>
      </c>
      <c r="P11" s="76">
        <f>分析係数表!C14</f>
        <v>0.34108258154059679</v>
      </c>
      <c r="Q11" s="82">
        <f t="shared" si="4"/>
        <v>0</v>
      </c>
      <c r="R11" s="83">
        <v>0</v>
      </c>
      <c r="S11" s="84">
        <f t="shared" si="5"/>
        <v>0</v>
      </c>
      <c r="T11" s="85">
        <f>分析係数表!F14</f>
        <v>0.29226415094339625</v>
      </c>
      <c r="U11" s="86">
        <f t="shared" si="6"/>
        <v>0</v>
      </c>
      <c r="V11" s="87">
        <f>分析係数表!D14</f>
        <v>2.69811320754717E-2</v>
      </c>
      <c r="W11" s="167">
        <f t="shared" si="7"/>
        <v>0</v>
      </c>
      <c r="X11" s="76">
        <f>分析係数表!E14</f>
        <v>2.358490566037736E-2</v>
      </c>
      <c r="Y11" s="166">
        <f t="shared" si="8"/>
        <v>0</v>
      </c>
    </row>
    <row r="12" spans="1:25" x14ac:dyDescent="0.2">
      <c r="A12" s="6" t="s">
        <v>225</v>
      </c>
      <c r="B12" s="5" t="s">
        <v>29</v>
      </c>
      <c r="C12" s="90"/>
      <c r="D12" s="107">
        <f>投入係数表!AK12</f>
        <v>0</v>
      </c>
      <c r="E12" s="110">
        <f t="shared" si="9"/>
        <v>0</v>
      </c>
      <c r="F12" s="85">
        <f>分析係数表!C15</f>
        <v>0</v>
      </c>
      <c r="G12" s="110">
        <f t="shared" si="0"/>
        <v>0</v>
      </c>
      <c r="H12" s="110">
        <v>0</v>
      </c>
      <c r="I12" s="110">
        <f t="shared" si="1"/>
        <v>0</v>
      </c>
      <c r="J12" s="85">
        <f>分析係数表!G15</f>
        <v>9.6124031007751937E-2</v>
      </c>
      <c r="K12" s="111">
        <f t="shared" si="2"/>
        <v>0</v>
      </c>
      <c r="L12" s="79"/>
      <c r="M12" s="80"/>
      <c r="N12" s="81">
        <f>分析係数表!H15</f>
        <v>9.1334575362384696E-3</v>
      </c>
      <c r="O12" s="82">
        <f t="shared" si="3"/>
        <v>0</v>
      </c>
      <c r="P12" s="76">
        <f>分析係数表!C15</f>
        <v>0</v>
      </c>
      <c r="Q12" s="82">
        <f t="shared" si="4"/>
        <v>0</v>
      </c>
      <c r="R12" s="83">
        <v>0</v>
      </c>
      <c r="S12" s="84">
        <f t="shared" si="5"/>
        <v>0</v>
      </c>
      <c r="T12" s="85">
        <f>分析係数表!F15</f>
        <v>0.30232558139534882</v>
      </c>
      <c r="U12" s="86">
        <f t="shared" si="6"/>
        <v>0</v>
      </c>
      <c r="V12" s="87">
        <f>分析係数表!D15</f>
        <v>3.255813953488372E-2</v>
      </c>
      <c r="W12" s="167">
        <f t="shared" si="7"/>
        <v>0</v>
      </c>
      <c r="X12" s="76">
        <f>分析係数表!E15</f>
        <v>2.3255813953488372E-2</v>
      </c>
      <c r="Y12" s="166">
        <f t="shared" si="8"/>
        <v>0</v>
      </c>
    </row>
    <row r="13" spans="1:25" x14ac:dyDescent="0.2">
      <c r="A13" s="6" t="s">
        <v>226</v>
      </c>
      <c r="B13" s="5" t="s">
        <v>30</v>
      </c>
      <c r="C13" s="90"/>
      <c r="D13" s="107">
        <f>投入係数表!AK13</f>
        <v>0</v>
      </c>
      <c r="E13" s="110">
        <f t="shared" si="9"/>
        <v>0</v>
      </c>
      <c r="F13" s="85">
        <f>分析係数表!C16</f>
        <v>7.999999999999996E-2</v>
      </c>
      <c r="G13" s="110">
        <f t="shared" si="0"/>
        <v>0</v>
      </c>
      <c r="H13" s="110">
        <v>0</v>
      </c>
      <c r="I13" s="110">
        <f t="shared" si="1"/>
        <v>0</v>
      </c>
      <c r="J13" s="85">
        <f>分析係数表!G16</f>
        <v>3.4364261168384883E-2</v>
      </c>
      <c r="K13" s="111">
        <f t="shared" si="2"/>
        <v>0</v>
      </c>
      <c r="L13" s="79"/>
      <c r="M13" s="80"/>
      <c r="N13" s="81">
        <f>分析係数表!H16</f>
        <v>1.767619393829236E-2</v>
      </c>
      <c r="O13" s="82">
        <f t="shared" si="3"/>
        <v>0</v>
      </c>
      <c r="P13" s="76">
        <f>分析係数表!C16</f>
        <v>7.999999999999996E-2</v>
      </c>
      <c r="Q13" s="82">
        <f t="shared" si="4"/>
        <v>0</v>
      </c>
      <c r="R13" s="83">
        <v>0</v>
      </c>
      <c r="S13" s="84">
        <f t="shared" si="5"/>
        <v>0</v>
      </c>
      <c r="T13" s="85">
        <f>分析係数表!F16</f>
        <v>0.28865979381443296</v>
      </c>
      <c r="U13" s="86">
        <f t="shared" si="6"/>
        <v>0</v>
      </c>
      <c r="V13" s="87">
        <f>分析係数表!D16</f>
        <v>3.4364261168384883E-2</v>
      </c>
      <c r="W13" s="167">
        <f t="shared" si="7"/>
        <v>0</v>
      </c>
      <c r="X13" s="76">
        <f>分析係数表!E16</f>
        <v>3.4364261168384883E-2</v>
      </c>
      <c r="Y13" s="166">
        <f t="shared" si="8"/>
        <v>0</v>
      </c>
    </row>
    <row r="14" spans="1:25" x14ac:dyDescent="0.2">
      <c r="A14" s="6" t="s">
        <v>2</v>
      </c>
      <c r="B14" s="5" t="s">
        <v>364</v>
      </c>
      <c r="C14" s="90"/>
      <c r="D14" s="107">
        <f>投入係数表!AK14</f>
        <v>0</v>
      </c>
      <c r="E14" s="110">
        <f t="shared" si="9"/>
        <v>0</v>
      </c>
      <c r="F14" s="85">
        <f>分析係数表!C17</f>
        <v>0.11736526946107784</v>
      </c>
      <c r="G14" s="110">
        <f t="shared" si="0"/>
        <v>0</v>
      </c>
      <c r="H14" s="110">
        <v>0</v>
      </c>
      <c r="I14" s="110">
        <f t="shared" si="1"/>
        <v>0</v>
      </c>
      <c r="J14" s="85">
        <f>分析係数表!G17</f>
        <v>0.2134453781512605</v>
      </c>
      <c r="K14" s="111">
        <f t="shared" si="2"/>
        <v>0</v>
      </c>
      <c r="L14" s="79"/>
      <c r="M14" s="80"/>
      <c r="N14" s="81">
        <f>分析係数表!H17</f>
        <v>2.9081655836779205E-3</v>
      </c>
      <c r="O14" s="82">
        <f t="shared" si="3"/>
        <v>0</v>
      </c>
      <c r="P14" s="76">
        <f>分析係数表!C17</f>
        <v>0.11736526946107784</v>
      </c>
      <c r="Q14" s="82">
        <f t="shared" si="4"/>
        <v>0</v>
      </c>
      <c r="R14" s="83">
        <v>0</v>
      </c>
      <c r="S14" s="84">
        <f t="shared" si="5"/>
        <v>0</v>
      </c>
      <c r="T14" s="85">
        <f>分析係数表!F17</f>
        <v>0.32436974789915968</v>
      </c>
      <c r="U14" s="86">
        <f t="shared" si="6"/>
        <v>0</v>
      </c>
      <c r="V14" s="87">
        <f>分析係数表!D17</f>
        <v>3.0252100840336135E-2</v>
      </c>
      <c r="W14" s="167">
        <f t="shared" si="7"/>
        <v>0</v>
      </c>
      <c r="X14" s="76">
        <f>分析係数表!E17</f>
        <v>2.0168067226890758E-2</v>
      </c>
      <c r="Y14" s="166">
        <f t="shared" si="8"/>
        <v>0</v>
      </c>
    </row>
    <row r="15" spans="1:25" x14ac:dyDescent="0.2">
      <c r="A15" s="6" t="s">
        <v>3</v>
      </c>
      <c r="B15" s="5" t="s">
        <v>31</v>
      </c>
      <c r="C15" s="90"/>
      <c r="D15" s="107">
        <f>投入係数表!AK15</f>
        <v>0</v>
      </c>
      <c r="E15" s="110">
        <f t="shared" si="9"/>
        <v>0</v>
      </c>
      <c r="F15" s="85">
        <f>分析係数表!C18</f>
        <v>0.3260188087774295</v>
      </c>
      <c r="G15" s="110">
        <f t="shared" si="0"/>
        <v>0</v>
      </c>
      <c r="H15" s="110">
        <v>0</v>
      </c>
      <c r="I15" s="110">
        <f t="shared" si="1"/>
        <v>0</v>
      </c>
      <c r="J15" s="85">
        <f>分析係数表!G18</f>
        <v>0.2148626817447496</v>
      </c>
      <c r="K15" s="111">
        <f t="shared" si="2"/>
        <v>0</v>
      </c>
      <c r="L15" s="79"/>
      <c r="M15" s="80"/>
      <c r="N15" s="81">
        <f>分析係数表!H18</f>
        <v>4.544008724496751E-4</v>
      </c>
      <c r="O15" s="82">
        <f t="shared" si="3"/>
        <v>0</v>
      </c>
      <c r="P15" s="76">
        <f>分析係数表!C18</f>
        <v>0.3260188087774295</v>
      </c>
      <c r="Q15" s="82">
        <f t="shared" si="4"/>
        <v>0</v>
      </c>
      <c r="R15" s="83">
        <v>0</v>
      </c>
      <c r="S15" s="84">
        <f t="shared" si="5"/>
        <v>0</v>
      </c>
      <c r="T15" s="85">
        <f>分析係数表!F18</f>
        <v>0.44749596122778673</v>
      </c>
      <c r="U15" s="86">
        <f t="shared" si="6"/>
        <v>0</v>
      </c>
      <c r="V15" s="87">
        <f>分析係数表!D18</f>
        <v>7.5928917609046853E-2</v>
      </c>
      <c r="W15" s="167">
        <f t="shared" si="7"/>
        <v>0</v>
      </c>
      <c r="X15" s="76">
        <f>分析係数表!E18</f>
        <v>7.1082390953150248E-2</v>
      </c>
      <c r="Y15" s="166">
        <f t="shared" si="8"/>
        <v>0</v>
      </c>
    </row>
    <row r="16" spans="1:25" x14ac:dyDescent="0.2">
      <c r="A16" s="6" t="s">
        <v>4</v>
      </c>
      <c r="B16" s="5" t="s">
        <v>32</v>
      </c>
      <c r="C16" s="90"/>
      <c r="D16" s="107">
        <f>投入係数表!AK16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-1.3632026173490252E-4</v>
      </c>
      <c r="O16" s="82">
        <f t="shared" si="3"/>
        <v>0</v>
      </c>
      <c r="P16" s="76">
        <f>分析係数表!C19</f>
        <v>0</v>
      </c>
      <c r="Q16" s="82">
        <f t="shared" si="4"/>
        <v>0</v>
      </c>
      <c r="R16" s="83">
        <v>0</v>
      </c>
      <c r="S16" s="84">
        <f t="shared" si="5"/>
        <v>0</v>
      </c>
      <c r="T16" s="85">
        <f>分析係数表!F19</f>
        <v>0.2</v>
      </c>
      <c r="U16" s="86">
        <f t="shared" si="6"/>
        <v>0</v>
      </c>
      <c r="V16" s="87">
        <f>分析係数表!D19</f>
        <v>0</v>
      </c>
      <c r="W16" s="167">
        <f t="shared" si="7"/>
        <v>0</v>
      </c>
      <c r="X16" s="76">
        <f>分析係数表!E19</f>
        <v>0</v>
      </c>
      <c r="Y16" s="166">
        <f t="shared" si="8"/>
        <v>0</v>
      </c>
    </row>
    <row r="17" spans="1:25" x14ac:dyDescent="0.2">
      <c r="A17" s="6" t="s">
        <v>5</v>
      </c>
      <c r="B17" s="5" t="s">
        <v>33</v>
      </c>
      <c r="C17" s="90"/>
      <c r="D17" s="107">
        <f>投入係数表!AK17</f>
        <v>0</v>
      </c>
      <c r="E17" s="110">
        <f t="shared" si="9"/>
        <v>0</v>
      </c>
      <c r="F17" s="85">
        <f>分析係数表!C20</f>
        <v>0.14381270903010035</v>
      </c>
      <c r="G17" s="110">
        <f t="shared" si="0"/>
        <v>0</v>
      </c>
      <c r="H17" s="110">
        <v>0</v>
      </c>
      <c r="I17" s="110">
        <f t="shared" si="1"/>
        <v>0</v>
      </c>
      <c r="J17" s="85">
        <f>分析係数表!G20</f>
        <v>0.10504201680672269</v>
      </c>
      <c r="K17" s="111">
        <f t="shared" si="2"/>
        <v>0</v>
      </c>
      <c r="L17" s="79"/>
      <c r="M17" s="80"/>
      <c r="N17" s="81">
        <f>分析係数表!H20</f>
        <v>5.9072113418457762E-4</v>
      </c>
      <c r="O17" s="82">
        <f t="shared" si="3"/>
        <v>0</v>
      </c>
      <c r="P17" s="76">
        <f>分析係数表!C20</f>
        <v>0.14381270903010035</v>
      </c>
      <c r="Q17" s="82">
        <f t="shared" si="4"/>
        <v>0</v>
      </c>
      <c r="R17" s="83">
        <v>0</v>
      </c>
      <c r="S17" s="84">
        <f t="shared" si="5"/>
        <v>0</v>
      </c>
      <c r="T17" s="85">
        <f>分析係数表!F20</f>
        <v>0.23109243697478993</v>
      </c>
      <c r="U17" s="86">
        <f t="shared" si="6"/>
        <v>0</v>
      </c>
      <c r="V17" s="87">
        <f>分析係数表!D20</f>
        <v>5.0420168067226892E-2</v>
      </c>
      <c r="W17" s="167">
        <f t="shared" si="7"/>
        <v>0</v>
      </c>
      <c r="X17" s="76">
        <f>分析係数表!E20</f>
        <v>5.4621848739495799E-2</v>
      </c>
      <c r="Y17" s="166">
        <f t="shared" si="8"/>
        <v>0</v>
      </c>
    </row>
    <row r="18" spans="1:25" x14ac:dyDescent="0.2">
      <c r="A18" s="6" t="s">
        <v>6</v>
      </c>
      <c r="B18" s="5" t="s">
        <v>34</v>
      </c>
      <c r="C18" s="90"/>
      <c r="D18" s="107">
        <f>投入係数表!AK18</f>
        <v>0</v>
      </c>
      <c r="E18" s="110">
        <f t="shared" si="9"/>
        <v>0</v>
      </c>
      <c r="F18" s="85">
        <f>分析係数表!C21</f>
        <v>1.9047619047619091E-2</v>
      </c>
      <c r="G18" s="110">
        <f t="shared" si="0"/>
        <v>0</v>
      </c>
      <c r="H18" s="110">
        <v>0</v>
      </c>
      <c r="I18" s="110">
        <f t="shared" si="1"/>
        <v>0</v>
      </c>
      <c r="J18" s="85">
        <f>分析係数表!G21</f>
        <v>0.29914529914529914</v>
      </c>
      <c r="K18" s="111">
        <f t="shared" si="2"/>
        <v>0</v>
      </c>
      <c r="L18" s="79"/>
      <c r="M18" s="80"/>
      <c r="N18" s="81">
        <f>分析係数表!H21</f>
        <v>9.5424183214431774E-4</v>
      </c>
      <c r="O18" s="82">
        <f t="shared" si="3"/>
        <v>0</v>
      </c>
      <c r="P18" s="76">
        <f>分析係数表!C21</f>
        <v>1.9047619047619091E-2</v>
      </c>
      <c r="Q18" s="82">
        <f t="shared" si="4"/>
        <v>0</v>
      </c>
      <c r="R18" s="83">
        <v>0</v>
      </c>
      <c r="S18" s="84">
        <f t="shared" si="5"/>
        <v>0</v>
      </c>
      <c r="T18" s="85">
        <f>分析係数表!F21</f>
        <v>0.44444444444444442</v>
      </c>
      <c r="U18" s="86">
        <f t="shared" si="6"/>
        <v>0</v>
      </c>
      <c r="V18" s="87">
        <f>分析係数表!D21</f>
        <v>3.4188034188034191E-2</v>
      </c>
      <c r="W18" s="167">
        <f t="shared" si="7"/>
        <v>0</v>
      </c>
      <c r="X18" s="76">
        <f>分析係数表!E21</f>
        <v>8.5470085470085479E-3</v>
      </c>
      <c r="Y18" s="166">
        <f t="shared" si="8"/>
        <v>0</v>
      </c>
    </row>
    <row r="19" spans="1:25" x14ac:dyDescent="0.2">
      <c r="A19" s="6" t="s">
        <v>7</v>
      </c>
      <c r="B19" s="5" t="s">
        <v>268</v>
      </c>
      <c r="C19" s="90"/>
      <c r="D19" s="107">
        <f>投入係数表!AK19</f>
        <v>0</v>
      </c>
      <c r="E19" s="110">
        <f t="shared" si="9"/>
        <v>0</v>
      </c>
      <c r="F19" s="85">
        <f>分析係数表!C22</f>
        <v>0</v>
      </c>
      <c r="G19" s="110">
        <f t="shared" si="0"/>
        <v>0</v>
      </c>
      <c r="H19" s="110">
        <v>0</v>
      </c>
      <c r="I19" s="110">
        <f t="shared" si="1"/>
        <v>0</v>
      </c>
      <c r="J19" s="85">
        <f>分析係数表!G22</f>
        <v>0.21739130434782608</v>
      </c>
      <c r="K19" s="111">
        <f t="shared" si="2"/>
        <v>0</v>
      </c>
      <c r="L19" s="79"/>
      <c r="M19" s="80"/>
      <c r="N19" s="81">
        <f>分析係数表!H22</f>
        <v>4.5440087244967509E-5</v>
      </c>
      <c r="O19" s="82">
        <f t="shared" si="3"/>
        <v>0</v>
      </c>
      <c r="P19" s="76">
        <f>分析係数表!C22</f>
        <v>0</v>
      </c>
      <c r="Q19" s="82">
        <f t="shared" si="4"/>
        <v>0</v>
      </c>
      <c r="R19" s="83">
        <v>0</v>
      </c>
      <c r="S19" s="84">
        <f t="shared" si="5"/>
        <v>0</v>
      </c>
      <c r="T19" s="85">
        <f>分析係数表!F22</f>
        <v>0.47826086956521741</v>
      </c>
      <c r="U19" s="86">
        <f t="shared" si="6"/>
        <v>0</v>
      </c>
      <c r="V19" s="87">
        <f>分析係数表!D22</f>
        <v>0.17391304347826086</v>
      </c>
      <c r="W19" s="167">
        <f t="shared" si="7"/>
        <v>0</v>
      </c>
      <c r="X19" s="76">
        <f>分析係数表!E22</f>
        <v>0.17391304347826086</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0.22047244094488189</v>
      </c>
      <c r="K20" s="111">
        <f t="shared" si="2"/>
        <v>0</v>
      </c>
      <c r="L20" s="79"/>
      <c r="M20" s="80"/>
      <c r="N20" s="81">
        <f>分析係数表!H23</f>
        <v>4.5440087244967509E-5</v>
      </c>
      <c r="O20" s="82">
        <f t="shared" si="3"/>
        <v>0</v>
      </c>
      <c r="P20" s="76">
        <f>分析係数表!C23</f>
        <v>0</v>
      </c>
      <c r="Q20" s="82">
        <f t="shared" si="4"/>
        <v>0</v>
      </c>
      <c r="R20" s="83">
        <v>0</v>
      </c>
      <c r="S20" s="84">
        <f t="shared" si="5"/>
        <v>0</v>
      </c>
      <c r="T20" s="85">
        <f>分析係数表!F23</f>
        <v>0.44094488188976377</v>
      </c>
      <c r="U20" s="86">
        <f t="shared" si="6"/>
        <v>0</v>
      </c>
      <c r="V20" s="87">
        <f>分析係数表!D23</f>
        <v>6.2992125984251968E-2</v>
      </c>
      <c r="W20" s="167">
        <f t="shared" si="7"/>
        <v>0</v>
      </c>
      <c r="X20" s="76">
        <f>分析係数表!E23</f>
        <v>3.937007874015748E-2</v>
      </c>
      <c r="Y20" s="166">
        <f t="shared" si="8"/>
        <v>0</v>
      </c>
    </row>
    <row r="21" spans="1:25" x14ac:dyDescent="0.2">
      <c r="A21" s="6" t="s">
        <v>9</v>
      </c>
      <c r="B21" s="5" t="s">
        <v>270</v>
      </c>
      <c r="C21" s="90"/>
      <c r="D21" s="107">
        <f>投入係数表!AK21</f>
        <v>0</v>
      </c>
      <c r="E21" s="110">
        <f t="shared" si="9"/>
        <v>0</v>
      </c>
      <c r="F21" s="85">
        <f>分析係数表!C24</f>
        <v>1.5105740181268867E-2</v>
      </c>
      <c r="G21" s="110">
        <f t="shared" si="0"/>
        <v>0</v>
      </c>
      <c r="H21" s="110">
        <v>0</v>
      </c>
      <c r="I21" s="110">
        <f t="shared" si="1"/>
        <v>0</v>
      </c>
      <c r="J21" s="85">
        <f>分析係数表!G24</f>
        <v>0.33333333333333331</v>
      </c>
      <c r="K21" s="111">
        <f t="shared" si="2"/>
        <v>0</v>
      </c>
      <c r="L21" s="79"/>
      <c r="M21" s="80"/>
      <c r="N21" s="81">
        <f>分析係数表!H24</f>
        <v>4.0896078520470761E-4</v>
      </c>
      <c r="O21" s="82">
        <f t="shared" si="3"/>
        <v>0</v>
      </c>
      <c r="P21" s="76">
        <f>分析係数表!C24</f>
        <v>1.5105740181268867E-2</v>
      </c>
      <c r="Q21" s="82">
        <f t="shared" si="4"/>
        <v>0</v>
      </c>
      <c r="R21" s="83">
        <v>0</v>
      </c>
      <c r="S21" s="84">
        <f t="shared" si="5"/>
        <v>0</v>
      </c>
      <c r="T21" s="85">
        <f>分析係数表!F24</f>
        <v>0.55555555555555558</v>
      </c>
      <c r="U21" s="86">
        <f t="shared" si="6"/>
        <v>0</v>
      </c>
      <c r="V21" s="87">
        <f>分析係数表!D24</f>
        <v>0</v>
      </c>
      <c r="W21" s="167">
        <f t="shared" si="7"/>
        <v>0</v>
      </c>
      <c r="X21" s="76">
        <f>分析係数表!E24</f>
        <v>0</v>
      </c>
      <c r="Y21" s="166">
        <f t="shared" si="8"/>
        <v>0</v>
      </c>
    </row>
    <row r="22" spans="1:25" x14ac:dyDescent="0.2">
      <c r="A22" s="6" t="s">
        <v>10</v>
      </c>
      <c r="B22" s="5" t="s">
        <v>271</v>
      </c>
      <c r="C22" s="90"/>
      <c r="D22" s="107">
        <f>投入係数表!AK22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5.4528104693961008E-4</v>
      </c>
      <c r="O22" s="82">
        <f t="shared" si="3"/>
        <v>0</v>
      </c>
      <c r="P22" s="76">
        <f>分析係数表!C25</f>
        <v>0</v>
      </c>
      <c r="Q22" s="82">
        <f t="shared" si="4"/>
        <v>0</v>
      </c>
      <c r="R22" s="83">
        <v>0</v>
      </c>
      <c r="S22" s="84">
        <f t="shared" si="5"/>
        <v>0</v>
      </c>
      <c r="T22" s="85">
        <f>分析係数表!F25</f>
        <v>0.5</v>
      </c>
      <c r="U22" s="86">
        <f t="shared" si="6"/>
        <v>0</v>
      </c>
      <c r="V22" s="87">
        <f>分析係数表!D25</f>
        <v>0</v>
      </c>
      <c r="W22" s="167">
        <f t="shared" si="7"/>
        <v>0</v>
      </c>
      <c r="X22" s="76">
        <f>分析係数表!E25</f>
        <v>0</v>
      </c>
      <c r="Y22" s="166">
        <f t="shared" si="8"/>
        <v>0</v>
      </c>
    </row>
    <row r="23" spans="1:25" x14ac:dyDescent="0.2">
      <c r="A23" s="6" t="s">
        <v>11</v>
      </c>
      <c r="B23" s="5" t="s">
        <v>35</v>
      </c>
      <c r="C23" s="90"/>
      <c r="D23" s="107">
        <f>投入係数表!AK23</f>
        <v>0</v>
      </c>
      <c r="E23" s="110">
        <f t="shared" si="9"/>
        <v>0</v>
      </c>
      <c r="F23" s="85">
        <f>分析係数表!C26</f>
        <v>0.3413940256045519</v>
      </c>
      <c r="G23" s="110">
        <f t="shared" si="0"/>
        <v>0</v>
      </c>
      <c r="H23" s="110">
        <v>0</v>
      </c>
      <c r="I23" s="110">
        <f t="shared" si="1"/>
        <v>0</v>
      </c>
      <c r="J23" s="85">
        <f>分析係数表!G26</f>
        <v>0.19709090909090909</v>
      </c>
      <c r="K23" s="111">
        <f t="shared" si="2"/>
        <v>0</v>
      </c>
      <c r="L23" s="79"/>
      <c r="M23" s="80"/>
      <c r="N23" s="81">
        <f>分析係数表!H26</f>
        <v>1.1996183032671423E-2</v>
      </c>
      <c r="O23" s="82">
        <f t="shared" si="3"/>
        <v>0</v>
      </c>
      <c r="P23" s="76">
        <f>分析係数表!C26</f>
        <v>0.3413940256045519</v>
      </c>
      <c r="Q23" s="82">
        <f t="shared" si="4"/>
        <v>0</v>
      </c>
      <c r="R23" s="83">
        <v>0</v>
      </c>
      <c r="S23" s="84">
        <f t="shared" si="5"/>
        <v>0</v>
      </c>
      <c r="T23" s="85">
        <f>分析係数表!F26</f>
        <v>0.33090909090909093</v>
      </c>
      <c r="U23" s="86">
        <f t="shared" si="6"/>
        <v>0</v>
      </c>
      <c r="V23" s="87">
        <f>分析係数表!D26</f>
        <v>1.6E-2</v>
      </c>
      <c r="W23" s="167">
        <f t="shared" si="7"/>
        <v>0</v>
      </c>
      <c r="X23" s="76">
        <f>分析係数表!E26</f>
        <v>1.6E-2</v>
      </c>
      <c r="Y23" s="166">
        <f t="shared" si="8"/>
        <v>0</v>
      </c>
    </row>
    <row r="24" spans="1:25" x14ac:dyDescent="0.2">
      <c r="A24" s="6" t="s">
        <v>12</v>
      </c>
      <c r="B24" s="5" t="s">
        <v>365</v>
      </c>
      <c r="C24" s="90"/>
      <c r="D24" s="107">
        <f>投入係数表!AK24</f>
        <v>0</v>
      </c>
      <c r="E24" s="110">
        <f t="shared" si="9"/>
        <v>0</v>
      </c>
      <c r="F24" s="85">
        <f>分析係数表!C27</f>
        <v>1.9120458891013214E-3</v>
      </c>
      <c r="G24" s="110">
        <f t="shared" si="0"/>
        <v>0</v>
      </c>
      <c r="H24" s="110">
        <v>0</v>
      </c>
      <c r="I24" s="110">
        <f t="shared" si="1"/>
        <v>0</v>
      </c>
      <c r="J24" s="85">
        <f>分析係数表!G27</f>
        <v>0.2857142857142857</v>
      </c>
      <c r="K24" s="111">
        <f t="shared" si="2"/>
        <v>0</v>
      </c>
      <c r="L24" s="79"/>
      <c r="M24" s="80"/>
      <c r="N24" s="81">
        <f>分析係数表!H27</f>
        <v>1.131458172399691E-2</v>
      </c>
      <c r="O24" s="82">
        <f t="shared" si="3"/>
        <v>0</v>
      </c>
      <c r="P24" s="76">
        <f>分析係数表!C27</f>
        <v>1.9120458891013214E-3</v>
      </c>
      <c r="Q24" s="82">
        <f t="shared" si="4"/>
        <v>0</v>
      </c>
      <c r="R24" s="83">
        <v>0</v>
      </c>
      <c r="S24" s="84">
        <f t="shared" si="5"/>
        <v>0</v>
      </c>
      <c r="T24" s="85">
        <f>分析係数表!F27</f>
        <v>0.5714285714285714</v>
      </c>
      <c r="U24" s="86">
        <f t="shared" si="6"/>
        <v>0</v>
      </c>
      <c r="V24" s="87">
        <f>分析係数表!D27</f>
        <v>0</v>
      </c>
      <c r="W24" s="167">
        <f t="shared" si="7"/>
        <v>0</v>
      </c>
      <c r="X24" s="76">
        <f>分析係数表!E27</f>
        <v>0</v>
      </c>
      <c r="Y24" s="166">
        <f t="shared" si="8"/>
        <v>0</v>
      </c>
    </row>
    <row r="25" spans="1:25" x14ac:dyDescent="0.2">
      <c r="A25" s="6" t="s">
        <v>13</v>
      </c>
      <c r="B25" s="5" t="s">
        <v>191</v>
      </c>
      <c r="C25" s="90"/>
      <c r="D25" s="107">
        <f>投入係数表!AK25</f>
        <v>0</v>
      </c>
      <c r="E25" s="110">
        <f t="shared" si="9"/>
        <v>0</v>
      </c>
      <c r="F25" s="85">
        <f>分析係数表!C28</f>
        <v>4.5924225028702859E-3</v>
      </c>
      <c r="G25" s="110">
        <f t="shared" si="0"/>
        <v>0</v>
      </c>
      <c r="H25" s="110">
        <v>0</v>
      </c>
      <c r="I25" s="110">
        <f t="shared" si="1"/>
        <v>0</v>
      </c>
      <c r="J25" s="85">
        <f>分析係数表!G28</f>
        <v>0.125</v>
      </c>
      <c r="K25" s="111">
        <f t="shared" si="2"/>
        <v>0</v>
      </c>
      <c r="L25" s="79"/>
      <c r="M25" s="80"/>
      <c r="N25" s="81">
        <f>分析係数表!H28</f>
        <v>2.2174762575544144E-2</v>
      </c>
      <c r="O25" s="82">
        <f t="shared" si="3"/>
        <v>0</v>
      </c>
      <c r="P25" s="76">
        <f>分析係数表!C28</f>
        <v>4.5924225028702859E-3</v>
      </c>
      <c r="Q25" s="82">
        <f t="shared" si="4"/>
        <v>0</v>
      </c>
      <c r="R25" s="83">
        <v>0</v>
      </c>
      <c r="S25" s="84">
        <f t="shared" si="5"/>
        <v>0</v>
      </c>
      <c r="T25" s="85">
        <f>分析係数表!F28</f>
        <v>0.20833333333333334</v>
      </c>
      <c r="U25" s="86">
        <f t="shared" si="6"/>
        <v>0</v>
      </c>
      <c r="V25" s="87">
        <f>分析係数表!D28</f>
        <v>1.1875</v>
      </c>
      <c r="W25" s="167">
        <f t="shared" si="7"/>
        <v>0</v>
      </c>
      <c r="X25" s="76">
        <f>分析係数表!E28</f>
        <v>1.2291666666666667</v>
      </c>
      <c r="Y25" s="166">
        <f t="shared" si="8"/>
        <v>0</v>
      </c>
    </row>
    <row r="26" spans="1:25" x14ac:dyDescent="0.2">
      <c r="A26" s="6" t="s">
        <v>14</v>
      </c>
      <c r="B26" s="5" t="s">
        <v>50</v>
      </c>
      <c r="C26" s="90"/>
      <c r="D26" s="107">
        <f>投入係数表!AK26</f>
        <v>0</v>
      </c>
      <c r="E26" s="110">
        <f t="shared" si="9"/>
        <v>0</v>
      </c>
      <c r="F26" s="85">
        <f>分析係数表!C29</f>
        <v>0.39276807980049877</v>
      </c>
      <c r="G26" s="110">
        <f t="shared" si="0"/>
        <v>0</v>
      </c>
      <c r="H26" s="110">
        <v>0</v>
      </c>
      <c r="I26" s="110">
        <f t="shared" si="1"/>
        <v>0</v>
      </c>
      <c r="J26" s="85">
        <f>分析係数表!G29</f>
        <v>0.26146220570012391</v>
      </c>
      <c r="K26" s="111">
        <f t="shared" si="2"/>
        <v>0</v>
      </c>
      <c r="L26" s="79"/>
      <c r="M26" s="80"/>
      <c r="N26" s="81">
        <f>分析係数表!H29</f>
        <v>1.0178579542872723E-2</v>
      </c>
      <c r="O26" s="82">
        <f t="shared" si="3"/>
        <v>0</v>
      </c>
      <c r="P26" s="76">
        <f>分析係数表!C29</f>
        <v>0.39276807980049877</v>
      </c>
      <c r="Q26" s="82">
        <f t="shared" si="4"/>
        <v>0</v>
      </c>
      <c r="R26" s="83">
        <v>0</v>
      </c>
      <c r="S26" s="84">
        <f t="shared" si="5"/>
        <v>0</v>
      </c>
      <c r="T26" s="85">
        <f>分析係数表!F29</f>
        <v>0.36926889714993805</v>
      </c>
      <c r="U26" s="86">
        <f t="shared" si="6"/>
        <v>0</v>
      </c>
      <c r="V26" s="87">
        <f>分析係数表!D29</f>
        <v>6.8153655514250316E-2</v>
      </c>
      <c r="W26" s="167">
        <f t="shared" si="7"/>
        <v>0</v>
      </c>
      <c r="X26" s="76">
        <f>分析係数表!E29</f>
        <v>5.3283767038413879E-2</v>
      </c>
      <c r="Y26" s="166">
        <f t="shared" si="8"/>
        <v>0</v>
      </c>
    </row>
    <row r="27" spans="1:25" x14ac:dyDescent="0.2">
      <c r="A27" s="6" t="s">
        <v>15</v>
      </c>
      <c r="B27" s="5" t="s">
        <v>36</v>
      </c>
      <c r="C27" s="90"/>
      <c r="D27" s="107">
        <f>投入係数表!AK27</f>
        <v>0</v>
      </c>
      <c r="E27" s="110">
        <f t="shared" si="9"/>
        <v>0</v>
      </c>
      <c r="F27" s="85">
        <f>分析係数表!C30</f>
        <v>1</v>
      </c>
      <c r="G27" s="110">
        <f t="shared" si="0"/>
        <v>0</v>
      </c>
      <c r="H27" s="110">
        <v>0</v>
      </c>
      <c r="I27" s="110">
        <f t="shared" si="1"/>
        <v>0</v>
      </c>
      <c r="J27" s="85">
        <f>分析係数表!G30</f>
        <v>0.34503154574132494</v>
      </c>
      <c r="K27" s="111">
        <f t="shared" si="2"/>
        <v>0</v>
      </c>
      <c r="L27" s="79"/>
      <c r="M27" s="80"/>
      <c r="N27" s="81">
        <f>分析係数表!H30</f>
        <v>0</v>
      </c>
      <c r="O27" s="82">
        <f t="shared" si="3"/>
        <v>0</v>
      </c>
      <c r="P27" s="76">
        <f>分析係数表!C30</f>
        <v>1</v>
      </c>
      <c r="Q27" s="82">
        <f t="shared" si="4"/>
        <v>0</v>
      </c>
      <c r="R27" s="83">
        <v>0</v>
      </c>
      <c r="S27" s="84">
        <f t="shared" si="5"/>
        <v>0</v>
      </c>
      <c r="T27" s="85">
        <f>分析係数表!F30</f>
        <v>0.4357255520504732</v>
      </c>
      <c r="U27" s="86">
        <f t="shared" si="6"/>
        <v>0</v>
      </c>
      <c r="V27" s="87">
        <f>分析係数表!D30</f>
        <v>0.15930599369085174</v>
      </c>
      <c r="W27" s="167">
        <f t="shared" si="7"/>
        <v>0</v>
      </c>
      <c r="X27" s="76">
        <f>分析係数表!E30</f>
        <v>8.6750788643533125E-2</v>
      </c>
      <c r="Y27" s="166">
        <f t="shared" si="8"/>
        <v>0</v>
      </c>
    </row>
    <row r="28" spans="1:25" x14ac:dyDescent="0.2">
      <c r="A28" s="6" t="s">
        <v>16</v>
      </c>
      <c r="B28" s="5" t="s">
        <v>192</v>
      </c>
      <c r="C28" s="90"/>
      <c r="D28" s="107">
        <f>投入係数表!AK28</f>
        <v>0</v>
      </c>
      <c r="E28" s="110">
        <f t="shared" si="9"/>
        <v>0</v>
      </c>
      <c r="F28" s="85">
        <f>分析係数表!C31</f>
        <v>0.9610142630744849</v>
      </c>
      <c r="G28" s="110">
        <f t="shared" si="0"/>
        <v>0</v>
      </c>
      <c r="H28" s="110">
        <v>0</v>
      </c>
      <c r="I28" s="110">
        <f t="shared" si="1"/>
        <v>0</v>
      </c>
      <c r="J28" s="85">
        <f>分析係数表!G31</f>
        <v>7.0898896726351968E-2</v>
      </c>
      <c r="K28" s="111">
        <f t="shared" si="2"/>
        <v>0</v>
      </c>
      <c r="L28" s="79"/>
      <c r="M28" s="80"/>
      <c r="N28" s="81">
        <f>分析係数表!H31</f>
        <v>2.4401326850547553E-2</v>
      </c>
      <c r="O28" s="82">
        <f t="shared" si="3"/>
        <v>0</v>
      </c>
      <c r="P28" s="76">
        <f>分析係数表!C31</f>
        <v>0.9610142630744849</v>
      </c>
      <c r="Q28" s="82">
        <f t="shared" si="4"/>
        <v>0</v>
      </c>
      <c r="R28" s="83">
        <v>0</v>
      </c>
      <c r="S28" s="84">
        <f t="shared" si="5"/>
        <v>0</v>
      </c>
      <c r="T28" s="85">
        <f>分析係数表!F31</f>
        <v>0.34418520528124436</v>
      </c>
      <c r="U28" s="86">
        <f t="shared" si="6"/>
        <v>0</v>
      </c>
      <c r="V28" s="87">
        <f>分析係数表!D31</f>
        <v>1.9895098571170193E-3</v>
      </c>
      <c r="W28" s="167">
        <f t="shared" si="7"/>
        <v>0</v>
      </c>
      <c r="X28" s="76">
        <f>分析係数表!E31</f>
        <v>1.7483571471634412E-3</v>
      </c>
      <c r="Y28" s="166">
        <f t="shared" si="8"/>
        <v>0</v>
      </c>
    </row>
    <row r="29" spans="1:25" x14ac:dyDescent="0.2">
      <c r="A29" s="6" t="s">
        <v>17</v>
      </c>
      <c r="B29" s="5" t="s">
        <v>272</v>
      </c>
      <c r="C29" s="90"/>
      <c r="D29" s="107">
        <f>投入係数表!AK29</f>
        <v>0</v>
      </c>
      <c r="E29" s="110">
        <f t="shared" si="9"/>
        <v>0</v>
      </c>
      <c r="F29" s="85">
        <f>分析係数表!C32</f>
        <v>1</v>
      </c>
      <c r="G29" s="110">
        <f t="shared" si="0"/>
        <v>0</v>
      </c>
      <c r="H29" s="110">
        <v>0</v>
      </c>
      <c r="I29" s="110">
        <f t="shared" si="1"/>
        <v>0</v>
      </c>
      <c r="J29" s="85">
        <f>分析係数表!G32</f>
        <v>0.14117647058823529</v>
      </c>
      <c r="K29" s="111">
        <f t="shared" si="2"/>
        <v>0</v>
      </c>
      <c r="L29" s="79"/>
      <c r="M29" s="80"/>
      <c r="N29" s="81">
        <f>分析係数表!H32</f>
        <v>7.0886536102149319E-3</v>
      </c>
      <c r="O29" s="82">
        <f t="shared" si="3"/>
        <v>0</v>
      </c>
      <c r="P29" s="76">
        <f>分析係数表!C32</f>
        <v>1</v>
      </c>
      <c r="Q29" s="82">
        <f t="shared" si="4"/>
        <v>0</v>
      </c>
      <c r="R29" s="83">
        <v>0</v>
      </c>
      <c r="S29" s="84">
        <f t="shared" si="5"/>
        <v>0</v>
      </c>
      <c r="T29" s="85">
        <f>分析係数表!F32</f>
        <v>0.4823529411764706</v>
      </c>
      <c r="U29" s="86">
        <f t="shared" si="6"/>
        <v>0</v>
      </c>
      <c r="V29" s="87">
        <f>分析係数表!D32</f>
        <v>2.3529411764705882E-2</v>
      </c>
      <c r="W29" s="167">
        <f t="shared" si="7"/>
        <v>0</v>
      </c>
      <c r="X29" s="76">
        <f>分析係数表!E32</f>
        <v>3.5294117647058823E-2</v>
      </c>
      <c r="Y29" s="166">
        <f t="shared" si="8"/>
        <v>0</v>
      </c>
    </row>
    <row r="30" spans="1:25" x14ac:dyDescent="0.2">
      <c r="A30" s="6" t="s">
        <v>18</v>
      </c>
      <c r="B30" s="5" t="s">
        <v>273</v>
      </c>
      <c r="C30" s="90"/>
      <c r="D30" s="107">
        <f>投入係数表!AK30</f>
        <v>0</v>
      </c>
      <c r="E30" s="110">
        <f t="shared" si="9"/>
        <v>0</v>
      </c>
      <c r="F30" s="85">
        <f>分析係数表!C33</f>
        <v>0.51830443159922934</v>
      </c>
      <c r="G30" s="110">
        <f t="shared" si="0"/>
        <v>0</v>
      </c>
      <c r="H30" s="110">
        <v>0</v>
      </c>
      <c r="I30" s="110">
        <f t="shared" si="1"/>
        <v>0</v>
      </c>
      <c r="J30" s="85">
        <f>分析係数表!G33</f>
        <v>0.50370370370370365</v>
      </c>
      <c r="K30" s="111">
        <f t="shared" si="2"/>
        <v>0</v>
      </c>
      <c r="L30" s="79"/>
      <c r="M30" s="80"/>
      <c r="N30" s="81">
        <f>分析係数表!H33</f>
        <v>1.0451220066342527E-3</v>
      </c>
      <c r="O30" s="82">
        <f t="shared" si="3"/>
        <v>0</v>
      </c>
      <c r="P30" s="76">
        <f>分析係数表!C33</f>
        <v>0.51830443159922934</v>
      </c>
      <c r="Q30" s="82">
        <f t="shared" si="4"/>
        <v>0</v>
      </c>
      <c r="R30" s="83">
        <v>0</v>
      </c>
      <c r="S30" s="84">
        <f t="shared" si="5"/>
        <v>0</v>
      </c>
      <c r="T30" s="85">
        <f>分析係数表!F33</f>
        <v>0.61481481481481481</v>
      </c>
      <c r="U30" s="86">
        <f t="shared" si="6"/>
        <v>0</v>
      </c>
      <c r="V30" s="87">
        <f>分析係数表!D33</f>
        <v>0.10740740740740741</v>
      </c>
      <c r="W30" s="167">
        <f t="shared" si="7"/>
        <v>0</v>
      </c>
      <c r="X30" s="76">
        <f>分析係数表!E33</f>
        <v>0.11481481481481481</v>
      </c>
      <c r="Y30" s="166">
        <f t="shared" si="8"/>
        <v>0</v>
      </c>
    </row>
    <row r="31" spans="1:25" x14ac:dyDescent="0.2">
      <c r="A31" s="6" t="s">
        <v>19</v>
      </c>
      <c r="B31" s="5" t="s">
        <v>274</v>
      </c>
      <c r="C31" s="90"/>
      <c r="D31" s="107">
        <f>投入係数表!AK31</f>
        <v>0</v>
      </c>
      <c r="E31" s="110">
        <f t="shared" si="9"/>
        <v>0</v>
      </c>
      <c r="F31" s="85">
        <f>分析係数表!C34</f>
        <v>0.14253664373317376</v>
      </c>
      <c r="G31" s="110">
        <f t="shared" si="0"/>
        <v>0</v>
      </c>
      <c r="H31" s="110">
        <v>0</v>
      </c>
      <c r="I31" s="110">
        <f t="shared" si="1"/>
        <v>0</v>
      </c>
      <c r="J31" s="85">
        <f>分析係数表!G34</f>
        <v>0.42611464968152868</v>
      </c>
      <c r="K31" s="111">
        <f t="shared" si="2"/>
        <v>0</v>
      </c>
      <c r="L31" s="79"/>
      <c r="M31" s="80"/>
      <c r="N31" s="81">
        <f>分析係数表!H34</f>
        <v>0.17362657336302087</v>
      </c>
      <c r="O31" s="82">
        <f t="shared" si="3"/>
        <v>0</v>
      </c>
      <c r="P31" s="76">
        <f>分析係数表!C34</f>
        <v>0.14253664373317376</v>
      </c>
      <c r="Q31" s="82">
        <f t="shared" si="4"/>
        <v>0</v>
      </c>
      <c r="R31" s="83">
        <v>0</v>
      </c>
      <c r="S31" s="84">
        <f t="shared" si="5"/>
        <v>0</v>
      </c>
      <c r="T31" s="85">
        <f>分析係数表!F34</f>
        <v>0.68789808917197448</v>
      </c>
      <c r="U31" s="86">
        <f t="shared" si="6"/>
        <v>0</v>
      </c>
      <c r="V31" s="87">
        <f>分析係数表!D34</f>
        <v>0.42038216560509556</v>
      </c>
      <c r="W31" s="167">
        <f t="shared" si="7"/>
        <v>0</v>
      </c>
      <c r="X31" s="76">
        <f>分析係数表!E34</f>
        <v>0.27643312101910827</v>
      </c>
      <c r="Y31" s="166">
        <f t="shared" si="8"/>
        <v>0</v>
      </c>
    </row>
    <row r="32" spans="1:25" x14ac:dyDescent="0.2">
      <c r="A32" s="6" t="s">
        <v>20</v>
      </c>
      <c r="B32" s="5" t="s">
        <v>37</v>
      </c>
      <c r="C32" s="90"/>
      <c r="D32" s="107">
        <f>投入係数表!AK32</f>
        <v>0</v>
      </c>
      <c r="E32" s="110">
        <f t="shared" si="9"/>
        <v>0</v>
      </c>
      <c r="F32" s="85">
        <f>分析係数表!C35</f>
        <v>0.11069496462754891</v>
      </c>
      <c r="G32" s="110">
        <f t="shared" si="0"/>
        <v>0</v>
      </c>
      <c r="H32" s="110">
        <v>0</v>
      </c>
      <c r="I32" s="110">
        <f t="shared" si="1"/>
        <v>0</v>
      </c>
      <c r="J32" s="85">
        <f>分析係数表!G35</f>
        <v>0.32042253521126762</v>
      </c>
      <c r="K32" s="111">
        <f t="shared" si="2"/>
        <v>0</v>
      </c>
      <c r="L32" s="79"/>
      <c r="M32" s="80"/>
      <c r="N32" s="81">
        <f>分析係数表!H35</f>
        <v>6.6251647203162636E-2</v>
      </c>
      <c r="O32" s="82">
        <f t="shared" si="3"/>
        <v>0</v>
      </c>
      <c r="P32" s="76">
        <f>分析係数表!C35</f>
        <v>0.11069496462754891</v>
      </c>
      <c r="Q32" s="82">
        <f t="shared" si="4"/>
        <v>0</v>
      </c>
      <c r="R32" s="83">
        <v>0</v>
      </c>
      <c r="S32" s="84">
        <f t="shared" si="5"/>
        <v>0</v>
      </c>
      <c r="T32" s="85">
        <f>分析係数表!F35</f>
        <v>0.63380281690140849</v>
      </c>
      <c r="U32" s="86">
        <f t="shared" si="6"/>
        <v>0</v>
      </c>
      <c r="V32" s="87">
        <f>分析係数表!D35</f>
        <v>0.16901408450704225</v>
      </c>
      <c r="W32" s="167">
        <f t="shared" si="7"/>
        <v>0</v>
      </c>
      <c r="X32" s="76">
        <f>分析係数表!E35</f>
        <v>0.1619718309859155</v>
      </c>
      <c r="Y32" s="166">
        <f t="shared" si="8"/>
        <v>0</v>
      </c>
    </row>
    <row r="33" spans="1:25" x14ac:dyDescent="0.2">
      <c r="A33" s="6" t="s">
        <v>21</v>
      </c>
      <c r="B33" s="5" t="s">
        <v>38</v>
      </c>
      <c r="C33" s="90"/>
      <c r="D33" s="107">
        <f>投入係数表!AK33</f>
        <v>0</v>
      </c>
      <c r="E33" s="110">
        <f t="shared" si="9"/>
        <v>0</v>
      </c>
      <c r="F33" s="85">
        <f>分析係数表!C36</f>
        <v>0.6760350559081294</v>
      </c>
      <c r="G33" s="110">
        <f t="shared" si="0"/>
        <v>0</v>
      </c>
      <c r="H33" s="110">
        <v>0</v>
      </c>
      <c r="I33" s="110">
        <f t="shared" si="1"/>
        <v>0</v>
      </c>
      <c r="J33" s="85">
        <f>分析係数表!G36</f>
        <v>4.0214477211796247E-3</v>
      </c>
      <c r="K33" s="111">
        <f t="shared" si="2"/>
        <v>0</v>
      </c>
      <c r="L33" s="79"/>
      <c r="M33" s="80"/>
      <c r="N33" s="81">
        <f>分析係数表!H36</f>
        <v>0.13227609397010043</v>
      </c>
      <c r="O33" s="82">
        <f t="shared" si="3"/>
        <v>0</v>
      </c>
      <c r="P33" s="76">
        <f>分析係数表!C36</f>
        <v>0.6760350559081294</v>
      </c>
      <c r="Q33" s="82">
        <f t="shared" si="4"/>
        <v>0</v>
      </c>
      <c r="R33" s="83">
        <v>0</v>
      </c>
      <c r="S33" s="84">
        <f t="shared" si="5"/>
        <v>0</v>
      </c>
      <c r="T33" s="85">
        <f>分析係数表!F36</f>
        <v>0.90035746201966038</v>
      </c>
      <c r="U33" s="86">
        <f t="shared" si="6"/>
        <v>0</v>
      </c>
      <c r="V33" s="87">
        <f>分析係数表!D36</f>
        <v>8.0428954423592495E-3</v>
      </c>
      <c r="W33" s="167">
        <f t="shared" si="7"/>
        <v>0</v>
      </c>
      <c r="X33" s="76">
        <f>分析係数表!E36</f>
        <v>0</v>
      </c>
      <c r="Y33" s="166">
        <f t="shared" si="8"/>
        <v>0</v>
      </c>
    </row>
    <row r="34" spans="1:25" x14ac:dyDescent="0.2">
      <c r="A34" s="6" t="s">
        <v>22</v>
      </c>
      <c r="B34" s="5" t="s">
        <v>377</v>
      </c>
      <c r="C34" s="90"/>
      <c r="D34" s="107">
        <f>投入係数表!AK34</f>
        <v>0</v>
      </c>
      <c r="E34" s="110">
        <f t="shared" si="9"/>
        <v>0</v>
      </c>
      <c r="F34" s="85">
        <f>分析係数表!C37</f>
        <v>0.1837517433751743</v>
      </c>
      <c r="G34" s="110">
        <f t="shared" si="0"/>
        <v>0</v>
      </c>
      <c r="H34" s="110">
        <v>0</v>
      </c>
      <c r="I34" s="110">
        <f t="shared" si="1"/>
        <v>0</v>
      </c>
      <c r="J34" s="85">
        <f>分析係数表!G37</f>
        <v>0.39318023660403617</v>
      </c>
      <c r="K34" s="111">
        <f t="shared" si="2"/>
        <v>0</v>
      </c>
      <c r="L34" s="79"/>
      <c r="M34" s="80"/>
      <c r="N34" s="81">
        <f>分析係数表!H37</f>
        <v>5.0938337801608578E-2</v>
      </c>
      <c r="O34" s="82">
        <f t="shared" si="3"/>
        <v>0</v>
      </c>
      <c r="P34" s="76">
        <f>分析係数表!C37</f>
        <v>0.1837517433751743</v>
      </c>
      <c r="Q34" s="82">
        <f t="shared" si="4"/>
        <v>0</v>
      </c>
      <c r="R34" s="83">
        <v>0</v>
      </c>
      <c r="S34" s="84">
        <f t="shared" si="5"/>
        <v>0</v>
      </c>
      <c r="T34" s="85">
        <f>分析係数表!F37</f>
        <v>0.67780097425191366</v>
      </c>
      <c r="U34" s="86">
        <f t="shared" si="6"/>
        <v>0</v>
      </c>
      <c r="V34" s="87">
        <f>分析係数表!D37</f>
        <v>0.22059846903270702</v>
      </c>
      <c r="W34" s="167">
        <f t="shared" si="7"/>
        <v>0</v>
      </c>
      <c r="X34" s="76">
        <f>分析係数表!E37</f>
        <v>0.19763395963813501</v>
      </c>
      <c r="Y34" s="166">
        <f t="shared" si="8"/>
        <v>0</v>
      </c>
    </row>
    <row r="35" spans="1:25" x14ac:dyDescent="0.2">
      <c r="A35" s="6" t="s">
        <v>23</v>
      </c>
      <c r="B35" s="5" t="s">
        <v>193</v>
      </c>
      <c r="C35" s="90"/>
      <c r="D35" s="107">
        <f>投入係数表!AK35</f>
        <v>0</v>
      </c>
      <c r="E35" s="110">
        <f t="shared" si="9"/>
        <v>0</v>
      </c>
      <c r="F35" s="85">
        <f>分析係数表!C38</f>
        <v>7.8895463510848529E-3</v>
      </c>
      <c r="G35" s="110">
        <f t="shared" si="0"/>
        <v>0</v>
      </c>
      <c r="H35" s="110">
        <v>0</v>
      </c>
      <c r="I35" s="110">
        <f t="shared" si="1"/>
        <v>0</v>
      </c>
      <c r="J35" s="85">
        <f>分析係数表!G38</f>
        <v>0.41666666666666669</v>
      </c>
      <c r="K35" s="111">
        <f t="shared" si="2"/>
        <v>0</v>
      </c>
      <c r="L35" s="79"/>
      <c r="M35" s="80"/>
      <c r="N35" s="81">
        <f>分析係数表!H38</f>
        <v>4.4667605761803064E-2</v>
      </c>
      <c r="O35" s="82">
        <f t="shared" si="3"/>
        <v>0</v>
      </c>
      <c r="P35" s="76">
        <f>分析係数表!C38</f>
        <v>7.8895463510848529E-3</v>
      </c>
      <c r="Q35" s="82">
        <f t="shared" si="4"/>
        <v>0</v>
      </c>
      <c r="R35" s="83">
        <v>0</v>
      </c>
      <c r="S35" s="84">
        <f t="shared" si="5"/>
        <v>0</v>
      </c>
      <c r="T35" s="85">
        <f>分析係数表!F38</f>
        <v>0.70833333333333337</v>
      </c>
      <c r="U35" s="86">
        <f t="shared" si="6"/>
        <v>0</v>
      </c>
      <c r="V35" s="87">
        <f>分析係数表!D38</f>
        <v>0.54166666666666663</v>
      </c>
      <c r="W35" s="167">
        <f t="shared" si="7"/>
        <v>0</v>
      </c>
      <c r="X35" s="76">
        <f>分析係数表!E38</f>
        <v>0.66666666666666663</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v>
      </c>
      <c r="I36" s="110">
        <f t="shared" si="1"/>
        <v>0</v>
      </c>
      <c r="J36" s="85">
        <f>分析係数表!G39</f>
        <v>0.33114754098360655</v>
      </c>
      <c r="K36" s="111">
        <f t="shared" si="2"/>
        <v>0</v>
      </c>
      <c r="L36" s="79"/>
      <c r="M36" s="80"/>
      <c r="N36" s="81">
        <f>分析係数表!H39</f>
        <v>4.0896078520470756E-3</v>
      </c>
      <c r="O36" s="82">
        <f t="shared" si="3"/>
        <v>0</v>
      </c>
      <c r="P36" s="76">
        <f>分析係数表!C39</f>
        <v>1</v>
      </c>
      <c r="Q36" s="82">
        <f t="shared" si="4"/>
        <v>0</v>
      </c>
      <c r="R36" s="83">
        <v>0</v>
      </c>
      <c r="S36" s="84">
        <f t="shared" si="5"/>
        <v>0</v>
      </c>
      <c r="T36" s="85">
        <f>分析係数表!F39</f>
        <v>0.68196721311475406</v>
      </c>
      <c r="U36" s="86">
        <f t="shared" si="6"/>
        <v>0</v>
      </c>
      <c r="V36" s="87">
        <f>分析係数表!D39</f>
        <v>6.0655737704918035E-2</v>
      </c>
      <c r="W36" s="167">
        <f t="shared" si="7"/>
        <v>0</v>
      </c>
      <c r="X36" s="76">
        <f>分析係数表!E39</f>
        <v>7.7049180327868852E-2</v>
      </c>
      <c r="Y36" s="166">
        <f t="shared" si="8"/>
        <v>0</v>
      </c>
    </row>
    <row r="37" spans="1:25" x14ac:dyDescent="0.2">
      <c r="A37" s="6" t="s">
        <v>25</v>
      </c>
      <c r="B37" s="5" t="s">
        <v>40</v>
      </c>
      <c r="C37" s="90"/>
      <c r="D37" s="107">
        <f>投入係数表!AK37</f>
        <v>0</v>
      </c>
      <c r="E37" s="110">
        <f t="shared" si="9"/>
        <v>0</v>
      </c>
      <c r="F37" s="85">
        <f>分析係数表!C40</f>
        <v>0.77068092290377044</v>
      </c>
      <c r="G37" s="110">
        <f t="shared" si="0"/>
        <v>0</v>
      </c>
      <c r="H37" s="110">
        <v>0</v>
      </c>
      <c r="I37" s="110">
        <f t="shared" si="1"/>
        <v>0</v>
      </c>
      <c r="J37" s="85">
        <f>分析係数表!G40</f>
        <v>0.52989130434782605</v>
      </c>
      <c r="K37" s="111">
        <f t="shared" si="2"/>
        <v>0</v>
      </c>
      <c r="L37" s="79"/>
      <c r="M37" s="80"/>
      <c r="N37" s="81">
        <f>分析係数表!H40</f>
        <v>3.0172217930658426E-2</v>
      </c>
      <c r="O37" s="82">
        <f t="shared" si="3"/>
        <v>0</v>
      </c>
      <c r="P37" s="76">
        <f>分析係数表!C40</f>
        <v>0.77068092290377044</v>
      </c>
      <c r="Q37" s="82">
        <f t="shared" si="4"/>
        <v>0</v>
      </c>
      <c r="R37" s="83">
        <v>0</v>
      </c>
      <c r="S37" s="84">
        <f t="shared" si="5"/>
        <v>0</v>
      </c>
      <c r="T37" s="85">
        <f>分析係数表!F40</f>
        <v>0.69599184782608692</v>
      </c>
      <c r="U37" s="86">
        <f t="shared" si="6"/>
        <v>0</v>
      </c>
      <c r="V37" s="87">
        <f>分析係数表!D40</f>
        <v>8.4918478260869568E-2</v>
      </c>
      <c r="W37" s="167">
        <f t="shared" si="7"/>
        <v>0</v>
      </c>
      <c r="X37" s="76">
        <f>分析係数表!E40</f>
        <v>5.1630434782608696E-2</v>
      </c>
      <c r="Y37" s="166">
        <f t="shared" si="8"/>
        <v>0</v>
      </c>
    </row>
    <row r="38" spans="1:25" x14ac:dyDescent="0.2">
      <c r="A38" s="6" t="s">
        <v>26</v>
      </c>
      <c r="B38" s="5" t="s">
        <v>276</v>
      </c>
      <c r="C38" s="90"/>
      <c r="D38" s="107">
        <f>投入係数表!AK38</f>
        <v>0</v>
      </c>
      <c r="E38" s="110">
        <f t="shared" si="9"/>
        <v>0</v>
      </c>
      <c r="F38" s="85">
        <f>分析係数表!C41</f>
        <v>0.61174300645557944</v>
      </c>
      <c r="G38" s="110">
        <f t="shared" si="0"/>
        <v>0</v>
      </c>
      <c r="H38" s="110">
        <v>0</v>
      </c>
      <c r="I38" s="110">
        <f t="shared" si="1"/>
        <v>0</v>
      </c>
      <c r="J38" s="85">
        <f>分析係数表!G41</f>
        <v>0.45221971407072986</v>
      </c>
      <c r="K38" s="111">
        <f t="shared" si="2"/>
        <v>0</v>
      </c>
      <c r="L38" s="79"/>
      <c r="M38" s="80"/>
      <c r="N38" s="81">
        <f>分析係数表!H41</f>
        <v>5.2210660244467667E-2</v>
      </c>
      <c r="O38" s="82">
        <f t="shared" si="3"/>
        <v>0</v>
      </c>
      <c r="P38" s="76">
        <f>分析係数表!C41</f>
        <v>0.61174300645557944</v>
      </c>
      <c r="Q38" s="82">
        <f t="shared" si="4"/>
        <v>0</v>
      </c>
      <c r="R38" s="83">
        <v>0</v>
      </c>
      <c r="S38" s="84">
        <f t="shared" si="5"/>
        <v>0</v>
      </c>
      <c r="T38" s="85">
        <f>分析係数表!F41</f>
        <v>0.5410082768999247</v>
      </c>
      <c r="U38" s="86">
        <f t="shared" si="6"/>
        <v>0</v>
      </c>
      <c r="V38" s="87">
        <f>分析係数表!D41</f>
        <v>0.16428392274893402</v>
      </c>
      <c r="W38" s="167">
        <f t="shared" si="7"/>
        <v>0</v>
      </c>
      <c r="X38" s="76">
        <f>分析係数表!E41</f>
        <v>0.16127414095811388</v>
      </c>
      <c r="Y38" s="166">
        <f t="shared" si="8"/>
        <v>0</v>
      </c>
    </row>
    <row r="39" spans="1:25" x14ac:dyDescent="0.2">
      <c r="A39" s="6" t="s">
        <v>51</v>
      </c>
      <c r="B39" s="5" t="s">
        <v>367</v>
      </c>
      <c r="C39" s="75">
        <f>最終需要_まとめ!C40</f>
        <v>100</v>
      </c>
      <c r="D39" s="107">
        <f>投入係数表!AK39</f>
        <v>0</v>
      </c>
      <c r="E39" s="110">
        <f t="shared" si="9"/>
        <v>0</v>
      </c>
      <c r="F39" s="85">
        <f>分析係数表!C42</f>
        <v>0</v>
      </c>
      <c r="G39" s="110">
        <f>E39*F39</f>
        <v>0</v>
      </c>
      <c r="H39" s="110">
        <v>0</v>
      </c>
      <c r="I39" s="110">
        <f>C39+H39</f>
        <v>100</v>
      </c>
      <c r="J39" s="85">
        <f>分析係数表!G42</f>
        <v>0</v>
      </c>
      <c r="K39" s="111">
        <f>I39*J39</f>
        <v>0</v>
      </c>
      <c r="L39" s="79"/>
      <c r="M39" s="80"/>
      <c r="N39" s="81">
        <f>分析係数表!H42</f>
        <v>1.5086108965329213E-2</v>
      </c>
      <c r="O39" s="82">
        <f t="shared" si="3"/>
        <v>0</v>
      </c>
      <c r="P39" s="76">
        <f>分析係数表!C42</f>
        <v>0</v>
      </c>
      <c r="Q39" s="82">
        <f>O39*P39</f>
        <v>0</v>
      </c>
      <c r="R39" s="83">
        <v>0</v>
      </c>
      <c r="S39" s="84">
        <f>I39+R39</f>
        <v>100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107">
        <f>投入係数表!AK40</f>
        <v>0</v>
      </c>
      <c r="E40" s="110">
        <f t="shared" si="9"/>
        <v>0</v>
      </c>
      <c r="F40" s="85">
        <f>分析係数表!C43</f>
        <v>0.17601918465227817</v>
      </c>
      <c r="G40" s="110">
        <f>E40*F40</f>
        <v>0</v>
      </c>
      <c r="H40" s="110">
        <v>0</v>
      </c>
      <c r="I40" s="110">
        <f>C40+H40</f>
        <v>0</v>
      </c>
      <c r="J40" s="85">
        <f>分析係数表!G43</f>
        <v>0.3244228432563791</v>
      </c>
      <c r="K40" s="111">
        <f>I40*J40</f>
        <v>0</v>
      </c>
      <c r="L40" s="79"/>
      <c r="M40" s="80"/>
      <c r="N40" s="81">
        <f>分析係数表!H43</f>
        <v>4.0396237560776115E-2</v>
      </c>
      <c r="O40" s="82">
        <f t="shared" si="3"/>
        <v>0</v>
      </c>
      <c r="P40" s="76">
        <f>分析係数表!C43</f>
        <v>0.17601918465227817</v>
      </c>
      <c r="Q40" s="82">
        <f>O40*P40</f>
        <v>0</v>
      </c>
      <c r="R40" s="83">
        <v>0</v>
      </c>
      <c r="S40" s="84">
        <f>I40+R40</f>
        <v>0</v>
      </c>
      <c r="T40" s="85">
        <f>分析係数表!F43</f>
        <v>0.59416767922235725</v>
      </c>
      <c r="U40" s="86">
        <f>S40*T40</f>
        <v>0</v>
      </c>
      <c r="V40" s="87">
        <f>分析係数表!D43</f>
        <v>0.17253948967193194</v>
      </c>
      <c r="W40" s="167">
        <f>ROUND(S40*V40,0)</f>
        <v>0</v>
      </c>
      <c r="X40" s="76">
        <f>分析係数表!E43</f>
        <v>9.5990279465370601E-2</v>
      </c>
      <c r="Y40" s="166">
        <f>ROUND(S40*X40,0)</f>
        <v>0</v>
      </c>
    </row>
    <row r="41" spans="1:25" x14ac:dyDescent="0.2">
      <c r="A41" s="6" t="s">
        <v>340</v>
      </c>
      <c r="B41" s="5" t="s">
        <v>42</v>
      </c>
      <c r="C41" s="90"/>
      <c r="D41" s="107">
        <f>投入係数表!AK41</f>
        <v>0</v>
      </c>
      <c r="E41" s="110">
        <f t="shared" si="9"/>
        <v>0</v>
      </c>
      <c r="F41" s="85">
        <f>分析係数表!C44</f>
        <v>0.35545171339563864</v>
      </c>
      <c r="G41" s="110">
        <f>E41*F41</f>
        <v>0</v>
      </c>
      <c r="H41" s="110">
        <v>0</v>
      </c>
      <c r="I41" s="110">
        <f>C41+H41</f>
        <v>0</v>
      </c>
      <c r="J41" s="85">
        <f>分析係数表!G44</f>
        <v>0.26461880088823092</v>
      </c>
      <c r="K41" s="111">
        <f>I41*J41</f>
        <v>0</v>
      </c>
      <c r="L41" s="79"/>
      <c r="M41" s="80"/>
      <c r="N41" s="81">
        <f>分析係数表!H44</f>
        <v>0.11582678238742218</v>
      </c>
      <c r="O41" s="82">
        <f t="shared" si="3"/>
        <v>0</v>
      </c>
      <c r="P41" s="76">
        <f>分析係数表!C44</f>
        <v>0.35545171339563864</v>
      </c>
      <c r="Q41" s="82">
        <f>O41*P41</f>
        <v>0</v>
      </c>
      <c r="R41" s="83">
        <v>0</v>
      </c>
      <c r="S41" s="84">
        <f>I41+R41</f>
        <v>0</v>
      </c>
      <c r="T41" s="85">
        <f>分析係数表!F44</f>
        <v>0.46669133974833454</v>
      </c>
      <c r="U41" s="86">
        <f>S41*T41</f>
        <v>0</v>
      </c>
      <c r="V41" s="87">
        <f>分析係数表!D44</f>
        <v>0.18985936343449297</v>
      </c>
      <c r="W41" s="167">
        <f>ROUND(S41*V41,0)</f>
        <v>0</v>
      </c>
      <c r="X41" s="76">
        <f>分析係数表!E44</f>
        <v>0.1073279052553664</v>
      </c>
      <c r="Y41" s="166">
        <f>ROUND(S41*X41,0)</f>
        <v>0</v>
      </c>
    </row>
    <row r="42" spans="1:25" x14ac:dyDescent="0.2">
      <c r="A42" s="6" t="s">
        <v>341</v>
      </c>
      <c r="B42" s="5" t="s">
        <v>278</v>
      </c>
      <c r="C42" s="90"/>
      <c r="D42" s="107">
        <f>投入係数表!AK42</f>
        <v>0</v>
      </c>
      <c r="E42" s="110">
        <f t="shared" si="9"/>
        <v>0</v>
      </c>
      <c r="F42" s="85">
        <f>分析係数表!C45</f>
        <v>1</v>
      </c>
      <c r="G42" s="110">
        <f>E42*F42</f>
        <v>0</v>
      </c>
      <c r="H42" s="110">
        <v>0</v>
      </c>
      <c r="I42" s="110">
        <f>C42+H42</f>
        <v>0</v>
      </c>
      <c r="J42" s="85">
        <f>分析係数表!G45</f>
        <v>0</v>
      </c>
      <c r="K42" s="111">
        <f>I42*J42</f>
        <v>0</v>
      </c>
      <c r="L42" s="79"/>
      <c r="M42" s="80"/>
      <c r="N42" s="81">
        <f>分析係数表!H45</f>
        <v>0</v>
      </c>
      <c r="O42" s="82">
        <f t="shared" si="3"/>
        <v>0</v>
      </c>
      <c r="P42" s="76">
        <f>分析係数表!C45</f>
        <v>1</v>
      </c>
      <c r="Q42" s="82">
        <f>O42*P42</f>
        <v>0</v>
      </c>
      <c r="R42" s="83">
        <v>0</v>
      </c>
      <c r="S42" s="84">
        <f>I42+R42</f>
        <v>0</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0</v>
      </c>
      <c r="E43" s="110">
        <f t="shared" si="9"/>
        <v>0</v>
      </c>
      <c r="F43" s="85">
        <f>分析係数表!C46</f>
        <v>0.4567198177676538</v>
      </c>
      <c r="G43" s="110">
        <f>E43*F43</f>
        <v>0</v>
      </c>
      <c r="H43" s="110">
        <v>0</v>
      </c>
      <c r="I43" s="110">
        <f>C43+H43</f>
        <v>0</v>
      </c>
      <c r="J43" s="85">
        <f>分析係数表!G46</f>
        <v>7.462686567164179E-3</v>
      </c>
      <c r="K43" s="111">
        <f>I43*J43</f>
        <v>0</v>
      </c>
      <c r="L43" s="79"/>
      <c r="M43" s="80"/>
      <c r="N43" s="81">
        <f>分析係数表!H46</f>
        <v>2.3901485890852909E-2</v>
      </c>
      <c r="O43" s="82">
        <f t="shared" si="3"/>
        <v>0</v>
      </c>
      <c r="P43" s="76">
        <f>分析係数表!C46</f>
        <v>0.4567198177676538</v>
      </c>
      <c r="Q43" s="82">
        <f>O43*P43</f>
        <v>0</v>
      </c>
      <c r="R43" s="83">
        <v>0</v>
      </c>
      <c r="S43" s="84">
        <f>I43+R43</f>
        <v>0</v>
      </c>
      <c r="T43" s="85">
        <f>分析係数表!F46</f>
        <v>0.31592039800995025</v>
      </c>
      <c r="U43" s="86">
        <f>S43*T43</f>
        <v>0</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108">
        <f>投入係数表!AK44</f>
        <v>0</v>
      </c>
      <c r="E44" s="96">
        <f>SUM(E5:E43)</f>
        <v>0</v>
      </c>
      <c r="F44" s="98">
        <f>分析係数表!C47</f>
        <v>0.36342247216802481</v>
      </c>
      <c r="G44" s="96">
        <f>SUM(G5:G43)</f>
        <v>0</v>
      </c>
      <c r="H44" s="96">
        <f>SUM(H5:H43)</f>
        <v>0</v>
      </c>
      <c r="I44" s="96">
        <f>SUM(I5:I43)</f>
        <v>100</v>
      </c>
      <c r="J44" s="98">
        <f>分析係数表!G47</f>
        <v>0.19905001489523683</v>
      </c>
      <c r="K44" s="112">
        <f>SUM(K5:K43)</f>
        <v>0</v>
      </c>
      <c r="L44" s="94">
        <f>最終需要_まとめ!$L$33</f>
        <v>0.627</v>
      </c>
      <c r="M44" s="91">
        <f>K44*L44</f>
        <v>0</v>
      </c>
      <c r="N44" s="95">
        <f>分析係数表!H47</f>
        <v>1</v>
      </c>
      <c r="O44" s="96">
        <f>SUM(O5:O43)</f>
        <v>0</v>
      </c>
      <c r="P44" s="92">
        <f>分析係数表!C47</f>
        <v>0.36342247216802481</v>
      </c>
      <c r="Q44" s="96">
        <f>SUM(Q5:Q43)</f>
        <v>0</v>
      </c>
      <c r="R44" s="91">
        <f>SUM(R5:R43)</f>
        <v>0</v>
      </c>
      <c r="S44" s="97">
        <f>SUM(S5:S43)</f>
        <v>100</v>
      </c>
      <c r="T44" s="98">
        <f>分析係数表!F47</f>
        <v>0.46090827844162724</v>
      </c>
      <c r="U44" s="99">
        <f>SUM(U5:U43)</f>
        <v>0</v>
      </c>
      <c r="V44" s="100">
        <f>分析係数表!D47</f>
        <v>7.2937009698454208E-2</v>
      </c>
      <c r="W44" s="164">
        <f>SUM(W5:W43)</f>
        <v>0</v>
      </c>
      <c r="X44" s="92">
        <f>分析係数表!E47</f>
        <v>5.555923339181093E-2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6" activePane="bottomRight" state="frozen"/>
      <selection pane="topRight" activeCell="C1" sqref="C1"/>
      <selection pane="bottomLeft" activeCell="A6" sqref="A6"/>
      <selection pane="bottomRight" activeCell="M15" sqref="M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111.15224580536065</v>
      </c>
      <c r="D6" s="193">
        <f>'1'!U5+'2'!U5+'3'!U5+'4'!U5+'5'!U5+'6'!U5+'7'!U5+'8'!U5+'9'!U5+'10'!U5+'11'!U5+'12'!U5+'13'!U5+'14'!U5+'15'!U5+'16'!U5+'17'!U5+'18'!U5+'19'!U5+'20'!U5+'21'!U5+'22'!U5+'23'!U5+'24'!U5+'25'!U5+'26'!U5+'27'!U5+'28'!U5+'29'!U5+'30'!U5+'31'!U5+'32'!U5+'33'!U5+'34'!U5+'35'!U5+'36'!U5+'37'!U5+'38'!U5+'39'!U5</f>
        <v>49.611856054587825</v>
      </c>
      <c r="E6" s="120">
        <f>'1'!W5+'2'!W5+'3'!W5+'4'!W5+'5'!W5+'6'!W5+'7'!W5+'8'!W5+'9'!W5+'10'!W5+'11'!W5+'12'!W5+'13'!W5+'14'!W5+'15'!W5+'16'!W5+'17'!W5+'18'!W5+'19'!W5+'20'!W5+'21'!W5+'22'!W5+'23'!W5+'24'!W5+'25'!W5+'26'!W5+'27'!W5+'28'!W5+'29'!W5+'30'!W5+'31'!W5+'32'!W5+'33'!W5+'34'!W5+'35'!W5+'36'!W5+'37'!W5+'38'!W5+'39'!W5</f>
        <v>30</v>
      </c>
      <c r="F6" s="172">
        <f>'1'!Y5+'2'!Y5+'3'!Y5+'4'!Y5+'5'!Y5+'6'!Y5+'7'!Y5+'8'!Y5+'9'!Y5+'10'!Y5+'11'!Y5+'12'!Y5+'13'!Y5+'14'!Y5+'15'!Y5+'16'!Y5+'17'!Y5+'18'!Y5+'19'!Y5+'20'!Y5+'21'!Y5+'22'!Y5+'23'!Y5+'24'!Y5+'25'!Y5+'26'!Y5+'27'!Y5+'28'!Y5+'29'!Y5+'30'!Y5+'31'!Y5+'32'!Y5+'33'!Y5+'34'!Y5+'35'!Y5+'36'!Y5+'37'!Y5+'38'!Y5+'39'!Y5</f>
        <v>9</v>
      </c>
      <c r="G6" s="116">
        <v>1</v>
      </c>
      <c r="I6" s="144" t="s">
        <v>256</v>
      </c>
      <c r="J6" s="145">
        <f>C45</f>
        <v>4577.6665125035652</v>
      </c>
      <c r="K6" s="145">
        <f>D45</f>
        <v>2055.1892552542636</v>
      </c>
      <c r="L6" s="146">
        <f>E45</f>
        <v>507</v>
      </c>
      <c r="M6" s="147">
        <f>F45</f>
        <v>428</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117.26351413802301</v>
      </c>
      <c r="D7" s="193">
        <f>'1'!U6+'2'!U6+'3'!U6+'4'!U6+'5'!U6+'6'!U6+'7'!U6+'8'!U6+'9'!U6+'10'!U6+'11'!U6+'12'!U6+'13'!U6+'14'!U6+'15'!U6+'16'!U6+'17'!U6+'18'!U6+'19'!U6+'20'!U6+'21'!U6+'22'!U6+'23'!U6+'24'!U6+'25'!U6+'26'!U6+'27'!U6+'28'!U6+'29'!U6+'30'!U6+'31'!U6+'32'!U6+'33'!U6+'34'!U6+'35'!U6+'36'!U6+'37'!U6+'38'!U6+'39'!U6</f>
        <v>75.070567462192273</v>
      </c>
      <c r="E7" s="120">
        <f>'1'!W6+'2'!W6+'3'!W6+'4'!W6+'5'!W6+'6'!W6+'7'!W6+'8'!W6+'9'!W6+'10'!W6+'11'!W6+'12'!W6+'13'!W6+'14'!W6+'15'!W6+'16'!W6+'17'!W6+'18'!W6+'19'!W6+'20'!W6+'21'!W6+'22'!W6+'23'!W6+'24'!W6+'25'!W6+'26'!W6+'27'!W6+'28'!W6+'29'!W6+'30'!W6+'31'!W6+'32'!W6+'33'!W6+'34'!W6+'35'!W6+'36'!W6+'37'!W6+'38'!W6+'39'!W6</f>
        <v>21</v>
      </c>
      <c r="F7" s="172">
        <f>'1'!Y6+'2'!Y6+'3'!Y6+'4'!Y6+'5'!Y6+'6'!Y6+'7'!Y6+'8'!Y6+'9'!Y6+'10'!Y6+'11'!Y6+'12'!Y6+'13'!Y6+'14'!Y6+'15'!Y6+'16'!Y6+'17'!Y6+'18'!Y6+'19'!Y6+'20'!Y6+'21'!Y6+'22'!Y6+'23'!Y6+'24'!Y6+'25'!Y6+'26'!Y6+'27'!Y6+'28'!Y6+'29'!Y6+'30'!Y6+'31'!Y6+'32'!Y6+'33'!Y6+'34'!Y6+'35'!Y6+'36'!Y6+'37'!Y6+'38'!Y6+'39'!Y6</f>
        <v>13</v>
      </c>
      <c r="G7" s="117">
        <v>2</v>
      </c>
      <c r="I7" s="144" t="s">
        <v>257</v>
      </c>
      <c r="J7" s="145">
        <f>最終需要_まとめ!C45</f>
        <v>3900</v>
      </c>
      <c r="K7" s="383">
        <f>Q46</f>
        <v>34606</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259</v>
      </c>
      <c r="J8" s="441">
        <f>J6/J7</f>
        <v>1.1737606442316835</v>
      </c>
      <c r="K8" s="150">
        <f>K6/K7*100</f>
        <v>5.9388234851016106</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113.30413896752286</v>
      </c>
      <c r="D9" s="193">
        <f>'1'!U8+'2'!U8+'3'!U8+'4'!U8+'5'!U8+'6'!U8+'7'!U8+'8'!U8+'9'!U8+'10'!U8+'11'!U8+'12'!U8+'13'!U8+'14'!U8+'15'!U8+'16'!U8+'17'!U8+'18'!U8+'19'!U8+'20'!U8+'21'!U8+'22'!U8+'23'!U8+'24'!U8+'25'!U8+'26'!U8+'27'!U8+'28'!U8+'29'!U8+'30'!U8+'31'!U8+'32'!U8+'33'!U8+'34'!U8+'35'!U8+'36'!U8+'37'!U8+'38'!U8+'39'!U8</f>
        <v>62.668218455488308</v>
      </c>
      <c r="E9" s="120">
        <f>'1'!W8+'2'!W8+'3'!W8+'4'!W8+'5'!W8+'6'!W8+'7'!W8+'8'!W8+'9'!W8+'10'!W8+'11'!W8+'12'!W8+'13'!W8+'14'!W8+'15'!W8+'16'!W8+'17'!W8+'18'!W8+'19'!W8+'20'!W8+'21'!W8+'22'!W8+'23'!W8+'24'!W8+'25'!W8+'26'!W8+'27'!W8+'28'!W8+'29'!W8+'30'!W8+'31'!W8+'32'!W8+'33'!W8+'34'!W8+'35'!W8+'36'!W8+'37'!W8+'38'!W8+'39'!W8</f>
        <v>2</v>
      </c>
      <c r="F9" s="172">
        <f>'1'!Y8+'2'!Y8+'3'!Y8+'4'!Y8+'5'!Y8+'6'!Y8+'7'!Y8+'8'!Y8+'9'!Y8+'10'!Y8+'11'!Y8+'12'!Y8+'13'!Y8+'14'!Y8+'15'!Y8+'16'!Y8+'17'!Y8+'18'!Y8+'19'!Y8+'20'!Y8+'21'!Y8+'22'!Y8+'23'!Y8+'24'!Y8+'25'!Y8+'26'!Y8+'27'!Y8+'28'!Y8+'29'!Y8+'30'!Y8+'31'!Y8+'32'!Y8+'33'!Y8+'34'!Y8+'35'!Y8+'36'!Y8+'37'!Y8+'38'!Y8+'39'!Y8</f>
        <v>1</v>
      </c>
      <c r="G9" s="117">
        <v>4</v>
      </c>
      <c r="I9" s="152" t="s">
        <v>125</v>
      </c>
      <c r="J9" s="460" t="s">
        <v>608</v>
      </c>
      <c r="K9" s="461"/>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105.8439703078303</v>
      </c>
      <c r="D10" s="194">
        <f>'1'!U9+'2'!U9+'3'!U9+'4'!U9+'5'!U9+'6'!U9+'7'!U9+'8'!U9+'9'!U9+'10'!U9+'11'!U9+'12'!U9+'13'!U9+'14'!U9+'15'!U9+'16'!U9+'17'!U9+'18'!U9+'19'!U9+'20'!U9+'21'!U9+'22'!U9+'23'!U9+'24'!U9+'25'!U9+'26'!U9+'27'!U9+'28'!U9+'29'!U9+'30'!U9+'31'!U9+'32'!U9+'33'!U9+'34'!U9+'35'!U9+'36'!U9+'37'!U9+'38'!U9+'39'!U9</f>
        <v>51.18703158174177</v>
      </c>
      <c r="E10" s="119">
        <f>'1'!W9+'2'!W9+'3'!W9+'4'!W9+'5'!W9+'6'!W9+'7'!W9+'8'!W9+'9'!W9+'10'!W9+'11'!W9+'12'!W9+'13'!W9+'14'!W9+'15'!W9+'16'!W9+'17'!W9+'18'!W9+'19'!W9+'20'!W9+'21'!W9+'22'!W9+'23'!W9+'24'!W9+'25'!W9+'26'!W9+'27'!W9+'28'!W9+'29'!W9+'30'!W9+'31'!W9+'32'!W9+'33'!W9+'34'!W9+'35'!W9+'36'!W9+'37'!W9+'38'!W9+'39'!W9</f>
        <v>3</v>
      </c>
      <c r="F10" s="171">
        <f>'1'!Y9+'2'!Y9+'3'!Y9+'4'!Y9+'5'!Y9+'6'!Y9+'7'!Y9+'8'!Y9+'9'!Y9+'10'!Y9+'11'!Y9+'12'!Y9+'13'!Y9+'14'!Y9+'15'!Y9+'16'!Y9+'17'!Y9+'18'!Y9+'19'!Y9+'20'!Y9+'21'!Y9+'22'!Y9+'23'!Y9+'24'!Y9+'25'!Y9+'26'!Y9+'27'!Y9+'28'!Y9+'29'!Y9+'30'!Y9+'31'!Y9+'32'!Y9+'33'!Y9+'34'!Y9+'35'!Y9+'36'!Y9+'37'!Y9+'38'!Y9+'39'!Y9</f>
        <v>4</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37.768240343347642</v>
      </c>
      <c r="E11" s="120">
        <f>'1'!W10+'2'!W10+'3'!W10+'4'!W10+'5'!W10+'6'!W10+'7'!W10+'8'!W10+'9'!W10+'10'!W10+'11'!W10+'12'!W10+'13'!W10+'14'!W10+'15'!W10+'16'!W10+'17'!W10+'18'!W10+'19'!W10+'20'!W10+'21'!W10+'22'!W10+'23'!W10+'24'!W10+'25'!W10+'26'!W10+'27'!W10+'28'!W10+'29'!W10+'30'!W10+'31'!W10+'32'!W10+'33'!W10+'34'!W10+'35'!W10+'36'!W10+'37'!W10+'38'!W10+'39'!W10</f>
        <v>18</v>
      </c>
      <c r="F11" s="172">
        <f>'1'!Y10+'2'!Y10+'3'!Y10+'4'!Y10+'5'!Y10+'6'!Y10+'7'!Y10+'8'!Y10+'9'!Y10+'10'!Y10+'11'!Y10+'12'!Y10+'13'!Y10+'14'!Y10+'15'!Y10+'16'!Y10+'17'!Y10+'18'!Y10+'19'!Y10+'20'!Y10+'21'!Y10+'22'!Y10+'23'!Y10+'24'!Y10+'25'!Y10+'26'!Y10+'27'!Y10+'28'!Y10+'29'!Y10+'30'!Y10+'31'!Y10+'32'!Y10+'33'!Y10+'34'!Y10+'35'!Y10+'36'!Y10+'37'!Y10+'38'!Y10+'39'!Y10</f>
        <v>17</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179.91541051927337</v>
      </c>
      <c r="D12" s="193">
        <f>'1'!U11+'2'!U11+'3'!U11+'4'!U11+'5'!U11+'6'!U11+'7'!U11+'8'!U11+'9'!U11+'10'!U11+'11'!U11+'12'!U11+'13'!U11+'14'!U11+'15'!U11+'16'!U11+'17'!U11+'18'!U11+'19'!U11+'20'!U11+'21'!U11+'22'!U11+'23'!U11+'24'!U11+'25'!U11+'26'!U11+'27'!U11+'28'!U11+'29'!U11+'30'!U11+'31'!U11+'32'!U11+'33'!U11+'34'!U11+'35'!U11+'36'!U11+'37'!U11+'38'!U11+'39'!U11</f>
        <v>52.582824697048025</v>
      </c>
      <c r="E12" s="120">
        <f>'1'!W11+'2'!W11+'3'!W11+'4'!W11+'5'!W11+'6'!W11+'7'!W11+'8'!W11+'9'!W11+'10'!W11+'11'!W11+'12'!W11+'13'!W11+'14'!W11+'15'!W11+'16'!W11+'17'!W11+'18'!W11+'19'!W11+'20'!W11+'21'!W11+'22'!W11+'23'!W11+'24'!W11+'25'!W11+'26'!W11+'27'!W11+'28'!W11+'29'!W11+'30'!W11+'31'!W11+'32'!W11+'33'!W11+'34'!W11+'35'!W11+'36'!W11+'37'!W11+'38'!W11+'39'!W11</f>
        <v>4</v>
      </c>
      <c r="F12" s="172">
        <f>'1'!Y11+'2'!Y11+'3'!Y11+'4'!Y11+'5'!Y11+'6'!Y11+'7'!Y11+'8'!Y11+'9'!Y11+'10'!Y11+'11'!Y11+'12'!Y11+'13'!Y11+'14'!Y11+'15'!Y11+'16'!Y11+'17'!Y11+'18'!Y11+'19'!Y11+'20'!Y11+'21'!Y11+'22'!Y11+'23'!Y11+'24'!Y11+'25'!Y11+'26'!Y11+'27'!Y11+'28'!Y11+'29'!Y11+'30'!Y11+'31'!Y11+'32'!Y11+'33'!Y11+'34'!Y11+'35'!Y11+'36'!Y11+'37'!Y11+'38'!Y11+'39'!Y11</f>
        <v>4</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30.232558139534881</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2</v>
      </c>
      <c r="G13" s="117">
        <v>8</v>
      </c>
      <c r="I13" s="177" t="s">
        <v>320</v>
      </c>
      <c r="J13" s="183">
        <f>'1'!H44+'2'!H44+'3'!H44+'4'!H44+'5'!H44+'6'!H44+'7'!H44+'8'!H44+'9'!H44+'10'!H44+'11'!H44+'12'!H44+'13'!H44+'14'!H44+'15'!H44+'16'!H44+'17'!H44+'18'!H44+'19'!H44+'20'!H44+'21'!H44+'22'!H44+'23'!H44+'24'!H44+'25'!H44+'26'!H44+'27'!H44+'28'!H44+'29'!H44+'30'!H44+'31'!H44+'32'!H44+'33'!H44+'34'!H44+'35'!H44+'36'!H44+'37'!H44+'38'!H44+'39'!H44</f>
        <v>476.28658184881897</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104.85519413957199</v>
      </c>
      <c r="D14" s="193">
        <f>'1'!U13+'2'!U13+'3'!U13+'4'!U13+'5'!U13+'6'!U13+'7'!U13+'8'!U13+'9'!U13+'10'!U13+'11'!U13+'12'!U13+'13'!U13+'14'!U13+'15'!U13+'16'!U13+'17'!U13+'18'!U13+'19'!U13+'20'!U13+'21'!U13+'22'!U13+'23'!U13+'24'!U13+'25'!U13+'26'!U13+'27'!U13+'28'!U13+'29'!U13+'30'!U13+'31'!U13+'32'!U13+'33'!U13+'34'!U13+'35'!U13+'36'!U13+'37'!U13+'38'!U13+'39'!U13</f>
        <v>30.267478720701185</v>
      </c>
      <c r="E14" s="120">
        <f>'1'!W13+'2'!W13+'3'!W13+'4'!W13+'5'!W13+'6'!W13+'7'!W13+'8'!W13+'9'!W13+'10'!W13+'11'!W13+'12'!W13+'13'!W13+'14'!W13+'15'!W13+'16'!W13+'17'!W13+'18'!W13+'19'!W13+'20'!W13+'21'!W13+'22'!W13+'23'!W13+'24'!W13+'25'!W13+'26'!W13+'27'!W13+'28'!W13+'29'!W13+'30'!W13+'31'!W13+'32'!W13+'33'!W13+'34'!W13+'35'!W13+'36'!W13+'37'!W13+'38'!W13+'39'!W13</f>
        <v>3</v>
      </c>
      <c r="F14" s="172">
        <f>'1'!Y13+'2'!Y13+'3'!Y13+'4'!Y13+'5'!Y13+'6'!Y13+'7'!Y13+'8'!Y13+'9'!Y13+'10'!Y13+'11'!Y13+'12'!Y13+'13'!Y13+'14'!Y13+'15'!Y13+'16'!Y13+'17'!Y13+'18'!Y13+'19'!Y13+'20'!Y13+'21'!Y13+'22'!Y13+'23'!Y13+'24'!Y13+'25'!Y13+'26'!Y13+'27'!Y13+'28'!Y13+'29'!Y13+'30'!Y13+'31'!Y13+'32'!Y13+'33'!Y13+'34'!Y13+'35'!Y13+'36'!Y13+'37'!Y13+'38'!Y13+'39'!Y13</f>
        <v>3</v>
      </c>
      <c r="G14" s="117">
        <v>9</v>
      </c>
      <c r="I14" s="178" t="s">
        <v>321</v>
      </c>
      <c r="J14" s="184">
        <f>'1'!R44+'2'!R44+'3'!R44+'4'!R44+'5'!R44+'6'!R44+'7'!R44+'8'!R44+'9'!R44+'10'!R44+'11'!R44+'12'!R44+'13'!R44+'14'!R44+'15'!R44+'16'!R44+'17'!R44+'18'!R44+'19'!R44+'20'!R44+'21'!R44+'22'!R44+'23'!R44+'24'!R44+'25'!R44+'26'!R44+'27'!R44+'28'!R44+'29'!R44+'30'!R44+'31'!R44+'32'!R44+'33'!R44+'34'!R44+'35'!R44+'36'!R44+'37'!R44+'38'!R44+'39'!R44</f>
        <v>201.25077555901672</v>
      </c>
      <c r="M14" t="s">
        <v>177</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109.38987298575535</v>
      </c>
      <c r="D15" s="193">
        <f>'1'!U14+'2'!U14+'3'!U14+'4'!U14+'5'!U14+'6'!U14+'7'!U14+'8'!U14+'9'!U14+'10'!U14+'11'!U14+'12'!U14+'13'!U14+'14'!U14+'15'!U14+'16'!U14+'17'!U14+'18'!U14+'19'!U14+'20'!U14+'21'!U14+'22'!U14+'23'!U14+'24'!U14+'25'!U14+'26'!U14+'27'!U14+'28'!U14+'29'!U14+'30'!U14+'31'!U14+'32'!U14+'33'!U14+'34'!U14+'35'!U14+'36'!U14+'37'!U14+'38'!U14+'39'!U14</f>
        <v>35.482765523110551</v>
      </c>
      <c r="E15" s="120">
        <f>'1'!W14+'2'!W14+'3'!W14+'4'!W14+'5'!W14+'6'!W14+'7'!W14+'8'!W14+'9'!W14+'10'!W14+'11'!W14+'12'!W14+'13'!W14+'14'!W14+'15'!W14+'16'!W14+'17'!W14+'18'!W14+'19'!W14+'20'!W14+'21'!W14+'22'!W14+'23'!W14+'24'!W14+'25'!W14+'26'!W14+'27'!W14+'28'!W14+'29'!W14+'30'!W14+'31'!W14+'32'!W14+'33'!W14+'34'!W14+'35'!W14+'36'!W14+'37'!W14+'38'!W14+'39'!W14</f>
        <v>3</v>
      </c>
      <c r="F15" s="172">
        <f>'1'!Y14+'2'!Y14+'3'!Y14+'4'!Y14+'5'!Y14+'6'!Y14+'7'!Y14+'8'!Y14+'9'!Y14+'10'!Y14+'11'!Y14+'12'!Y14+'13'!Y14+'14'!Y14+'15'!Y14+'16'!Y14+'17'!Y14+'18'!Y14+'19'!Y14+'20'!Y14+'21'!Y14+'22'!Y14+'23'!Y14+'24'!Y14+'25'!Y14+'26'!Y14+'27'!Y14+'28'!Y14+'29'!Y14+'30'!Y14+'31'!Y14+'32'!Y14+'33'!Y14+'34'!Y14+'35'!Y14+'36'!Y14+'37'!Y14+'38'!Y14+'39'!Y14</f>
        <v>2</v>
      </c>
      <c r="G15" s="117">
        <v>10</v>
      </c>
      <c r="I15" s="179" t="s">
        <v>322</v>
      </c>
      <c r="J15" s="182">
        <f>J12+J13+J14</f>
        <v>4577.5373574078358</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110.50403362341126</v>
      </c>
      <c r="D16" s="193">
        <f>'1'!U15+'2'!U15+'3'!U15+'4'!U15+'5'!U15+'6'!U15+'7'!U15+'8'!U15+'9'!U15+'10'!U15+'11'!U15+'12'!U15+'13'!U15+'14'!U15+'15'!U15+'16'!U15+'17'!U15+'18'!U15+'19'!U15+'20'!U15+'21'!U15+'22'!U15+'23'!U15+'24'!U15+'25'!U15+'26'!U15+'27'!U15+'28'!U15+'29'!U15+'30'!U15+'31'!U15+'32'!U15+'33'!U15+'34'!U15+'35'!U15+'36'!U15+'37'!U15+'38'!U15+'39'!U15</f>
        <v>49.450108745856085</v>
      </c>
      <c r="E16" s="120">
        <f>'1'!W15+'2'!W15+'3'!W15+'4'!W15+'5'!W15+'6'!W15+'7'!W15+'8'!W15+'9'!W15+'10'!W15+'11'!W15+'12'!W15+'13'!W15+'14'!W15+'15'!W15+'16'!W15+'17'!W15+'18'!W15+'19'!W15+'20'!W15+'21'!W15+'22'!W15+'23'!W15+'24'!W15+'25'!W15+'26'!W15+'27'!W15+'28'!W15+'29'!W15+'30'!W15+'31'!W15+'32'!W15+'33'!W15+'34'!W15+'35'!W15+'36'!W15+'37'!W15+'38'!W15+'39'!W15</f>
        <v>8</v>
      </c>
      <c r="F16" s="172">
        <f>'1'!Y15+'2'!Y15+'3'!Y15+'4'!Y15+'5'!Y15+'6'!Y15+'7'!Y15+'8'!Y15+'9'!Y15+'10'!Y15+'11'!Y15+'12'!Y15+'13'!Y15+'14'!Y15+'15'!Y15+'16'!Y15+'17'!Y15+'18'!Y15+'19'!Y15+'20'!Y15+'21'!Y15+'22'!Y15+'23'!Y15+'24'!Y15+'25'!Y15+'26'!Y15+'27'!Y15+'28'!Y15+'29'!Y15+'30'!Y15+'31'!Y15+'32'!Y15+'33'!Y15+'34'!Y15+'35'!Y15+'36'!Y15+'37'!Y15+'38'!Y15+'39'!Y15</f>
        <v>7</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100</v>
      </c>
      <c r="D17" s="193">
        <f>'1'!U16+'2'!U16+'3'!U16+'4'!U16+'5'!U16+'6'!U16+'7'!U16+'8'!U16+'9'!U16+'10'!U16+'11'!U16+'12'!U16+'13'!U16+'14'!U16+'15'!U16+'16'!U16+'17'!U16+'18'!U16+'19'!U16+'20'!U16+'21'!U16+'22'!U16+'23'!U16+'24'!U16+'25'!U16+'26'!U16+'27'!U16+'28'!U16+'29'!U16+'30'!U16+'31'!U16+'32'!U16+'33'!U16+'34'!U16+'35'!U16+'36'!U16+'37'!U16+'38'!U16+'39'!U16</f>
        <v>20</v>
      </c>
      <c r="E17" s="120">
        <f>'1'!W16+'2'!W16+'3'!W16+'4'!W16+'5'!W16+'6'!W16+'7'!W16+'8'!W16+'9'!W16+'10'!W16+'11'!W16+'12'!W16+'13'!W16+'14'!W16+'15'!W16+'16'!W16+'17'!W16+'18'!W16+'19'!W16+'20'!W16+'21'!W16+'22'!W16+'23'!W16+'24'!W16+'25'!W16+'26'!W16+'27'!W16+'28'!W16+'29'!W16+'30'!W16+'31'!W16+'32'!W16+'33'!W16+'34'!W16+'35'!W16+'36'!W16+'37'!W16+'38'!W16+'39'!W16</f>
        <v>0</v>
      </c>
      <c r="F17" s="172">
        <f>'1'!Y16+'2'!Y16+'3'!Y16+'4'!Y16+'5'!Y16+'6'!Y16+'7'!Y16+'8'!Y16+'9'!Y16+'10'!Y16+'11'!Y16+'12'!Y16+'13'!Y16+'14'!Y16+'15'!Y16+'16'!Y16+'17'!Y16+'18'!Y16+'19'!Y16+'20'!Y16+'21'!Y16+'22'!Y16+'23'!Y16+'24'!Y16+'25'!Y16+'26'!Y16+'27'!Y16+'28'!Y16+'29'!Y16+'30'!Y16+'31'!Y16+'32'!Y16+'33'!Y16+'34'!Y16+'35'!Y16+'36'!Y16+'37'!Y16+'38'!Y16+'39'!Y16</f>
        <v>0</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112.50318650469902</v>
      </c>
      <c r="D18" s="193">
        <f>'1'!U17+'2'!U17+'3'!U17+'4'!U17+'5'!U17+'6'!U17+'7'!U17+'8'!U17+'9'!U17+'10'!U17+'11'!U17+'12'!U17+'13'!U17+'14'!U17+'15'!U17+'16'!U17+'17'!U17+'18'!U17+'19'!U17+'20'!U17+'21'!U17+'22'!U17+'23'!U17+'24'!U17+'25'!U17+'26'!U17+'27'!U17+'28'!U17+'29'!U17+'30'!U17+'31'!U17+'32'!U17+'33'!U17+'34'!U17+'35'!U17+'36'!U17+'37'!U17+'38'!U17+'39'!U17</f>
        <v>25.998635536800197</v>
      </c>
      <c r="E18" s="120">
        <f>'1'!W17+'2'!W17+'3'!W17+'4'!W17+'5'!W17+'6'!W17+'7'!W17+'8'!W17+'9'!W17+'10'!W17+'11'!W17+'12'!W17+'13'!W17+'14'!W17+'15'!W17+'16'!W17+'17'!W17+'18'!W17+'19'!W17+'20'!W17+'21'!W17+'22'!W17+'23'!W17+'24'!W17+'25'!W17+'26'!W17+'27'!W17+'28'!W17+'29'!W17+'30'!W17+'31'!W17+'32'!W17+'33'!W17+'34'!W17+'35'!W17+'36'!W17+'37'!W17+'38'!W17+'39'!W17</f>
        <v>5</v>
      </c>
      <c r="F18" s="172">
        <f>'1'!Y17+'2'!Y17+'3'!Y17+'4'!Y17+'5'!Y17+'6'!Y17+'7'!Y17+'8'!Y17+'9'!Y17+'10'!Y17+'11'!Y17+'12'!Y17+'13'!Y17+'14'!Y17+'15'!Y17+'16'!Y17+'17'!Y17+'18'!Y17+'19'!Y17+'20'!Y17+'21'!Y17+'22'!Y17+'23'!Y17+'24'!Y17+'25'!Y17+'26'!Y17+'27'!Y17+'28'!Y17+'29'!Y17+'30'!Y17+'31'!Y17+'32'!Y17+'33'!Y17+'34'!Y17+'35'!Y17+'36'!Y17+'37'!Y17+'38'!Y17+'39'!Y17</f>
        <v>6</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100.9202043774351</v>
      </c>
      <c r="D19" s="193">
        <f>'1'!U18+'2'!U18+'3'!U18+'4'!U18+'5'!U18+'6'!U18+'7'!U18+'8'!U18+'9'!U18+'10'!U18+'11'!U18+'12'!U18+'13'!U18+'14'!U18+'15'!U18+'16'!U18+'17'!U18+'18'!U18+'19'!U18+'20'!U18+'21'!U18+'22'!U18+'23'!U18+'24'!U18+'25'!U18+'26'!U18+'27'!U18+'28'!U18+'29'!U18+'30'!U18+'31'!U18+'32'!U18+'33'!U18+'34'!U18+'35'!U18+'36'!U18+'37'!U18+'38'!U18+'39'!U18</f>
        <v>44.853424167748926</v>
      </c>
      <c r="E19" s="120">
        <f>'1'!W18+'2'!W18+'3'!W18+'4'!W18+'5'!W18+'6'!W18+'7'!W18+'8'!W18+'9'!W18+'10'!W18+'11'!W18+'12'!W18+'13'!W18+'14'!W18+'15'!W18+'16'!W18+'17'!W18+'18'!W18+'19'!W18+'20'!W18+'21'!W18+'22'!W18+'23'!W18+'24'!W18+'25'!W18+'26'!W18+'27'!W18+'28'!W18+'29'!W18+'30'!W18+'31'!W18+'32'!W18+'33'!W18+'34'!W18+'35'!W18+'36'!W18+'37'!W18+'38'!W18+'39'!W18</f>
        <v>3</v>
      </c>
      <c r="F19" s="172">
        <f>'1'!Y18+'2'!Y18+'3'!Y18+'4'!Y18+'5'!Y18+'6'!Y18+'7'!Y18+'8'!Y18+'9'!Y18+'10'!Y18+'11'!Y18+'12'!Y18+'13'!Y18+'14'!Y18+'15'!Y18+'16'!Y18+'17'!Y18+'18'!Y18+'19'!Y18+'20'!Y18+'21'!Y18+'22'!Y18+'23'!Y18+'24'!Y18+'25'!Y18+'26'!Y18+'27'!Y18+'28'!Y18+'29'!Y18+'30'!Y18+'31'!Y18+'32'!Y18+'33'!Y18+'34'!Y18+'35'!Y18+'36'!Y18+'37'!Y18+'38'!Y18+'39'!Y18</f>
        <v>1</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100</v>
      </c>
      <c r="D20" s="193">
        <f>'1'!U19+'2'!U19+'3'!U19+'4'!U19+'5'!U19+'6'!U19+'7'!U19+'8'!U19+'9'!U19+'10'!U19+'11'!U19+'12'!U19+'13'!U19+'14'!U19+'15'!U19+'16'!U19+'17'!U19+'18'!U19+'19'!U19+'20'!U19+'21'!U19+'22'!U19+'23'!U19+'24'!U19+'25'!U19+'26'!U19+'27'!U19+'28'!U19+'29'!U19+'30'!U19+'31'!U19+'32'!U19+'33'!U19+'34'!U19+'35'!U19+'36'!U19+'37'!U19+'38'!U19+'39'!U19</f>
        <v>47.826086956521742</v>
      </c>
      <c r="E20" s="120">
        <f>'1'!W19+'2'!W19+'3'!W19+'4'!W19+'5'!W19+'6'!W19+'7'!W19+'8'!W19+'9'!W19+'10'!W19+'11'!W19+'12'!W19+'13'!W19+'14'!W19+'15'!W19+'16'!W19+'17'!W19+'18'!W19+'19'!W19+'20'!W19+'21'!W19+'22'!W19+'23'!W19+'24'!W19+'25'!W19+'26'!W19+'27'!W19+'28'!W19+'29'!W19+'30'!W19+'31'!W19+'32'!W19+'33'!W19+'34'!W19+'35'!W19+'36'!W19+'37'!W19+'38'!W19+'39'!W19</f>
        <v>17</v>
      </c>
      <c r="F20" s="172">
        <f>'1'!Y19+'2'!Y19+'3'!Y19+'4'!Y19+'5'!Y19+'6'!Y19+'7'!Y19+'8'!Y19+'9'!Y19+'10'!Y19+'11'!Y19+'12'!Y19+'13'!Y19+'14'!Y19+'15'!Y19+'16'!Y19+'17'!Y19+'18'!Y19+'19'!Y19+'20'!Y19+'21'!Y19+'22'!Y19+'23'!Y19+'24'!Y19+'25'!Y19+'26'!Y19+'27'!Y19+'28'!Y19+'29'!Y19+'30'!Y19+'31'!Y19+'32'!Y19+'33'!Y19+'34'!Y19+'35'!Y19+'36'!Y19+'37'!Y19+'38'!Y19+'39'!Y19</f>
        <v>17</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44.094488188976378</v>
      </c>
      <c r="E21" s="120">
        <f>'1'!W20+'2'!W20+'3'!W20+'4'!W20+'5'!W20+'6'!W20+'7'!W20+'8'!W20+'9'!W20+'10'!W20+'11'!W20+'12'!W20+'13'!W20+'14'!W20+'15'!W20+'16'!W20+'17'!W20+'18'!W20+'19'!W20+'20'!W20+'21'!W20+'22'!W20+'23'!W20+'24'!W20+'25'!W20+'26'!W20+'27'!W20+'28'!W20+'29'!W20+'30'!W20+'31'!W20+'32'!W20+'33'!W20+'34'!W20+'35'!W20+'36'!W20+'37'!W20+'38'!W20+'39'!W20</f>
        <v>6</v>
      </c>
      <c r="F21" s="172">
        <f>'1'!Y20+'2'!Y20+'3'!Y20+'4'!Y20+'5'!Y20+'6'!Y20+'7'!Y20+'8'!Y20+'9'!Y20+'10'!Y20+'11'!Y20+'12'!Y20+'13'!Y20+'14'!Y20+'15'!Y20+'16'!Y20+'17'!Y20+'18'!Y20+'19'!Y20+'20'!Y20+'21'!Y20+'22'!Y20+'23'!Y20+'24'!Y20+'25'!Y20+'26'!Y20+'27'!Y20+'28'!Y20+'29'!Y20+'30'!Y20+'31'!Y20+'32'!Y20+'33'!Y20+'34'!Y20+'35'!Y20+'36'!Y20+'37'!Y20+'38'!Y20+'39'!Y20</f>
        <v>4</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100.24452194693757</v>
      </c>
      <c r="D22" s="193">
        <f>'1'!U21+'2'!U21+'3'!U21+'4'!U21+'5'!U21+'6'!U21+'7'!U21+'8'!U21+'9'!U21+'10'!U21+'11'!U21+'12'!U21+'13'!U21+'14'!U21+'15'!U21+'16'!U21+'17'!U21+'18'!U21+'19'!U21+'20'!U21+'21'!U21+'22'!U21+'23'!U21+'24'!U21+'25'!U21+'26'!U21+'27'!U21+'28'!U21+'29'!U21+'30'!U21+'31'!U21+'32'!U21+'33'!U21+'34'!U21+'35'!U21+'36'!U21+'37'!U21+'38'!U21+'39'!U21</f>
        <v>55.691401081631987</v>
      </c>
      <c r="E22" s="120">
        <f>'1'!W21+'2'!W21+'3'!W21+'4'!W21+'5'!W21+'6'!W21+'7'!W21+'8'!W21+'9'!W21+'10'!W21+'11'!W21+'12'!W21+'13'!W21+'14'!W21+'15'!W21+'16'!W21+'17'!W21+'18'!W21+'19'!W21+'20'!W21+'21'!W21+'22'!W21+'23'!W21+'24'!W21+'25'!W21+'26'!W21+'27'!W21+'28'!W21+'29'!W21+'30'!W21+'31'!W21+'32'!W21+'33'!W21+'34'!W21+'35'!W21+'36'!W21+'37'!W21+'38'!W21+'39'!W21</f>
        <v>0</v>
      </c>
      <c r="F22" s="172">
        <f>'1'!Y21+'2'!Y21+'3'!Y21+'4'!Y21+'5'!Y21+'6'!Y21+'7'!Y21+'8'!Y21+'9'!Y21+'10'!Y21+'11'!Y21+'12'!Y21+'13'!Y21+'14'!Y21+'15'!Y21+'16'!Y21+'17'!Y21+'18'!Y21+'19'!Y21+'20'!Y21+'21'!Y21+'22'!Y21+'23'!Y21+'24'!Y21+'25'!Y21+'26'!Y21+'27'!Y21+'28'!Y21+'29'!Y21+'30'!Y21+'31'!Y21+'32'!Y21+'33'!Y21+'34'!Y21+'35'!Y21+'36'!Y21+'37'!Y21+'38'!Y21+'39'!Y21</f>
        <v>0</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100</v>
      </c>
      <c r="D23" s="193">
        <f>'1'!U22+'2'!U22+'3'!U22+'4'!U22+'5'!U22+'6'!U22+'7'!U22+'8'!U22+'9'!U22+'10'!U22+'11'!U22+'12'!U22+'13'!U22+'14'!U22+'15'!U22+'16'!U22+'17'!U22+'18'!U22+'19'!U22+'20'!U22+'21'!U22+'22'!U22+'23'!U22+'24'!U22+'25'!U22+'26'!U22+'27'!U22+'28'!U22+'29'!U22+'30'!U22+'31'!U22+'32'!U22+'33'!U22+'34'!U22+'35'!U22+'36'!U22+'37'!U22+'38'!U22+'39'!U22</f>
        <v>50</v>
      </c>
      <c r="E23" s="120">
        <f>'1'!W22+'2'!W22+'3'!W22+'4'!W22+'5'!W22+'6'!W22+'7'!W22+'8'!W22+'9'!W22+'10'!W22+'11'!W22+'12'!W22+'13'!W22+'14'!W22+'15'!W22+'16'!W22+'17'!W22+'18'!W22+'19'!W22+'20'!W22+'21'!W22+'22'!W22+'23'!W22+'24'!W22+'25'!W22+'26'!W22+'27'!W22+'28'!W22+'29'!W22+'30'!W22+'31'!W22+'32'!W22+'33'!W22+'34'!W22+'35'!W22+'36'!W22+'37'!W22+'38'!W22+'39'!W22</f>
        <v>0</v>
      </c>
      <c r="F23" s="172">
        <f>'1'!Y22+'2'!Y22+'3'!Y22+'4'!Y22+'5'!Y22+'6'!Y22+'7'!Y22+'8'!Y22+'9'!Y22+'10'!Y22+'11'!Y22+'12'!Y22+'13'!Y22+'14'!Y22+'15'!Y22+'16'!Y22+'17'!Y22+'18'!Y22+'19'!Y22+'20'!Y22+'21'!Y22+'22'!Y22+'23'!Y22+'24'!Y22+'25'!Y22+'26'!Y22+'27'!Y22+'28'!Y22+'29'!Y22+'30'!Y22+'31'!Y22+'32'!Y22+'33'!Y22+'34'!Y22+'35'!Y22+'36'!Y22+'37'!Y22+'38'!Y22+'39'!Y22</f>
        <v>0</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111.96573111835961</v>
      </c>
      <c r="D24" s="193">
        <f>'1'!U23+'2'!U23+'3'!U23+'4'!U23+'5'!U23+'6'!U23+'7'!U23+'8'!U23+'9'!U23+'10'!U23+'11'!U23+'12'!U23+'13'!U23+'14'!U23+'15'!U23+'16'!U23+'17'!U23+'18'!U23+'19'!U23+'20'!U23+'21'!U23+'22'!U23+'23'!U23+'24'!U23+'25'!U23+'26'!U23+'27'!U23+'28'!U23+'29'!U23+'30'!U23+'31'!U23+'32'!U23+'33'!U23+'34'!U23+'35'!U23+'36'!U23+'37'!U23+'38'!U23+'39'!U23</f>
        <v>37.050478297348079</v>
      </c>
      <c r="E24" s="120">
        <f>'1'!W23+'2'!W23+'3'!W23+'4'!W23+'5'!W23+'6'!W23+'7'!W23+'8'!W23+'9'!W23+'10'!W23+'11'!W23+'12'!W23+'13'!W23+'14'!W23+'15'!W23+'16'!W23+'17'!W23+'18'!W23+'19'!W23+'20'!W23+'21'!W23+'22'!W23+'23'!W23+'24'!W23+'25'!W23+'26'!W23+'27'!W23+'28'!W23+'29'!W23+'30'!W23+'31'!W23+'32'!W23+'33'!W23+'34'!W23+'35'!W23+'36'!W23+'37'!W23+'38'!W23+'39'!W23</f>
        <v>2</v>
      </c>
      <c r="F24" s="172">
        <f>'1'!Y23+'2'!Y23+'3'!Y23+'4'!Y23+'5'!Y23+'6'!Y23+'7'!Y23+'8'!Y23+'9'!Y23+'10'!Y23+'11'!Y23+'12'!Y23+'13'!Y23+'14'!Y23+'15'!Y23+'16'!Y23+'17'!Y23+'18'!Y23+'19'!Y23+'20'!Y23+'21'!Y23+'22'!Y23+'23'!Y23+'24'!Y23+'25'!Y23+'26'!Y23+'27'!Y23+'28'!Y23+'29'!Y23+'30'!Y23+'31'!Y23+'32'!Y23+'33'!Y23+'34'!Y23+'35'!Y23+'36'!Y23+'37'!Y23+'38'!Y23+'39'!Y23</f>
        <v>2</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100.01412838689303</v>
      </c>
      <c r="D25" s="193">
        <f>'1'!U24+'2'!U24+'3'!U24+'4'!U24+'5'!U24+'6'!U24+'7'!U24+'8'!U24+'9'!U24+'10'!U24+'11'!U24+'12'!U24+'13'!U24+'14'!U24+'15'!U24+'16'!U24+'17'!U24+'18'!U24+'19'!U24+'20'!U24+'21'!U24+'22'!U24+'23'!U24+'24'!U24+'25'!U24+'26'!U24+'27'!U24+'28'!U24+'29'!U24+'30'!U24+'31'!U24+'32'!U24+'33'!U24+'34'!U24+'35'!U24+'36'!U24+'37'!U24+'38'!U24+'39'!U24</f>
        <v>57.150930506796016</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100.32748905050973</v>
      </c>
      <c r="D26" s="193">
        <f>'1'!U25+'2'!U25+'3'!U25+'4'!U25+'5'!U25+'6'!U25+'7'!U25+'8'!U25+'9'!U25+'10'!U25+'11'!U25+'12'!U25+'13'!U25+'14'!U25+'15'!U25+'16'!U25+'17'!U25+'18'!U25+'19'!U25+'20'!U25+'21'!U25+'22'!U25+'23'!U25+'24'!U25+'25'!U25+'26'!U25+'27'!U25+'28'!U25+'29'!U25+'30'!U25+'31'!U25+'32'!U25+'33'!U25+'34'!U25+'35'!U25+'36'!U25+'37'!U25+'38'!U25+'39'!U25</f>
        <v>20.901560218856183</v>
      </c>
      <c r="E26" s="120">
        <f>'1'!W25+'2'!W25+'3'!W25+'4'!W25+'5'!W25+'6'!W25+'7'!W25+'8'!W25+'9'!W25+'10'!W25+'11'!W25+'12'!W25+'13'!W25+'14'!W25+'15'!W25+'16'!W25+'17'!W25+'18'!W25+'19'!W25+'20'!W25+'21'!W25+'22'!W25+'23'!W25+'24'!W25+'25'!W25+'26'!W25+'27'!W25+'28'!W25+'29'!W25+'30'!W25+'31'!W25+'32'!W25+'33'!W25+'34'!W25+'35'!W25+'36'!W25+'37'!W25+'38'!W25+'39'!W25</f>
        <v>119</v>
      </c>
      <c r="F26" s="172">
        <f>'1'!Y25+'2'!Y25+'3'!Y25+'4'!Y25+'5'!Y25+'6'!Y25+'7'!Y25+'8'!Y25+'9'!Y25+'10'!Y25+'11'!Y25+'12'!Y25+'13'!Y25+'14'!Y25+'15'!Y25+'16'!Y25+'17'!Y25+'18'!Y25+'19'!Y25+'20'!Y25+'21'!Y25+'22'!Y25+'23'!Y25+'24'!Y25+'25'!Y25+'26'!Y25+'27'!Y25+'28'!Y25+'29'!Y25+'30'!Y25+'31'!Y25+'32'!Y25+'33'!Y25+'34'!Y25+'35'!Y25+'36'!Y25+'37'!Y25+'38'!Y25+'39'!Y25</f>
        <v>123</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116.24302837977733</v>
      </c>
      <c r="D27" s="195">
        <f>'1'!U26+'2'!U26+'3'!U26+'4'!U26+'5'!U26+'6'!U26+'7'!U26+'8'!U26+'9'!U26+'10'!U26+'11'!U26+'12'!U26+'13'!U26+'14'!U26+'15'!U26+'16'!U26+'17'!U26+'18'!U26+'19'!U26+'20'!U26+'21'!U26+'22'!U26+'23'!U26+'24'!U26+'25'!U26+'26'!U26+'27'!U26+'28'!U26+'29'!U26+'30'!U26+'31'!U26+'32'!U26+'33'!U26+'34'!U26+'35'!U26+'36'!U26+'37'!U26+'38'!U26+'39'!U26</f>
        <v>42.924934891169329</v>
      </c>
      <c r="E27" s="121">
        <f>'1'!W26+'2'!W26+'3'!W26+'4'!W26+'5'!W26+'6'!W26+'7'!W26+'8'!W26+'9'!W26+'10'!W26+'11'!W26+'12'!W26+'13'!W26+'14'!W26+'15'!W26+'16'!W26+'17'!W26+'18'!W26+'19'!W26+'20'!W26+'21'!W26+'22'!W26+'23'!W26+'24'!W26+'25'!W26+'26'!W26+'27'!W26+'28'!W26+'29'!W26+'30'!W26+'31'!W26+'32'!W26+'33'!W26+'34'!W26+'35'!W26+'36'!W26+'37'!W26+'38'!W26+'39'!W26</f>
        <v>7</v>
      </c>
      <c r="F27" s="173">
        <f>'1'!Y26+'2'!Y26+'3'!Y26+'4'!Y26+'5'!Y26+'6'!Y26+'7'!Y26+'8'!Y26+'9'!Y26+'10'!Y26+'11'!Y26+'12'!Y26+'13'!Y26+'14'!Y26+'15'!Y26+'16'!Y26+'17'!Y26+'18'!Y26+'19'!Y26+'20'!Y26+'21'!Y26+'22'!Y26+'23'!Y26+'24'!Y26+'25'!Y26+'26'!Y26+'27'!Y26+'28'!Y26+'29'!Y26+'30'!Y26+'31'!Y26+'32'!Y26+'33'!Y26+'34'!Y26+'35'!Y26+'36'!Y26+'37'!Y26+'38'!Y26+'39'!Y26</f>
        <v>5</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117.12741623732828</v>
      </c>
      <c r="D28" s="193">
        <f>'1'!U27+'2'!U27+'3'!U27+'4'!U27+'5'!U27+'6'!U27+'7'!U27+'8'!U27+'9'!U27+'10'!U27+'11'!U27+'12'!U27+'13'!U27+'14'!U27+'15'!U27+'16'!U27+'17'!U27+'18'!U27+'19'!U27+'20'!U27+'21'!U27+'22'!U27+'23'!U27+'24'!U27+'25'!U27+'26'!U27+'27'!U27+'28'!U27+'29'!U27+'30'!U27+'31'!U27+'32'!U27+'33'!U27+'34'!U27+'35'!U27+'36'!U27+'37'!U27+'38'!U27+'39'!U27</f>
        <v>51.035408100255445</v>
      </c>
      <c r="E28" s="120">
        <f>'1'!W27+'2'!W27+'3'!W27+'4'!W27+'5'!W27+'6'!W27+'7'!W27+'8'!W27+'9'!W27+'10'!W27+'11'!W27+'12'!W27+'13'!W27+'14'!W27+'15'!W27+'16'!W27+'17'!W27+'18'!W27+'19'!W27+'20'!W27+'21'!W27+'22'!W27+'23'!W27+'24'!W27+'25'!W27+'26'!W27+'27'!W27+'28'!W27+'29'!W27+'30'!W27+'31'!W27+'32'!W27+'33'!W27+'34'!W27+'35'!W27+'36'!W27+'37'!W27+'38'!W27+'39'!W27</f>
        <v>17</v>
      </c>
      <c r="F28" s="172">
        <f>'1'!Y27+'2'!Y27+'3'!Y27+'4'!Y27+'5'!Y27+'6'!Y27+'7'!Y27+'8'!Y27+'9'!Y27+'10'!Y27+'11'!Y27+'12'!Y27+'13'!Y27+'14'!Y27+'15'!Y27+'16'!Y27+'17'!Y27+'18'!Y27+'19'!Y27+'20'!Y27+'21'!Y27+'22'!Y27+'23'!Y27+'24'!Y27+'25'!Y27+'26'!Y27+'27'!Y27+'28'!Y27+'29'!Y27+'30'!Y27+'31'!Y27+'32'!Y27+'33'!Y27+'34'!Y27+'35'!Y27+'36'!Y27+'37'!Y27+'38'!Y27+'39'!Y27</f>
        <v>9</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208.08882084573406</v>
      </c>
      <c r="D29" s="193">
        <f>'1'!U28+'2'!U28+'3'!U28+'4'!U28+'5'!U28+'6'!U28+'7'!U28+'8'!U28+'9'!U28+'10'!U28+'11'!U28+'12'!U28+'13'!U28+'14'!U28+'15'!U28+'16'!U28+'17'!U28+'18'!U28+'19'!U28+'20'!U28+'21'!U28+'22'!U28+'23'!U28+'24'!U28+'25'!U28+'26'!U28+'27'!U28+'28'!U28+'29'!U28+'30'!U28+'31'!U28+'32'!U28+'33'!U28+'34'!U28+'35'!U28+'36'!U28+'37'!U28+'38'!U28+'39'!U28</f>
        <v>71.62109351952104</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124.00827130591705</v>
      </c>
      <c r="D30" s="193">
        <f>'1'!U29+'2'!U29+'3'!U29+'4'!U29+'5'!U29+'6'!U29+'7'!U29+'8'!U29+'9'!U29+'10'!U29+'11'!U29+'12'!U29+'13'!U29+'14'!U29+'15'!U29+'16'!U29+'17'!U29+'18'!U29+'19'!U29+'20'!U29+'21'!U29+'22'!U29+'23'!U29+'24'!U29+'25'!U29+'26'!U29+'27'!U29+'28'!U29+'29'!U29+'30'!U29+'31'!U29+'32'!U29+'33'!U29+'34'!U29+'35'!U29+'36'!U29+'37'!U29+'38'!U29+'39'!U29</f>
        <v>59.815754394618807</v>
      </c>
      <c r="E30" s="120">
        <f>'1'!W29+'2'!W29+'3'!W29+'4'!W29+'5'!W29+'6'!W29+'7'!W29+'8'!W29+'9'!W29+'10'!W29+'11'!W29+'12'!W29+'13'!W29+'14'!W29+'15'!W29+'16'!W29+'17'!W29+'18'!W29+'19'!W29+'20'!W29+'21'!W29+'22'!W29+'23'!W29+'24'!W29+'25'!W29+'26'!W29+'27'!W29+'28'!W29+'29'!W29+'30'!W29+'31'!W29+'32'!W29+'33'!W29+'34'!W29+'35'!W29+'36'!W29+'37'!W29+'38'!W29+'39'!W29</f>
        <v>3</v>
      </c>
      <c r="F30" s="172">
        <f>'1'!Y29+'2'!Y29+'3'!Y29+'4'!Y29+'5'!Y29+'6'!Y29+'7'!Y29+'8'!Y29+'9'!Y29+'10'!Y29+'11'!Y29+'12'!Y29+'13'!Y29+'14'!Y29+'15'!Y29+'16'!Y29+'17'!Y29+'18'!Y29+'19'!Y29+'20'!Y29+'21'!Y29+'22'!Y29+'23'!Y29+'24'!Y29+'25'!Y29+'26'!Y29+'27'!Y29+'28'!Y29+'29'!Y29+'30'!Y29+'31'!Y29+'32'!Y29+'33'!Y29+'34'!Y29+'35'!Y29+'36'!Y29+'37'!Y29+'38'!Y29+'39'!Y29</f>
        <v>4</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108.00713579447518</v>
      </c>
      <c r="D31" s="193">
        <f>'1'!U30+'2'!U30+'3'!U30+'4'!U30+'5'!U30+'6'!U30+'7'!U30+'8'!U30+'9'!U30+'10'!U30+'11'!U30+'12'!U30+'13'!U30+'14'!U30+'15'!U30+'16'!U30+'17'!U30+'18'!U30+'19'!U30+'20'!U30+'21'!U30+'22'!U30+'23'!U30+'24'!U30+'25'!U30+'26'!U30+'27'!U30+'28'!U30+'29'!U30+'30'!U30+'31'!U30+'32'!U30+'33'!U30+'34'!U30+'35'!U30+'36'!U30+'37'!U30+'38'!U30+'39'!U30</f>
        <v>66.404387192158836</v>
      </c>
      <c r="E31" s="120">
        <f>'1'!W30+'2'!W30+'3'!W30+'4'!W30+'5'!W30+'6'!W30+'7'!W30+'8'!W30+'9'!W30+'10'!W30+'11'!W30+'12'!W30+'13'!W30+'14'!W30+'15'!W30+'16'!W30+'17'!W30+'18'!W30+'19'!W30+'20'!W30+'21'!W30+'22'!W30+'23'!W30+'24'!W30+'25'!W30+'26'!W30+'27'!W30+'28'!W30+'29'!W30+'30'!W30+'31'!W30+'32'!W30+'33'!W30+'34'!W30+'35'!W30+'36'!W30+'37'!W30+'38'!W30+'39'!W30</f>
        <v>11</v>
      </c>
      <c r="F31" s="172">
        <f>'1'!Y30+'2'!Y30+'3'!Y30+'4'!Y30+'5'!Y30+'6'!Y30+'7'!Y30+'8'!Y30+'9'!Y30+'10'!Y30+'11'!Y30+'12'!Y30+'13'!Y30+'14'!Y30+'15'!Y30+'16'!Y30+'17'!Y30+'18'!Y30+'19'!Y30+'20'!Y30+'21'!Y30+'22'!Y30+'23'!Y30+'24'!Y30+'25'!Y30+'26'!Y30+'27'!Y30+'28'!Y30+'29'!Y30+'30'!Y30+'31'!Y30+'32'!Y30+'33'!Y30+'34'!Y30+'35'!Y30+'36'!Y30+'37'!Y30+'38'!Y30+'39'!Y30</f>
        <v>11</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138.49117596697053</v>
      </c>
      <c r="D32" s="193">
        <f>'1'!U31+'2'!U31+'3'!U31+'4'!U31+'5'!U31+'6'!U31+'7'!U31+'8'!U31+'9'!U31+'10'!U31+'11'!U31+'12'!U31+'13'!U31+'14'!U31+'15'!U31+'16'!U31+'17'!U31+'18'!U31+'19'!U31+'20'!U31+'21'!U31+'22'!U31+'23'!U31+'24'!U31+'25'!U31+'26'!U31+'27'!U31+'28'!U31+'29'!U31+'30'!U31+'31'!U31+'32'!U31+'33'!U31+'34'!U31+'35'!U31+'36'!U31+'37'!U31+'38'!U31+'39'!U31</f>
        <v>95.267815314858666</v>
      </c>
      <c r="E32" s="120">
        <f>'1'!W31+'2'!W31+'3'!W31+'4'!W31+'5'!W31+'6'!W31+'7'!W31+'8'!W31+'9'!W31+'10'!W31+'11'!W31+'12'!W31+'13'!W31+'14'!W31+'15'!W31+'16'!W31+'17'!W31+'18'!W31+'19'!W31+'20'!W31+'21'!W31+'22'!W31+'23'!W31+'24'!W31+'25'!W31+'26'!W31+'27'!W31+'28'!W31+'29'!W31+'30'!W31+'31'!W31+'32'!W31+'33'!W31+'34'!W31+'35'!W31+'36'!W31+'37'!W31+'38'!W31+'39'!W31</f>
        <v>55</v>
      </c>
      <c r="F32" s="172">
        <f>'1'!Y31+'2'!Y31+'3'!Y31+'4'!Y31+'5'!Y31+'6'!Y31+'7'!Y31+'8'!Y31+'9'!Y31+'10'!Y31+'11'!Y31+'12'!Y31+'13'!Y31+'14'!Y31+'15'!Y31+'16'!Y31+'17'!Y31+'18'!Y31+'19'!Y31+'20'!Y31+'21'!Y31+'22'!Y31+'23'!Y31+'24'!Y31+'25'!Y31+'26'!Y31+'27'!Y31+'28'!Y31+'29'!Y31+'30'!Y31+'31'!Y31+'32'!Y31+'33'!Y31+'34'!Y31+'35'!Y31+'36'!Y31+'37'!Y31+'38'!Y31+'39'!Y31</f>
        <v>29</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111.08925768336879</v>
      </c>
      <c r="D33" s="193">
        <f>'1'!U32+'2'!U32+'3'!U32+'4'!U32+'5'!U32+'6'!U32+'7'!U32+'8'!U32+'9'!U32+'10'!U32+'11'!U32+'12'!U32+'13'!U32+'14'!U32+'15'!U32+'16'!U32+'17'!U32+'18'!U32+'19'!U32+'20'!U32+'21'!U32+'22'!U32+'23'!U32+'24'!U32+'25'!U32+'26'!U32+'27'!U32+'28'!U32+'29'!U32+'30'!U32+'31'!U32+'32'!U32+'33'!U32+'34'!U32+'35'!U32+'36'!U32+'37'!U32+'38'!U32+'39'!U32</f>
        <v>70.408684447205559</v>
      </c>
      <c r="E33" s="120">
        <f>'1'!W32+'2'!W32+'3'!W32+'4'!W32+'5'!W32+'6'!W32+'7'!W32+'8'!W32+'9'!W32+'10'!W32+'11'!W32+'12'!W32+'13'!W32+'14'!W32+'15'!W32+'16'!W32+'17'!W32+'18'!W32+'19'!W32+'20'!W32+'21'!W32+'22'!W32+'23'!W32+'24'!W32+'25'!W32+'26'!W32+'27'!W32+'28'!W32+'29'!W32+'30'!W32+'31'!W32+'32'!W32+'33'!W32+'34'!W32+'35'!W32+'36'!W32+'37'!W32+'38'!W32+'39'!W32</f>
        <v>17</v>
      </c>
      <c r="F33" s="172">
        <f>'1'!Y32+'2'!Y32+'3'!Y32+'4'!Y32+'5'!Y32+'6'!Y32+'7'!Y32+'8'!Y32+'9'!Y32+'10'!Y32+'11'!Y32+'12'!Y32+'13'!Y32+'14'!Y32+'15'!Y32+'16'!Y32+'17'!Y32+'18'!Y32+'19'!Y32+'20'!Y32+'21'!Y32+'22'!Y32+'23'!Y32+'24'!Y32+'25'!Y32+'26'!Y32+'27'!Y32+'28'!Y32+'29'!Y32+'30'!Y32+'31'!Y32+'32'!Y32+'33'!Y32+'34'!Y32+'35'!Y32+'36'!Y32+'37'!Y32+'38'!Y32+'39'!Y32</f>
        <v>16</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170.48898278524871</v>
      </c>
      <c r="D34" s="193">
        <f>'1'!U33+'2'!U33+'3'!U33+'4'!U33+'5'!U33+'6'!U33+'7'!U33+'8'!U33+'9'!U33+'10'!U33+'11'!U33+'12'!U33+'13'!U33+'14'!U33+'15'!U33+'16'!U33+'17'!U33+'18'!U33+'19'!U33+'20'!U33+'21'!U33+'22'!U33+'23'!U33+'24'!U33+'25'!U33+'26'!U33+'27'!U33+'28'!U33+'29'!U33+'30'!U33+'31'!U33+'32'!U33+'33'!U33+'34'!U33+'35'!U33+'36'!U33+'37'!U33+'38'!U33+'39'!U33</f>
        <v>153.50102784284013</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124.9930207949547</v>
      </c>
      <c r="D35" s="193">
        <f>'1'!U34+'2'!U34+'3'!U34+'4'!U34+'5'!U34+'6'!U34+'7'!U34+'8'!U34+'9'!U34+'10'!U34+'11'!U34+'12'!U34+'13'!U34+'14'!U34+'15'!U34+'16'!U34+'17'!U34+'18'!U34+'19'!U34+'20'!U34+'21'!U34+'22'!U34+'23'!U34+'24'!U34+'25'!U34+'26'!U34+'27'!U34+'28'!U34+'29'!U34+'30'!U34+'31'!U34+'32'!U34+'33'!U34+'34'!U34+'35'!U34+'36'!U34+'37'!U34+'38'!U34+'39'!U34</f>
        <v>84.720391269510017</v>
      </c>
      <c r="E35" s="120">
        <f>'1'!W34+'2'!W34+'3'!W34+'4'!W34+'5'!W34+'6'!W34+'7'!W34+'8'!W34+'9'!W34+'10'!W34+'11'!W34+'12'!W34+'13'!W34+'14'!W34+'15'!W34+'16'!W34+'17'!W34+'18'!W34+'19'!W34+'20'!W34+'21'!W34+'22'!W34+'23'!W34+'24'!W34+'25'!W34+'26'!W34+'27'!W34+'28'!W34+'29'!W34+'30'!W34+'31'!W34+'32'!W34+'33'!W34+'34'!W34+'35'!W34+'36'!W34+'37'!W34+'38'!W34+'39'!W34</f>
        <v>23</v>
      </c>
      <c r="F35" s="172">
        <f>'1'!Y34+'2'!Y34+'3'!Y34+'4'!Y34+'5'!Y34+'6'!Y34+'7'!Y34+'8'!Y34+'9'!Y34+'10'!Y34+'11'!Y34+'12'!Y34+'13'!Y34+'14'!Y34+'15'!Y34+'16'!Y34+'17'!Y34+'18'!Y34+'19'!Y34+'20'!Y34+'21'!Y34+'22'!Y34+'23'!Y34+'24'!Y34+'25'!Y34+'26'!Y34+'27'!Y34+'28'!Y34+'29'!Y34+'30'!Y34+'31'!Y34+'32'!Y34+'33'!Y34+'34'!Y34+'35'!Y34+'36'!Y34+'37'!Y34+'38'!Y34+'39'!Y34</f>
        <v>21</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100.63994708050812</v>
      </c>
      <c r="D36" s="193">
        <f>'1'!U35+'2'!U35+'3'!U35+'4'!U35+'5'!U35+'6'!U35+'7'!U35+'8'!U35+'9'!U35+'10'!U35+'11'!U35+'12'!U35+'13'!U35+'14'!U35+'15'!U35+'16'!U35+'17'!U35+'18'!U35+'19'!U35+'20'!U35+'21'!U35+'22'!U35+'23'!U35+'24'!U35+'25'!U35+'26'!U35+'27'!U35+'28'!U35+'29'!U35+'30'!U35+'31'!U35+'32'!U35+'33'!U35+'34'!U35+'35'!U35+'36'!U35+'37'!U35+'38'!U35+'39'!U35</f>
        <v>71.286629182026587</v>
      </c>
      <c r="E36" s="120">
        <f>'1'!W35+'2'!W35+'3'!W35+'4'!W35+'5'!W35+'6'!W35+'7'!W35+'8'!W35+'9'!W35+'10'!W35+'11'!W35+'12'!W35+'13'!W35+'14'!W35+'15'!W35+'16'!W35+'17'!W35+'18'!W35+'19'!W35+'20'!W35+'21'!W35+'22'!W35+'23'!W35+'24'!W35+'25'!W35+'26'!W35+'27'!W35+'28'!W35+'29'!W35+'30'!W35+'31'!W35+'32'!W35+'33'!W35+'34'!W35+'35'!W35+'36'!W35+'37'!W35+'38'!W35+'39'!W35</f>
        <v>54</v>
      </c>
      <c r="F36" s="172">
        <f>'1'!Y35+'2'!Y35+'3'!Y35+'4'!Y35+'5'!Y35+'6'!Y35+'7'!Y35+'8'!Y35+'9'!Y35+'10'!Y35+'11'!Y35+'12'!Y35+'13'!Y35+'14'!Y35+'15'!Y35+'16'!Y35+'17'!Y35+'18'!Y35+'19'!Y35+'20'!Y35+'21'!Y35+'22'!Y35+'23'!Y35+'24'!Y35+'25'!Y35+'26'!Y35+'27'!Y35+'28'!Y35+'29'!Y35+'30'!Y35+'31'!Y35+'32'!Y35+'33'!Y35+'34'!Y35+'35'!Y35+'36'!Y35+'37'!Y35+'38'!Y35+'39'!Y35</f>
        <v>67</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124.92259752643172</v>
      </c>
      <c r="D37" s="193">
        <f>'1'!U36+'2'!U36+'3'!U36+'4'!U36+'5'!U36+'6'!U36+'7'!U36+'8'!U36+'9'!U36+'10'!U36+'11'!U36+'12'!U36+'13'!U36+'14'!U36+'15'!U36+'16'!U36+'17'!U36+'18'!U36+'19'!U36+'20'!U36+'21'!U36+'22'!U36+'23'!U36+'24'!U36+'25'!U36+'26'!U36+'27'!U36+'28'!U36+'29'!U36+'30'!U36+'31'!U36+'32'!U36+'33'!U36+'34'!U36+'35'!U36+'36'!U36+'37'!U36+'38'!U36+'39'!U36</f>
        <v>85.193115690156688</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9</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114.00750555084176</v>
      </c>
      <c r="D38" s="193">
        <f>'1'!U37+'2'!U37+'3'!U37+'4'!U37+'5'!U37+'6'!U37+'7'!U37+'8'!U37+'9'!U37+'10'!U37+'11'!U37+'12'!U37+'13'!U37+'14'!U37+'15'!U37+'16'!U37+'17'!U37+'18'!U37+'19'!U37+'20'!U37+'21'!U37+'22'!U37+'23'!U37+'24'!U37+'25'!U37+'26'!U37+'27'!U37+'28'!U37+'29'!U37+'30'!U37+'31'!U37+'32'!U37+'33'!U37+'34'!U37+'35'!U37+'36'!U37+'37'!U37+'38'!U37+'39'!U37</f>
        <v>79.348294454373217</v>
      </c>
      <c r="E38" s="120">
        <f>'1'!W37+'2'!W37+'3'!W37+'4'!W37+'5'!W37+'6'!W37+'7'!W37+'8'!W37+'9'!W37+'10'!W37+'11'!W37+'12'!W37+'13'!W37+'14'!W37+'15'!W37+'16'!W37+'17'!W37+'18'!W37+'19'!W37+'20'!W37+'21'!W37+'22'!W37+'23'!W37+'24'!W37+'25'!W37+'26'!W37+'27'!W37+'28'!W37+'29'!W37+'30'!W37+'31'!W37+'32'!W37+'33'!W37+'34'!W37+'35'!W37+'36'!W37+'37'!W37+'38'!W37+'39'!W37</f>
        <v>9</v>
      </c>
      <c r="F38" s="172">
        <f>'1'!Y37+'2'!Y37+'3'!Y37+'4'!Y37+'5'!Y37+'6'!Y37+'7'!Y37+'8'!Y37+'9'!Y37+'10'!Y37+'11'!Y37+'12'!Y37+'13'!Y37+'14'!Y37+'15'!Y37+'16'!Y37+'17'!Y37+'18'!Y37+'19'!Y37+'20'!Y37+'21'!Y37+'22'!Y37+'23'!Y37+'24'!Y37+'25'!Y37+'26'!Y37+'27'!Y37+'28'!Y37+'29'!Y37+'30'!Y37+'31'!Y37+'32'!Y37+'33'!Y37+'34'!Y37+'35'!Y37+'36'!Y37+'37'!Y37+'38'!Y37+'39'!Y37</f>
        <v>5</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121.01258052545502</v>
      </c>
      <c r="D39" s="193">
        <f>'1'!U38+'2'!U38+'3'!U38+'4'!U38+'5'!U38+'6'!U38+'7'!U38+'8'!U38+'9'!U38+'10'!U38+'11'!U38+'12'!U38+'13'!U38+'14'!U38+'15'!U38+'16'!U38+'17'!U38+'18'!U38+'19'!U38+'20'!U38+'21'!U38+'22'!U38+'23'!U38+'24'!U38+'25'!U38+'26'!U38+'27'!U38+'28'!U38+'29'!U38+'30'!U38+'31'!U38+'32'!U38+'33'!U38+'34'!U38+'35'!U38+'36'!U38+'37'!U38+'38'!U38+'39'!U38</f>
        <v>65.468807673289803</v>
      </c>
      <c r="E39" s="120">
        <f>'1'!W38+'2'!W38+'3'!W38+'4'!W38+'5'!W38+'6'!W38+'7'!W38+'8'!W38+'9'!W38+'10'!W38+'11'!W38+'12'!W38+'13'!W38+'14'!W38+'15'!W38+'16'!W38+'17'!W38+'18'!W38+'19'!W38+'20'!W38+'21'!W38+'22'!W38+'23'!W38+'24'!W38+'25'!W38+'26'!W38+'27'!W38+'28'!W38+'29'!W38+'30'!W38+'31'!W38+'32'!W38+'33'!W38+'34'!W38+'35'!W38+'36'!W38+'37'!W38+'38'!W38+'39'!W38</f>
        <v>17</v>
      </c>
      <c r="F39" s="172">
        <f>'1'!Y38+'2'!Y38+'3'!Y38+'4'!Y38+'5'!Y38+'6'!Y38+'7'!Y38+'8'!Y38+'9'!Y38+'10'!Y38+'11'!Y38+'12'!Y38+'13'!Y38+'14'!Y38+'15'!Y38+'16'!Y38+'17'!Y38+'18'!Y38+'19'!Y38+'20'!Y38+'21'!Y38+'22'!Y38+'23'!Y38+'24'!Y38+'25'!Y38+'26'!Y38+'27'!Y38+'28'!Y38+'29'!Y38+'30'!Y38+'31'!Y38+'32'!Y38+'33'!Y38+'34'!Y38+'35'!Y38+'36'!Y38+'37'!Y38+'38'!Y38+'39'!Y38</f>
        <v>16</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100</v>
      </c>
      <c r="D40" s="193">
        <f>'1'!U39+'2'!U39+'3'!U39+'4'!U39+'5'!U39+'6'!U39+'7'!U39+'8'!U39+'9'!U39+'10'!U39+'11'!U39+'12'!U39+'13'!U39+'14'!U39+'15'!U39+'16'!U39+'17'!U39+'18'!U39+'19'!U39+'20'!U39+'21'!U39+'22'!U39+'23'!U39+'24'!U39+'25'!U39+'26'!U39+'27'!U39+'28'!U39+'29'!U39+'30'!U39+'31'!U39+'32'!U39+'33'!U39+'34'!U39+'35'!U39+'36'!U39+'37'!U39+'38'!U39+'39'!U39</f>
        <v>0</v>
      </c>
      <c r="E40" s="120">
        <f>'1'!W39+'2'!W39+'3'!W39+'4'!W39+'5'!W39+'6'!W39+'7'!W39+'8'!W39+'9'!W39+'10'!W39+'11'!W39+'12'!W39+'13'!W39+'14'!W39+'15'!W39+'16'!W39+'17'!W39+'18'!W39+'19'!W39+'20'!W39+'21'!W39+'22'!W39+'23'!W39+'24'!W39+'25'!W39+'26'!W39+'27'!W39+'28'!W39+'29'!W39+'30'!W39+'31'!W39+'32'!W39+'33'!W39+'34'!W39+'35'!W39+'36'!W39+'37'!W39+'38'!W39+'39'!W39</f>
        <v>0</v>
      </c>
      <c r="F40" s="172">
        <f>'1'!Y39+'2'!Y39+'3'!Y39+'4'!Y39+'5'!Y39+'6'!Y39+'7'!Y39+'8'!Y39+'9'!Y39+'10'!Y39+'11'!Y39+'12'!Y39+'13'!Y39+'14'!Y39+'15'!Y39+'16'!Y39+'17'!Y39+'18'!Y39+'19'!Y39+'20'!Y39+'21'!Y39+'22'!Y39+'23'!Y39+'24'!Y39+'25'!Y39+'26'!Y39+'27'!Y39+'28'!Y39+'29'!Y39+'30'!Y39+'31'!Y39+'32'!Y39+'33'!Y39+'34'!Y39+'35'!Y39+'36'!Y39+'37'!Y39+'38'!Y39+'39'!Y39</f>
        <v>0</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141.77867119295396</v>
      </c>
      <c r="D41" s="193">
        <f>'1'!U40+'2'!U40+'3'!U40+'4'!U40+'5'!U40+'6'!U40+'7'!U40+'8'!U40+'9'!U40+'10'!U40+'11'!U40+'12'!U40+'13'!U40+'14'!U40+'15'!U40+'16'!U40+'17'!U40+'18'!U40+'19'!U40+'20'!U40+'21'!U40+'22'!U40+'23'!U40+'24'!U40+'25'!U40+'26'!U40+'27'!U40+'28'!U40+'29'!U40+'30'!U40+'31'!U40+'32'!U40+'33'!U40+'34'!U40+'35'!U40+'36'!U40+'37'!U40+'38'!U40+'39'!U40</f>
        <v>84.24030402594714</v>
      </c>
      <c r="E41" s="120">
        <f>'1'!W40+'2'!W40+'3'!W40+'4'!W40+'5'!W40+'6'!W40+'7'!W40+'8'!W40+'9'!W40+'10'!W40+'11'!W40+'12'!W40+'13'!W40+'14'!W40+'15'!W40+'16'!W40+'17'!W40+'18'!W40+'19'!W40+'20'!W40+'21'!W40+'22'!W40+'23'!W40+'24'!W40+'25'!W40+'26'!W40+'27'!W40+'28'!W40+'29'!W40+'30'!W40+'31'!W40+'32'!W40+'33'!W40+'34'!W40+'35'!W40+'36'!W40+'37'!W40+'38'!W40+'39'!W40</f>
        <v>20</v>
      </c>
      <c r="F41" s="172">
        <f>'1'!Y40+'2'!Y40+'3'!Y40+'4'!Y40+'5'!Y40+'6'!Y40+'7'!Y40+'8'!Y40+'9'!Y40+'10'!Y40+'11'!Y40+'12'!Y40+'13'!Y40+'14'!Y40+'15'!Y40+'16'!Y40+'17'!Y40+'18'!Y40+'19'!Y40+'20'!Y40+'21'!Y40+'22'!Y40+'23'!Y40+'24'!Y40+'25'!Y40+'26'!Y40+'27'!Y40+'28'!Y40+'29'!Y40+'30'!Y40+'31'!Y40+'32'!Y40+'33'!Y40+'34'!Y40+'35'!Y40+'36'!Y40+'37'!Y40+'38'!Y40+'39'!Y40</f>
        <v>10</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126.41643124296935</v>
      </c>
      <c r="D42" s="193">
        <f>'1'!U41+'2'!U41+'3'!U41+'4'!U41+'5'!U41+'6'!U41+'7'!U41+'8'!U41+'9'!U41+'10'!U41+'11'!U41+'12'!U41+'13'!U41+'14'!U41+'15'!U41+'16'!U41+'17'!U41+'18'!U41+'19'!U41+'20'!U41+'21'!U41+'22'!U41+'23'!U41+'24'!U41+'25'!U41+'26'!U41+'27'!U41+'28'!U41+'29'!U41+'30'!U41+'31'!U41+'32'!U41+'33'!U41+'34'!U41+'35'!U41+'36'!U41+'37'!U41+'38'!U41+'39'!U41</f>
        <v>58.997453662984583</v>
      </c>
      <c r="E42" s="120">
        <f>'1'!W41+'2'!W41+'3'!W41+'4'!W41+'5'!W41+'6'!W41+'7'!W41+'8'!W41+'9'!W41+'10'!W41+'11'!W41+'12'!W41+'13'!W41+'14'!W41+'15'!W41+'16'!W41+'17'!W41+'18'!W41+'19'!W41+'20'!W41+'21'!W41+'22'!W41+'23'!W41+'24'!W41+'25'!W41+'26'!W41+'27'!W41+'28'!W41+'29'!W41+'30'!W41+'31'!W41+'32'!W41+'33'!W41+'34'!W41+'35'!W41+'36'!W41+'37'!W41+'38'!W41+'39'!W41</f>
        <v>19</v>
      </c>
      <c r="F42" s="172">
        <f>'1'!Y41+'2'!Y41+'3'!Y41+'4'!Y41+'5'!Y41+'6'!Y41+'7'!Y41+'8'!Y41+'9'!Y41+'10'!Y41+'11'!Y41+'12'!Y41+'13'!Y41+'14'!Y41+'15'!Y41+'16'!Y41+'17'!Y41+'18'!Y41+'19'!Y41+'20'!Y41+'21'!Y41+'22'!Y41+'23'!Y41+'24'!Y41+'25'!Y41+'26'!Y41+'27'!Y41+'28'!Y41+'29'!Y41+'30'!Y41+'31'!Y41+'32'!Y41+'33'!Y41+'34'!Y41+'35'!Y41+'36'!Y41+'37'!Y41+'38'!Y41+'39'!Y41</f>
        <v>11</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134.81942485405449</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117.32860286499314</v>
      </c>
      <c r="D44" s="193">
        <f>'1'!U43+'2'!U43+'3'!U43+'4'!U43+'5'!U43+'6'!U43+'7'!U43+'8'!U43+'9'!U43+'10'!U43+'11'!U43+'12'!U43+'13'!U43+'14'!U43+'15'!U43+'16'!U43+'17'!U43+'18'!U43+'19'!U43+'20'!U43+'21'!U43+'22'!U43+'23'!U43+'24'!U43+'25'!U43+'26'!U43+'27'!U43+'28'!U43+'29'!U43+'30'!U43+'31'!U43+'32'!U43+'33'!U43+'34'!U43+'35'!U43+'36'!U43+'37'!U43+'38'!U43+'39'!U43</f>
        <v>37.066498915060016</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590</v>
      </c>
      <c r="Q44" s="429">
        <v>38269</v>
      </c>
      <c r="R44" s="429">
        <v>35368</v>
      </c>
    </row>
    <row r="45" spans="1:18" x14ac:dyDescent="0.2">
      <c r="A45" s="106"/>
      <c r="B45" s="94" t="s">
        <v>83</v>
      </c>
      <c r="C45" s="206">
        <f>SUM(C6:C44)</f>
        <v>4577.6665125035652</v>
      </c>
      <c r="D45" s="207">
        <f>SUM(D6:D44)</f>
        <v>2055.1892552542636</v>
      </c>
      <c r="E45" s="204">
        <f>SUM(E6:E44)</f>
        <v>507</v>
      </c>
      <c r="F45" s="205">
        <f>SUM(F6:F44)</f>
        <v>428</v>
      </c>
      <c r="G45" s="118"/>
      <c r="O45" s="49">
        <v>443</v>
      </c>
      <c r="P45" s="430" t="s">
        <v>591</v>
      </c>
      <c r="Q45" s="429">
        <v>183066</v>
      </c>
      <c r="R45" s="429">
        <v>173284</v>
      </c>
    </row>
    <row r="46" spans="1:18" x14ac:dyDescent="0.2">
      <c r="A46" s="398" t="str">
        <f>取引基本表!$E$1</f>
        <v>2015年神河町産業連関表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0.28540305010893241</v>
      </c>
      <c r="G5" s="110">
        <f t="shared" ref="G5:G38" si="0">E5*F5</f>
        <v>0</v>
      </c>
      <c r="H5" s="110">
        <f t="array" ref="H5:H43">MMULT(逆行列係数!C5:AO43,'36'!G5:G43)</f>
        <v>3.0225344599628867E-4</v>
      </c>
      <c r="I5" s="110">
        <f t="shared" ref="I5:I38" si="1">C5+H5</f>
        <v>3.0225344599628867E-4</v>
      </c>
      <c r="J5" s="85">
        <f>分析係数表!G8</f>
        <v>0.12073170731707317</v>
      </c>
      <c r="K5" s="111">
        <f t="shared" ref="K5:K38" si="2">I5*J5</f>
        <v>3.6491574577600702E-5</v>
      </c>
      <c r="L5" s="79" t="s">
        <v>177</v>
      </c>
      <c r="M5" s="80" t="s">
        <v>177</v>
      </c>
      <c r="N5" s="81">
        <f>分析係数表!H8</f>
        <v>1.3177625301040578E-2</v>
      </c>
      <c r="O5" s="82">
        <f t="shared" ref="O5:O43" si="3">$M$44*N5</f>
        <v>0.28040638532488066</v>
      </c>
      <c r="P5" s="76">
        <f>分析係数表!C8</f>
        <v>0.28540305010893241</v>
      </c>
      <c r="Q5" s="82">
        <f t="shared" ref="Q5:Q38" si="4">O5*P5</f>
        <v>8.0028837641741526E-2</v>
      </c>
      <c r="R5" s="83">
        <f t="array" ref="R5:R43">MMULT(逆行列係数!C5:AO43,'36'!Q5:Q43)</f>
        <v>9.2572396114812522E-2</v>
      </c>
      <c r="S5" s="84">
        <f t="shared" ref="S5:S38" si="5">I5+R5</f>
        <v>9.2874649560808806E-2</v>
      </c>
      <c r="T5" s="85">
        <f>分析係数表!F8</f>
        <v>0.44634146341463415</v>
      </c>
      <c r="U5" s="86">
        <f t="shared" ref="U5:U38" si="6">S5*T5</f>
        <v>4.1453806999092714E-2</v>
      </c>
      <c r="V5" s="87">
        <f>分析係数表!D8</f>
        <v>0.27682926829268295</v>
      </c>
      <c r="W5" s="167">
        <f t="shared" ref="W5:W38" si="7">ROUND(S5*V5,0)</f>
        <v>0</v>
      </c>
      <c r="X5" s="76">
        <f>分析係数表!E8</f>
        <v>8.658536585365853E-2</v>
      </c>
      <c r="Y5" s="166">
        <f t="shared" ref="Y5:Y38" si="8">ROUND(S5*X5,0)</f>
        <v>0</v>
      </c>
    </row>
    <row r="6" spans="1:25" x14ac:dyDescent="0.2">
      <c r="A6" s="6" t="s">
        <v>219</v>
      </c>
      <c r="B6" s="5" t="s">
        <v>265</v>
      </c>
      <c r="C6" s="90"/>
      <c r="D6" s="107">
        <f>投入係数表!AL6</f>
        <v>0</v>
      </c>
      <c r="E6" s="110">
        <f t="shared" ref="E6:E43" si="9">$C$40*D6</f>
        <v>0</v>
      </c>
      <c r="F6" s="85">
        <f>分析係数表!C9</f>
        <v>1</v>
      </c>
      <c r="G6" s="110">
        <f t="shared" si="0"/>
        <v>0</v>
      </c>
      <c r="H6" s="110">
        <v>3.4425991194743256E-3</v>
      </c>
      <c r="I6" s="110">
        <f t="shared" si="1"/>
        <v>3.4425991194743256E-3</v>
      </c>
      <c r="J6" s="85">
        <f>分析係数表!G9</f>
        <v>0.24766355140186916</v>
      </c>
      <c r="K6" s="111">
        <f t="shared" si="2"/>
        <v>8.526063239819591E-4</v>
      </c>
      <c r="L6" s="79"/>
      <c r="M6" s="80"/>
      <c r="N6" s="81">
        <f>分析係数表!H9</f>
        <v>6.816013086745127E-4</v>
      </c>
      <c r="O6" s="82">
        <f t="shared" si="3"/>
        <v>1.4503778551286931E-2</v>
      </c>
      <c r="P6" s="76">
        <f>分析係数表!C9</f>
        <v>1</v>
      </c>
      <c r="Q6" s="82">
        <f t="shared" si="4"/>
        <v>1.4503778551286931E-2</v>
      </c>
      <c r="R6" s="83">
        <v>1.8294632762811389E-2</v>
      </c>
      <c r="S6" s="84">
        <f t="shared" si="5"/>
        <v>2.1737231882285712E-2</v>
      </c>
      <c r="T6" s="85">
        <f>分析係数表!F9</f>
        <v>0.64018691588785048</v>
      </c>
      <c r="U6" s="86">
        <f t="shared" si="6"/>
        <v>1.3915891438659546E-2</v>
      </c>
      <c r="V6" s="87">
        <f>分析係数表!D9</f>
        <v>0.1822429906542056</v>
      </c>
      <c r="W6" s="167">
        <f t="shared" si="7"/>
        <v>0</v>
      </c>
      <c r="X6" s="76">
        <f>分析係数表!E9</f>
        <v>0.10981308411214953</v>
      </c>
      <c r="Y6" s="166">
        <f t="shared" si="8"/>
        <v>0</v>
      </c>
    </row>
    <row r="7" spans="1:25" x14ac:dyDescent="0.2">
      <c r="A7" s="6" t="s">
        <v>220</v>
      </c>
      <c r="B7" s="5" t="s">
        <v>266</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1.3632026173490254E-3</v>
      </c>
      <c r="O7" s="82">
        <f t="shared" si="3"/>
        <v>2.9007557102573862E-2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8.7822458270106263E-2</v>
      </c>
      <c r="G8" s="110">
        <f t="shared" si="0"/>
        <v>0</v>
      </c>
      <c r="H8" s="110">
        <v>1.8536358117971028E-2</v>
      </c>
      <c r="I8" s="110">
        <f t="shared" si="1"/>
        <v>1.8536358117971028E-2</v>
      </c>
      <c r="J8" s="85">
        <f>分析係数表!G11</f>
        <v>0.34070796460176989</v>
      </c>
      <c r="K8" s="111">
        <f t="shared" si="2"/>
        <v>6.3154848455034031E-3</v>
      </c>
      <c r="L8" s="79"/>
      <c r="M8" s="80"/>
      <c r="N8" s="81">
        <f>分析係数表!H11</f>
        <v>0</v>
      </c>
      <c r="O8" s="82">
        <f t="shared" si="3"/>
        <v>0</v>
      </c>
      <c r="P8" s="76">
        <f>分析係数表!C11</f>
        <v>8.7822458270106263E-2</v>
      </c>
      <c r="Q8" s="82">
        <f t="shared" si="4"/>
        <v>0</v>
      </c>
      <c r="R8" s="83">
        <v>1.9396307856536486E-2</v>
      </c>
      <c r="S8" s="84">
        <f t="shared" si="5"/>
        <v>3.7932665974507514E-2</v>
      </c>
      <c r="T8" s="85">
        <f>分析係数表!F11</f>
        <v>0.55309734513274333</v>
      </c>
      <c r="U8" s="86">
        <f t="shared" si="6"/>
        <v>2.0980456844307251E-2</v>
      </c>
      <c r="V8" s="87">
        <f>分析係数表!D11</f>
        <v>2.2123893805309734E-2</v>
      </c>
      <c r="W8" s="167">
        <f t="shared" si="7"/>
        <v>0</v>
      </c>
      <c r="X8" s="76">
        <f>分析係数表!E11</f>
        <v>1.0324483775811209E-2</v>
      </c>
      <c r="Y8" s="166">
        <f t="shared" si="8"/>
        <v>0</v>
      </c>
    </row>
    <row r="9" spans="1:25" x14ac:dyDescent="0.2">
      <c r="A9" s="6" t="s">
        <v>222</v>
      </c>
      <c r="B9" s="5" t="s">
        <v>190</v>
      </c>
      <c r="C9" s="90"/>
      <c r="D9" s="107">
        <f>投入係数表!AL9</f>
        <v>0</v>
      </c>
      <c r="E9" s="110">
        <f t="shared" si="9"/>
        <v>0</v>
      </c>
      <c r="F9" s="85">
        <f>分析係数表!C12</f>
        <v>5.1649194579391433E-2</v>
      </c>
      <c r="G9" s="110">
        <f t="shared" si="0"/>
        <v>0</v>
      </c>
      <c r="H9" s="110">
        <v>1.1258938208260929E-4</v>
      </c>
      <c r="I9" s="110">
        <f t="shared" si="1"/>
        <v>1.1258938208260929E-4</v>
      </c>
      <c r="J9" s="85">
        <f>分析係数表!G12</f>
        <v>0.11451828724353257</v>
      </c>
      <c r="K9" s="111">
        <f t="shared" si="2"/>
        <v>1.289354319790809E-5</v>
      </c>
      <c r="L9" s="79"/>
      <c r="M9" s="80"/>
      <c r="N9" s="81">
        <f>分析係数表!H12</f>
        <v>9.8559549234334534E-2</v>
      </c>
      <c r="O9" s="82">
        <f t="shared" si="3"/>
        <v>2.0972463785160902</v>
      </c>
      <c r="P9" s="76">
        <f>分析係数表!C12</f>
        <v>5.1649194579391433E-2</v>
      </c>
      <c r="Q9" s="82">
        <f t="shared" si="4"/>
        <v>0.10832108628490156</v>
      </c>
      <c r="R9" s="83">
        <v>0.11655957137873649</v>
      </c>
      <c r="S9" s="84">
        <f t="shared" si="5"/>
        <v>0.1166721607608191</v>
      </c>
      <c r="T9" s="85">
        <f>分析係数表!F12</f>
        <v>0.48360838537020517</v>
      </c>
      <c r="U9" s="86">
        <f t="shared" si="6"/>
        <v>5.6423635283192733E-2</v>
      </c>
      <c r="V9" s="87">
        <f>分析係数表!D12</f>
        <v>3.2560214094558428E-2</v>
      </c>
      <c r="W9" s="167">
        <f t="shared" si="7"/>
        <v>0</v>
      </c>
      <c r="X9" s="76">
        <f>分析係数表!E12</f>
        <v>3.6685994647636042E-2</v>
      </c>
      <c r="Y9" s="166">
        <f t="shared" si="8"/>
        <v>0</v>
      </c>
    </row>
    <row r="10" spans="1:25" x14ac:dyDescent="0.2">
      <c r="A10" s="6" t="s">
        <v>223</v>
      </c>
      <c r="B10" s="5" t="s">
        <v>28</v>
      </c>
      <c r="C10" s="90"/>
      <c r="D10" s="107">
        <f>投入係数表!AL10</f>
        <v>2.4301336573511541E-3</v>
      </c>
      <c r="E10" s="110">
        <f t="shared" si="9"/>
        <v>0.24301336573511542</v>
      </c>
      <c r="F10" s="85">
        <f>分析係数表!C13</f>
        <v>0</v>
      </c>
      <c r="G10" s="110">
        <f t="shared" si="0"/>
        <v>0</v>
      </c>
      <c r="H10" s="110">
        <v>0</v>
      </c>
      <c r="I10" s="110">
        <f t="shared" si="1"/>
        <v>0</v>
      </c>
      <c r="J10" s="85">
        <f>分析係数表!G13</f>
        <v>0.24034334763948498</v>
      </c>
      <c r="K10" s="111">
        <f t="shared" si="2"/>
        <v>0</v>
      </c>
      <c r="L10" s="79"/>
      <c r="M10" s="80"/>
      <c r="N10" s="81">
        <f>分析係数表!H13</f>
        <v>1.4677148180124507E-2</v>
      </c>
      <c r="O10" s="82">
        <f t="shared" si="3"/>
        <v>0.3123146981377119</v>
      </c>
      <c r="P10" s="76">
        <f>分析係数表!C13</f>
        <v>0</v>
      </c>
      <c r="Q10" s="82">
        <f t="shared" si="4"/>
        <v>0</v>
      </c>
      <c r="R10" s="83">
        <v>0</v>
      </c>
      <c r="S10" s="84">
        <f t="shared" si="5"/>
        <v>0</v>
      </c>
      <c r="T10" s="85">
        <f>分析係数表!F13</f>
        <v>0.37768240343347642</v>
      </c>
      <c r="U10" s="86">
        <f t="shared" si="6"/>
        <v>0</v>
      </c>
      <c r="V10" s="87">
        <f>分析係数表!D13</f>
        <v>0.18454935622317598</v>
      </c>
      <c r="W10" s="167">
        <f t="shared" si="7"/>
        <v>0</v>
      </c>
      <c r="X10" s="76">
        <f>分析係数表!E13</f>
        <v>0.16738197424892703</v>
      </c>
      <c r="Y10" s="166">
        <f t="shared" si="8"/>
        <v>0</v>
      </c>
    </row>
    <row r="11" spans="1:25" x14ac:dyDescent="0.2">
      <c r="A11" s="6" t="s">
        <v>224</v>
      </c>
      <c r="B11" s="5" t="s">
        <v>267</v>
      </c>
      <c r="C11" s="90"/>
      <c r="D11" s="107">
        <f>投入係数表!AL11</f>
        <v>2.4301336573511541E-3</v>
      </c>
      <c r="E11" s="110">
        <f t="shared" si="9"/>
        <v>0.24301336573511542</v>
      </c>
      <c r="F11" s="85">
        <f>分析係数表!C14</f>
        <v>0.34108258154059679</v>
      </c>
      <c r="G11" s="110">
        <f t="shared" si="0"/>
        <v>8.2887626133802378E-2</v>
      </c>
      <c r="H11" s="110">
        <v>0.49420390829581567</v>
      </c>
      <c r="I11" s="110">
        <f t="shared" si="1"/>
        <v>0.49420390829581567</v>
      </c>
      <c r="J11" s="85">
        <f>分析係数表!G14</f>
        <v>0.16056603773584904</v>
      </c>
      <c r="K11" s="111">
        <f t="shared" si="2"/>
        <v>7.9352363388630026E-2</v>
      </c>
      <c r="L11" s="79"/>
      <c r="M11" s="80"/>
      <c r="N11" s="81">
        <f>分析係数表!H14</f>
        <v>1.2723224428590903E-3</v>
      </c>
      <c r="O11" s="82">
        <f t="shared" si="3"/>
        <v>2.7073719962402269E-2</v>
      </c>
      <c r="P11" s="76">
        <f>分析係数表!C14</f>
        <v>0.34108258154059679</v>
      </c>
      <c r="Q11" s="82">
        <f t="shared" si="4"/>
        <v>9.234374296683355E-3</v>
      </c>
      <c r="R11" s="83">
        <v>5.9047855592378864E-2</v>
      </c>
      <c r="S11" s="84">
        <f t="shared" si="5"/>
        <v>0.55325176388819453</v>
      </c>
      <c r="T11" s="85">
        <f>分析係数表!F14</f>
        <v>0.29226415094339625</v>
      </c>
      <c r="U11" s="86">
        <f t="shared" si="6"/>
        <v>0.1616956570307195</v>
      </c>
      <c r="V11" s="87">
        <f>分析係数表!D14</f>
        <v>2.69811320754717E-2</v>
      </c>
      <c r="W11" s="167">
        <f t="shared" si="7"/>
        <v>0</v>
      </c>
      <c r="X11" s="76">
        <f>分析係数表!E14</f>
        <v>2.358490566037736E-2</v>
      </c>
      <c r="Y11" s="166">
        <f t="shared" si="8"/>
        <v>0</v>
      </c>
    </row>
    <row r="12" spans="1:25" x14ac:dyDescent="0.2">
      <c r="A12" s="6" t="s">
        <v>225</v>
      </c>
      <c r="B12" s="5" t="s">
        <v>29</v>
      </c>
      <c r="C12" s="90"/>
      <c r="D12" s="107">
        <f>投入係数表!AL12</f>
        <v>4.8602673147023082E-3</v>
      </c>
      <c r="E12" s="110">
        <f t="shared" si="9"/>
        <v>0.48602673147023084</v>
      </c>
      <c r="F12" s="85">
        <f>分析係数表!C15</f>
        <v>0</v>
      </c>
      <c r="G12" s="110">
        <f t="shared" si="0"/>
        <v>0</v>
      </c>
      <c r="H12" s="110">
        <v>0</v>
      </c>
      <c r="I12" s="110">
        <f t="shared" si="1"/>
        <v>0</v>
      </c>
      <c r="J12" s="85">
        <f>分析係数表!G15</f>
        <v>9.6124031007751937E-2</v>
      </c>
      <c r="K12" s="111">
        <f t="shared" si="2"/>
        <v>0</v>
      </c>
      <c r="L12" s="79"/>
      <c r="M12" s="80"/>
      <c r="N12" s="81">
        <f>分析係数表!H15</f>
        <v>9.1334575362384696E-3</v>
      </c>
      <c r="O12" s="82">
        <f t="shared" si="3"/>
        <v>0.19435063258724486</v>
      </c>
      <c r="P12" s="76">
        <f>分析係数表!C15</f>
        <v>0</v>
      </c>
      <c r="Q12" s="82">
        <f t="shared" si="4"/>
        <v>0</v>
      </c>
      <c r="R12" s="83">
        <v>0</v>
      </c>
      <c r="S12" s="84">
        <f t="shared" si="5"/>
        <v>0</v>
      </c>
      <c r="T12" s="85">
        <f>分析係数表!F15</f>
        <v>0.30232558139534882</v>
      </c>
      <c r="U12" s="86">
        <f t="shared" si="6"/>
        <v>0</v>
      </c>
      <c r="V12" s="87">
        <f>分析係数表!D15</f>
        <v>3.255813953488372E-2</v>
      </c>
      <c r="W12" s="167">
        <f t="shared" si="7"/>
        <v>0</v>
      </c>
      <c r="X12" s="76">
        <f>分析係数表!E15</f>
        <v>2.3255813953488372E-2</v>
      </c>
      <c r="Y12" s="166">
        <f t="shared" si="8"/>
        <v>0</v>
      </c>
    </row>
    <row r="13" spans="1:25" x14ac:dyDescent="0.2">
      <c r="A13" s="6" t="s">
        <v>226</v>
      </c>
      <c r="B13" s="5" t="s">
        <v>30</v>
      </c>
      <c r="C13" s="90"/>
      <c r="D13" s="107">
        <f>投入係数表!AL13</f>
        <v>3.6452004860267314E-3</v>
      </c>
      <c r="E13" s="110">
        <f t="shared" si="9"/>
        <v>0.36452004860267312</v>
      </c>
      <c r="F13" s="85">
        <f>分析係数表!C16</f>
        <v>7.999999999999996E-2</v>
      </c>
      <c r="G13" s="110">
        <f t="shared" si="0"/>
        <v>2.9161603888213834E-2</v>
      </c>
      <c r="H13" s="110">
        <v>3.4155842740917659E-2</v>
      </c>
      <c r="I13" s="110">
        <f t="shared" si="1"/>
        <v>3.4155842740917659E-2</v>
      </c>
      <c r="J13" s="85">
        <f>分析係数表!G16</f>
        <v>3.4364261168384883E-2</v>
      </c>
      <c r="K13" s="111">
        <f t="shared" si="2"/>
        <v>1.1737403003751774E-3</v>
      </c>
      <c r="L13" s="79"/>
      <c r="M13" s="80"/>
      <c r="N13" s="81">
        <f>分析係数表!H16</f>
        <v>1.767619393829236E-2</v>
      </c>
      <c r="O13" s="82">
        <f t="shared" si="3"/>
        <v>0.37613132376337438</v>
      </c>
      <c r="P13" s="76">
        <f>分析係数表!C16</f>
        <v>7.999999999999996E-2</v>
      </c>
      <c r="Q13" s="82">
        <f t="shared" si="4"/>
        <v>3.0090505901069934E-2</v>
      </c>
      <c r="R13" s="83">
        <v>3.5285156535936668E-2</v>
      </c>
      <c r="S13" s="84">
        <f t="shared" si="5"/>
        <v>6.944099927685432E-2</v>
      </c>
      <c r="T13" s="85">
        <f>分析係数表!F16</f>
        <v>0.28865979381443296</v>
      </c>
      <c r="U13" s="86">
        <f t="shared" si="6"/>
        <v>2.0044824533524956E-2</v>
      </c>
      <c r="V13" s="87">
        <f>分析係数表!D16</f>
        <v>3.4364261168384883E-2</v>
      </c>
      <c r="W13" s="167">
        <f t="shared" si="7"/>
        <v>0</v>
      </c>
      <c r="X13" s="76">
        <f>分析係数表!E16</f>
        <v>3.4364261168384883E-2</v>
      </c>
      <c r="Y13" s="166">
        <f t="shared" si="8"/>
        <v>0</v>
      </c>
    </row>
    <row r="14" spans="1:25" x14ac:dyDescent="0.2">
      <c r="A14" s="6" t="s">
        <v>2</v>
      </c>
      <c r="B14" s="5" t="s">
        <v>364</v>
      </c>
      <c r="C14" s="90"/>
      <c r="D14" s="107">
        <f>投入係数表!AL14</f>
        <v>1.7010935601458079E-2</v>
      </c>
      <c r="E14" s="110">
        <f t="shared" si="9"/>
        <v>1.7010935601458079</v>
      </c>
      <c r="F14" s="85">
        <f>分析係数表!C17</f>
        <v>0.11736526946107784</v>
      </c>
      <c r="G14" s="110">
        <f t="shared" si="0"/>
        <v>0.19964930406501696</v>
      </c>
      <c r="H14" s="110">
        <v>0.21807586057217762</v>
      </c>
      <c r="I14" s="110">
        <f t="shared" si="1"/>
        <v>0.21807586057217762</v>
      </c>
      <c r="J14" s="85">
        <f>分析係数表!G17</f>
        <v>0.2134453781512605</v>
      </c>
      <c r="K14" s="111">
        <f t="shared" si="2"/>
        <v>4.6547284525490014E-2</v>
      </c>
      <c r="L14" s="79"/>
      <c r="M14" s="80"/>
      <c r="N14" s="81">
        <f>分析係数表!H17</f>
        <v>2.9081655836779205E-3</v>
      </c>
      <c r="O14" s="82">
        <f t="shared" si="3"/>
        <v>6.1882788485490899E-2</v>
      </c>
      <c r="P14" s="76">
        <f>分析係数表!C17</f>
        <v>0.11736526946107784</v>
      </c>
      <c r="Q14" s="82">
        <f t="shared" si="4"/>
        <v>7.2628901456025241E-3</v>
      </c>
      <c r="R14" s="83">
        <v>1.2643374970033209E-2</v>
      </c>
      <c r="S14" s="84">
        <f t="shared" si="5"/>
        <v>0.23071923554221083</v>
      </c>
      <c r="T14" s="85">
        <f>分析係数表!F17</f>
        <v>0.32436974789915968</v>
      </c>
      <c r="U14" s="86">
        <f t="shared" si="6"/>
        <v>7.4838340268313763E-2</v>
      </c>
      <c r="V14" s="87">
        <f>分析係数表!D17</f>
        <v>3.0252100840336135E-2</v>
      </c>
      <c r="W14" s="167">
        <f t="shared" si="7"/>
        <v>0</v>
      </c>
      <c r="X14" s="76">
        <f>分析係数表!E17</f>
        <v>2.0168067226890758E-2</v>
      </c>
      <c r="Y14" s="166">
        <f t="shared" si="8"/>
        <v>0</v>
      </c>
    </row>
    <row r="15" spans="1:25" x14ac:dyDescent="0.2">
      <c r="A15" s="6" t="s">
        <v>3</v>
      </c>
      <c r="B15" s="5" t="s">
        <v>31</v>
      </c>
      <c r="C15" s="90"/>
      <c r="D15" s="107">
        <f>投入係数表!AL15</f>
        <v>2.4301336573511541E-3</v>
      </c>
      <c r="E15" s="110">
        <f t="shared" si="9"/>
        <v>0.24301336573511542</v>
      </c>
      <c r="F15" s="85">
        <f>分析係数表!C18</f>
        <v>0.3260188087774295</v>
      </c>
      <c r="G15" s="110">
        <f t="shared" si="0"/>
        <v>7.922692801395613E-2</v>
      </c>
      <c r="H15" s="110">
        <v>8.9801538677230022E-2</v>
      </c>
      <c r="I15" s="110">
        <f t="shared" si="1"/>
        <v>8.9801538677230022E-2</v>
      </c>
      <c r="J15" s="85">
        <f>分析係数表!G18</f>
        <v>0.2148626817447496</v>
      </c>
      <c r="K15" s="111">
        <f t="shared" si="2"/>
        <v>1.9294999424994495E-2</v>
      </c>
      <c r="L15" s="79"/>
      <c r="M15" s="80"/>
      <c r="N15" s="81">
        <f>分析係数表!H18</f>
        <v>4.544008724496751E-4</v>
      </c>
      <c r="O15" s="82">
        <f t="shared" si="3"/>
        <v>9.6691857008579535E-3</v>
      </c>
      <c r="P15" s="76">
        <f>分析係数表!C18</f>
        <v>0.3260188087774295</v>
      </c>
      <c r="Q15" s="82">
        <f t="shared" si="4"/>
        <v>3.1523364040414647E-3</v>
      </c>
      <c r="R15" s="83">
        <v>7.1881841738997542E-3</v>
      </c>
      <c r="S15" s="84">
        <f t="shared" si="5"/>
        <v>9.6989722851129778E-2</v>
      </c>
      <c r="T15" s="85">
        <f>分析係数表!F18</f>
        <v>0.44749596122778673</v>
      </c>
      <c r="U15" s="86">
        <f t="shared" si="6"/>
        <v>4.3402509256482952E-2</v>
      </c>
      <c r="V15" s="87">
        <f>分析係数表!D18</f>
        <v>7.5928917609046853E-2</v>
      </c>
      <c r="W15" s="167">
        <f t="shared" si="7"/>
        <v>0</v>
      </c>
      <c r="X15" s="76">
        <f>分析係数表!E18</f>
        <v>7.1082390953150248E-2</v>
      </c>
      <c r="Y15" s="166">
        <f t="shared" si="8"/>
        <v>0</v>
      </c>
    </row>
    <row r="16" spans="1:25" x14ac:dyDescent="0.2">
      <c r="A16" s="6" t="s">
        <v>4</v>
      </c>
      <c r="B16" s="5" t="s">
        <v>32</v>
      </c>
      <c r="C16" s="90"/>
      <c r="D16" s="107">
        <f>投入係数表!AL16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-1.3632026173490252E-4</v>
      </c>
      <c r="O16" s="82">
        <f t="shared" si="3"/>
        <v>-2.900755710257386E-3</v>
      </c>
      <c r="P16" s="76">
        <f>分析係数表!C19</f>
        <v>0</v>
      </c>
      <c r="Q16" s="82">
        <f t="shared" si="4"/>
        <v>0</v>
      </c>
      <c r="R16" s="83">
        <v>0</v>
      </c>
      <c r="S16" s="84">
        <f t="shared" si="5"/>
        <v>0</v>
      </c>
      <c r="T16" s="85">
        <f>分析係数表!F19</f>
        <v>0.2</v>
      </c>
      <c r="U16" s="86">
        <f t="shared" si="6"/>
        <v>0</v>
      </c>
      <c r="V16" s="87">
        <f>分析係数表!D19</f>
        <v>0</v>
      </c>
      <c r="W16" s="167">
        <f t="shared" si="7"/>
        <v>0</v>
      </c>
      <c r="X16" s="76">
        <f>分析係数表!E19</f>
        <v>0</v>
      </c>
      <c r="Y16" s="166">
        <f t="shared" si="8"/>
        <v>0</v>
      </c>
    </row>
    <row r="17" spans="1:25" x14ac:dyDescent="0.2">
      <c r="A17" s="6" t="s">
        <v>5</v>
      </c>
      <c r="B17" s="5" t="s">
        <v>33</v>
      </c>
      <c r="C17" s="90"/>
      <c r="D17" s="107">
        <f>投入係数表!AL17</f>
        <v>0</v>
      </c>
      <c r="E17" s="110">
        <f t="shared" si="9"/>
        <v>0</v>
      </c>
      <c r="F17" s="85">
        <f>分析係数表!C20</f>
        <v>0.14381270903010035</v>
      </c>
      <c r="G17" s="110">
        <f t="shared" si="0"/>
        <v>0</v>
      </c>
      <c r="H17" s="110">
        <v>5.6060261596079016E-3</v>
      </c>
      <c r="I17" s="110">
        <f t="shared" si="1"/>
        <v>5.6060261596079016E-3</v>
      </c>
      <c r="J17" s="85">
        <f>分析係数表!G20</f>
        <v>0.10504201680672269</v>
      </c>
      <c r="K17" s="111">
        <f t="shared" si="2"/>
        <v>5.8886829407646022E-4</v>
      </c>
      <c r="L17" s="79"/>
      <c r="M17" s="80"/>
      <c r="N17" s="81">
        <f>分析係数表!H20</f>
        <v>5.9072113418457762E-4</v>
      </c>
      <c r="O17" s="82">
        <f t="shared" si="3"/>
        <v>1.2569941411115339E-2</v>
      </c>
      <c r="P17" s="76">
        <f>分析係数表!C20</f>
        <v>0.14381270903010035</v>
      </c>
      <c r="Q17" s="82">
        <f t="shared" si="4"/>
        <v>1.8077173266821392E-3</v>
      </c>
      <c r="R17" s="83">
        <v>3.7649470600565203E-3</v>
      </c>
      <c r="S17" s="84">
        <f t="shared" si="5"/>
        <v>9.3709732196644215E-3</v>
      </c>
      <c r="T17" s="85">
        <f>分析係数表!F20</f>
        <v>0.23109243697478993</v>
      </c>
      <c r="U17" s="86">
        <f t="shared" si="6"/>
        <v>2.1655610381577446E-3</v>
      </c>
      <c r="V17" s="87">
        <f>分析係数表!D20</f>
        <v>5.0420168067226892E-2</v>
      </c>
      <c r="W17" s="167">
        <f t="shared" si="7"/>
        <v>0</v>
      </c>
      <c r="X17" s="76">
        <f>分析係数表!E20</f>
        <v>5.4621848739495799E-2</v>
      </c>
      <c r="Y17" s="166">
        <f t="shared" si="8"/>
        <v>0</v>
      </c>
    </row>
    <row r="18" spans="1:25" x14ac:dyDescent="0.2">
      <c r="A18" s="6" t="s">
        <v>6</v>
      </c>
      <c r="B18" s="5" t="s">
        <v>34</v>
      </c>
      <c r="C18" s="90"/>
      <c r="D18" s="107">
        <f>投入係数表!AL18</f>
        <v>2.4301336573511541E-3</v>
      </c>
      <c r="E18" s="110">
        <f t="shared" si="9"/>
        <v>0.24301336573511542</v>
      </c>
      <c r="F18" s="85">
        <f>分析係数表!C21</f>
        <v>1.9047619047619091E-2</v>
      </c>
      <c r="G18" s="110">
        <f t="shared" si="0"/>
        <v>4.6288260140022091E-3</v>
      </c>
      <c r="H18" s="110">
        <v>5.4775761877656672E-3</v>
      </c>
      <c r="I18" s="110">
        <f t="shared" si="1"/>
        <v>5.4775761877656672E-3</v>
      </c>
      <c r="J18" s="85">
        <f>分析係数表!G21</f>
        <v>0.29914529914529914</v>
      </c>
      <c r="K18" s="111">
        <f t="shared" si="2"/>
        <v>1.6385911672803278E-3</v>
      </c>
      <c r="L18" s="79"/>
      <c r="M18" s="80"/>
      <c r="N18" s="81">
        <f>分析係数表!H21</f>
        <v>9.5424183214431774E-4</v>
      </c>
      <c r="O18" s="82">
        <f t="shared" si="3"/>
        <v>2.0305289971801702E-2</v>
      </c>
      <c r="P18" s="76">
        <f>分析係数表!C21</f>
        <v>1.9047619047619091E-2</v>
      </c>
      <c r="Q18" s="82">
        <f t="shared" si="4"/>
        <v>3.8676742803431903E-4</v>
      </c>
      <c r="R18" s="83">
        <v>8.0382850113633732E-4</v>
      </c>
      <c r="S18" s="84">
        <f t="shared" si="5"/>
        <v>6.2814046889020049E-3</v>
      </c>
      <c r="T18" s="85">
        <f>分析係数表!F21</f>
        <v>0.44444444444444442</v>
      </c>
      <c r="U18" s="86">
        <f t="shared" si="6"/>
        <v>2.7917354172897796E-3</v>
      </c>
      <c r="V18" s="87">
        <f>分析係数表!D21</f>
        <v>3.4188034188034191E-2</v>
      </c>
      <c r="W18" s="167">
        <f t="shared" si="7"/>
        <v>0</v>
      </c>
      <c r="X18" s="76">
        <f>分析係数表!E21</f>
        <v>8.5470085470085479E-3</v>
      </c>
      <c r="Y18" s="166">
        <f t="shared" si="8"/>
        <v>0</v>
      </c>
    </row>
    <row r="19" spans="1:25" x14ac:dyDescent="0.2">
      <c r="A19" s="6" t="s">
        <v>7</v>
      </c>
      <c r="B19" s="5" t="s">
        <v>268</v>
      </c>
      <c r="C19" s="90"/>
      <c r="D19" s="107">
        <f>投入係数表!AL19</f>
        <v>1.3365735115431349E-2</v>
      </c>
      <c r="E19" s="110">
        <f t="shared" si="9"/>
        <v>1.336573511543135</v>
      </c>
      <c r="F19" s="85">
        <f>分析係数表!C22</f>
        <v>0</v>
      </c>
      <c r="G19" s="110">
        <f t="shared" si="0"/>
        <v>0</v>
      </c>
      <c r="H19" s="110">
        <v>0</v>
      </c>
      <c r="I19" s="110">
        <f t="shared" si="1"/>
        <v>0</v>
      </c>
      <c r="J19" s="85">
        <f>分析係数表!G22</f>
        <v>0.21739130434782608</v>
      </c>
      <c r="K19" s="111">
        <f t="shared" si="2"/>
        <v>0</v>
      </c>
      <c r="L19" s="79"/>
      <c r="M19" s="80"/>
      <c r="N19" s="81">
        <f>分析係数表!H22</f>
        <v>4.5440087244967509E-5</v>
      </c>
      <c r="O19" s="82">
        <f t="shared" si="3"/>
        <v>9.6691857008579529E-4</v>
      </c>
      <c r="P19" s="76">
        <f>分析係数表!C22</f>
        <v>0</v>
      </c>
      <c r="Q19" s="82">
        <f t="shared" si="4"/>
        <v>0</v>
      </c>
      <c r="R19" s="83">
        <v>0</v>
      </c>
      <c r="S19" s="84">
        <f t="shared" si="5"/>
        <v>0</v>
      </c>
      <c r="T19" s="85">
        <f>分析係数表!F22</f>
        <v>0.47826086956521741</v>
      </c>
      <c r="U19" s="86">
        <f t="shared" si="6"/>
        <v>0</v>
      </c>
      <c r="V19" s="87">
        <f>分析係数表!D22</f>
        <v>0.17391304347826086</v>
      </c>
      <c r="W19" s="167">
        <f t="shared" si="7"/>
        <v>0</v>
      </c>
      <c r="X19" s="76">
        <f>分析係数表!E22</f>
        <v>0.17391304347826086</v>
      </c>
      <c r="Y19" s="166">
        <f t="shared" si="8"/>
        <v>0</v>
      </c>
    </row>
    <row r="20" spans="1:25" x14ac:dyDescent="0.2">
      <c r="A20" s="6" t="s">
        <v>8</v>
      </c>
      <c r="B20" s="5" t="s">
        <v>269</v>
      </c>
      <c r="C20" s="90"/>
      <c r="D20" s="107">
        <f>投入係数表!AL20</f>
        <v>2.0656136087484813E-2</v>
      </c>
      <c r="E20" s="110">
        <f t="shared" si="9"/>
        <v>2.0656136087484813</v>
      </c>
      <c r="F20" s="85">
        <f>分析係数表!C23</f>
        <v>0</v>
      </c>
      <c r="G20" s="110">
        <f t="shared" si="0"/>
        <v>0</v>
      </c>
      <c r="H20" s="110">
        <v>0</v>
      </c>
      <c r="I20" s="110">
        <f t="shared" si="1"/>
        <v>0</v>
      </c>
      <c r="J20" s="85">
        <f>分析係数表!G23</f>
        <v>0.22047244094488189</v>
      </c>
      <c r="K20" s="111">
        <f t="shared" si="2"/>
        <v>0</v>
      </c>
      <c r="L20" s="79"/>
      <c r="M20" s="80"/>
      <c r="N20" s="81">
        <f>分析係数表!H23</f>
        <v>4.5440087244967509E-5</v>
      </c>
      <c r="O20" s="82">
        <f t="shared" si="3"/>
        <v>9.6691857008579529E-4</v>
      </c>
      <c r="P20" s="76">
        <f>分析係数表!C23</f>
        <v>0</v>
      </c>
      <c r="Q20" s="82">
        <f t="shared" si="4"/>
        <v>0</v>
      </c>
      <c r="R20" s="83">
        <v>0</v>
      </c>
      <c r="S20" s="84">
        <f t="shared" si="5"/>
        <v>0</v>
      </c>
      <c r="T20" s="85">
        <f>分析係数表!F23</f>
        <v>0.44094488188976377</v>
      </c>
      <c r="U20" s="86">
        <f t="shared" si="6"/>
        <v>0</v>
      </c>
      <c r="V20" s="87">
        <f>分析係数表!D23</f>
        <v>6.2992125984251968E-2</v>
      </c>
      <c r="W20" s="167">
        <f t="shared" si="7"/>
        <v>0</v>
      </c>
      <c r="X20" s="76">
        <f>分析係数表!E23</f>
        <v>3.937007874015748E-2</v>
      </c>
      <c r="Y20" s="166">
        <f t="shared" si="8"/>
        <v>0</v>
      </c>
    </row>
    <row r="21" spans="1:25" x14ac:dyDescent="0.2">
      <c r="A21" s="6" t="s">
        <v>9</v>
      </c>
      <c r="B21" s="5" t="s">
        <v>270</v>
      </c>
      <c r="C21" s="90"/>
      <c r="D21" s="107">
        <f>投入係数表!AL21</f>
        <v>7.2904009720534627E-3</v>
      </c>
      <c r="E21" s="110">
        <f t="shared" si="9"/>
        <v>0.72904009720534624</v>
      </c>
      <c r="F21" s="85">
        <f>分析係数表!C24</f>
        <v>1.5105740181268867E-2</v>
      </c>
      <c r="G21" s="110">
        <f t="shared" si="0"/>
        <v>1.101269029011096E-2</v>
      </c>
      <c r="H21" s="110">
        <v>1.1341533645038676E-2</v>
      </c>
      <c r="I21" s="110">
        <f t="shared" si="1"/>
        <v>1.1341533645038676E-2</v>
      </c>
      <c r="J21" s="85">
        <f>分析係数表!G24</f>
        <v>0.33333333333333331</v>
      </c>
      <c r="K21" s="111">
        <f t="shared" si="2"/>
        <v>3.7805112150128919E-3</v>
      </c>
      <c r="L21" s="79"/>
      <c r="M21" s="80"/>
      <c r="N21" s="81">
        <f>分析係数表!H24</f>
        <v>4.0896078520470761E-4</v>
      </c>
      <c r="O21" s="82">
        <f t="shared" si="3"/>
        <v>8.7022671307721584E-3</v>
      </c>
      <c r="P21" s="76">
        <f>分析係数表!C24</f>
        <v>1.5105740181268867E-2</v>
      </c>
      <c r="Q21" s="82">
        <f t="shared" si="4"/>
        <v>1.3145418626544033E-4</v>
      </c>
      <c r="R21" s="83">
        <v>3.3823735075943709E-4</v>
      </c>
      <c r="S21" s="84">
        <f t="shared" si="5"/>
        <v>1.1679770995798113E-2</v>
      </c>
      <c r="T21" s="85">
        <f>分析係数表!F24</f>
        <v>0.55555555555555558</v>
      </c>
      <c r="U21" s="86">
        <f t="shared" si="6"/>
        <v>6.4887616643322854E-3</v>
      </c>
      <c r="V21" s="87">
        <f>分析係数表!D24</f>
        <v>0</v>
      </c>
      <c r="W21" s="167">
        <f t="shared" si="7"/>
        <v>0</v>
      </c>
      <c r="X21" s="76">
        <f>分析係数表!E24</f>
        <v>0</v>
      </c>
      <c r="Y21" s="166">
        <f t="shared" si="8"/>
        <v>0</v>
      </c>
    </row>
    <row r="22" spans="1:25" x14ac:dyDescent="0.2">
      <c r="A22" s="6" t="s">
        <v>10</v>
      </c>
      <c r="B22" s="5" t="s">
        <v>271</v>
      </c>
      <c r="C22" s="90"/>
      <c r="D22" s="107">
        <f>投入係数表!AL22</f>
        <v>2.0656136087484813E-2</v>
      </c>
      <c r="E22" s="110">
        <f t="shared" si="9"/>
        <v>2.0656136087484813</v>
      </c>
      <c r="F22" s="85">
        <f>分析係数表!C25</f>
        <v>0</v>
      </c>
      <c r="G22" s="110">
        <f t="shared" si="0"/>
        <v>0</v>
      </c>
      <c r="H22" s="110">
        <v>0</v>
      </c>
      <c r="I22" s="110">
        <f t="shared" si="1"/>
        <v>0</v>
      </c>
      <c r="J22" s="85">
        <f>分析係数表!G25</f>
        <v>0.2857142857142857</v>
      </c>
      <c r="K22" s="111">
        <f t="shared" si="2"/>
        <v>0</v>
      </c>
      <c r="L22" s="79"/>
      <c r="M22" s="80"/>
      <c r="N22" s="81">
        <f>分析係数表!H25</f>
        <v>5.4528104693961008E-4</v>
      </c>
      <c r="O22" s="82">
        <f t="shared" si="3"/>
        <v>1.1603022841029544E-2</v>
      </c>
      <c r="P22" s="76">
        <f>分析係数表!C25</f>
        <v>0</v>
      </c>
      <c r="Q22" s="82">
        <f t="shared" si="4"/>
        <v>0</v>
      </c>
      <c r="R22" s="83">
        <v>0</v>
      </c>
      <c r="S22" s="84">
        <f t="shared" si="5"/>
        <v>0</v>
      </c>
      <c r="T22" s="85">
        <f>分析係数表!F25</f>
        <v>0.5</v>
      </c>
      <c r="U22" s="86">
        <f t="shared" si="6"/>
        <v>0</v>
      </c>
      <c r="V22" s="87">
        <f>分析係数表!D25</f>
        <v>0</v>
      </c>
      <c r="W22" s="167">
        <f t="shared" si="7"/>
        <v>0</v>
      </c>
      <c r="X22" s="76">
        <f>分析係数表!E25</f>
        <v>0</v>
      </c>
      <c r="Y22" s="166">
        <f t="shared" si="8"/>
        <v>0</v>
      </c>
    </row>
    <row r="23" spans="1:25" x14ac:dyDescent="0.2">
      <c r="A23" s="6" t="s">
        <v>11</v>
      </c>
      <c r="B23" s="5" t="s">
        <v>35</v>
      </c>
      <c r="C23" s="90"/>
      <c r="D23" s="107">
        <f>投入係数表!AL23</f>
        <v>1.0935601458080195E-2</v>
      </c>
      <c r="E23" s="110">
        <f t="shared" si="9"/>
        <v>1.0935601458080195</v>
      </c>
      <c r="F23" s="85">
        <f>分析係数表!C26</f>
        <v>0.3413940256045519</v>
      </c>
      <c r="G23" s="110">
        <f t="shared" si="0"/>
        <v>0.37333490041810052</v>
      </c>
      <c r="H23" s="110">
        <v>0.4001722091637801</v>
      </c>
      <c r="I23" s="110">
        <f t="shared" si="1"/>
        <v>0.4001722091637801</v>
      </c>
      <c r="J23" s="85">
        <f>分析係数表!G26</f>
        <v>0.19709090909090909</v>
      </c>
      <c r="K23" s="111">
        <f t="shared" si="2"/>
        <v>7.8870304497006841E-2</v>
      </c>
      <c r="L23" s="79"/>
      <c r="M23" s="80"/>
      <c r="N23" s="81">
        <f>分析係数表!H26</f>
        <v>1.1996183032671423E-2</v>
      </c>
      <c r="O23" s="82">
        <f t="shared" si="3"/>
        <v>0.25526650250264998</v>
      </c>
      <c r="P23" s="76">
        <f>分析係数表!C26</f>
        <v>0.3413940256045519</v>
      </c>
      <c r="Q23" s="82">
        <f t="shared" si="4"/>
        <v>8.7146458891374096E-2</v>
      </c>
      <c r="R23" s="83">
        <v>9.2365736353895611E-2</v>
      </c>
      <c r="S23" s="84">
        <f t="shared" si="5"/>
        <v>0.49253794551767571</v>
      </c>
      <c r="T23" s="85">
        <f>分析係数表!F26</f>
        <v>0.33090909090909093</v>
      </c>
      <c r="U23" s="86">
        <f t="shared" si="6"/>
        <v>0.16298528378948543</v>
      </c>
      <c r="V23" s="87">
        <f>分析係数表!D26</f>
        <v>1.6E-2</v>
      </c>
      <c r="W23" s="167">
        <f t="shared" si="7"/>
        <v>0</v>
      </c>
      <c r="X23" s="76">
        <f>分析係数表!E26</f>
        <v>1.6E-2</v>
      </c>
      <c r="Y23" s="166">
        <f t="shared" si="8"/>
        <v>0</v>
      </c>
    </row>
    <row r="24" spans="1:25" x14ac:dyDescent="0.2">
      <c r="A24" s="6" t="s">
        <v>12</v>
      </c>
      <c r="B24" s="5" t="s">
        <v>365</v>
      </c>
      <c r="C24" s="90"/>
      <c r="D24" s="107">
        <f>投入係数表!AL24</f>
        <v>1.215066828675577E-3</v>
      </c>
      <c r="E24" s="110">
        <f t="shared" si="9"/>
        <v>0.12150668286755771</v>
      </c>
      <c r="F24" s="85">
        <f>分析係数表!C27</f>
        <v>1.9120458891013214E-3</v>
      </c>
      <c r="G24" s="110">
        <f t="shared" si="0"/>
        <v>2.3232635347525168E-4</v>
      </c>
      <c r="H24" s="110">
        <v>2.3870560302847107E-4</v>
      </c>
      <c r="I24" s="110">
        <f t="shared" si="1"/>
        <v>2.3870560302847107E-4</v>
      </c>
      <c r="J24" s="85">
        <f>分析係数表!G27</f>
        <v>0.2857142857142857</v>
      </c>
      <c r="K24" s="111">
        <f t="shared" si="2"/>
        <v>6.8201600865277448E-5</v>
      </c>
      <c r="L24" s="79"/>
      <c r="M24" s="80"/>
      <c r="N24" s="81">
        <f>分析係数表!H27</f>
        <v>1.131458172399691E-2</v>
      </c>
      <c r="O24" s="82">
        <f t="shared" si="3"/>
        <v>0.24076272395136303</v>
      </c>
      <c r="P24" s="76">
        <f>分析係数表!C27</f>
        <v>1.9120458891013214E-3</v>
      </c>
      <c r="Q24" s="82">
        <f t="shared" si="4"/>
        <v>4.6034937658003992E-4</v>
      </c>
      <c r="R24" s="83">
        <v>4.6150114378435856E-4</v>
      </c>
      <c r="S24" s="84">
        <f t="shared" si="5"/>
        <v>7.0020674681282966E-4</v>
      </c>
      <c r="T24" s="85">
        <f>分析係数表!F27</f>
        <v>0.5714285714285714</v>
      </c>
      <c r="U24" s="86">
        <f t="shared" si="6"/>
        <v>4.0011814103590266E-4</v>
      </c>
      <c r="V24" s="87">
        <f>分析係数表!D27</f>
        <v>0</v>
      </c>
      <c r="W24" s="167">
        <f t="shared" si="7"/>
        <v>0</v>
      </c>
      <c r="X24" s="76">
        <f>分析係数表!E27</f>
        <v>0</v>
      </c>
      <c r="Y24" s="166">
        <f t="shared" si="8"/>
        <v>0</v>
      </c>
    </row>
    <row r="25" spans="1:25" x14ac:dyDescent="0.2">
      <c r="A25" s="6" t="s">
        <v>13</v>
      </c>
      <c r="B25" s="5" t="s">
        <v>191</v>
      </c>
      <c r="C25" s="90"/>
      <c r="D25" s="107">
        <f>投入係数表!AL25</f>
        <v>4.9817739975698661E-2</v>
      </c>
      <c r="E25" s="110">
        <f t="shared" si="9"/>
        <v>4.9817739975698663</v>
      </c>
      <c r="F25" s="85">
        <f>分析係数表!C28</f>
        <v>4.5924225028702859E-3</v>
      </c>
      <c r="G25" s="110">
        <f t="shared" si="0"/>
        <v>2.2878411010653913E-2</v>
      </c>
      <c r="H25" s="110">
        <v>2.3498130075172569E-2</v>
      </c>
      <c r="I25" s="110">
        <f t="shared" si="1"/>
        <v>2.3498130075172569E-2</v>
      </c>
      <c r="J25" s="85">
        <f>分析係数表!G28</f>
        <v>0.125</v>
      </c>
      <c r="K25" s="111">
        <f t="shared" si="2"/>
        <v>2.9372662593965711E-3</v>
      </c>
      <c r="L25" s="79"/>
      <c r="M25" s="80"/>
      <c r="N25" s="81">
        <f>分析係数表!H28</f>
        <v>2.2174762575544144E-2</v>
      </c>
      <c r="O25" s="82">
        <f t="shared" si="3"/>
        <v>0.4718562622018681</v>
      </c>
      <c r="P25" s="76">
        <f>分析係数表!C28</f>
        <v>4.5924225028702859E-3</v>
      </c>
      <c r="Q25" s="82">
        <f t="shared" si="4"/>
        <v>2.1669633166561211E-3</v>
      </c>
      <c r="R25" s="83">
        <v>2.224138301269993E-3</v>
      </c>
      <c r="S25" s="84">
        <f t="shared" si="5"/>
        <v>2.5722268376442561E-2</v>
      </c>
      <c r="T25" s="85">
        <f>分析係数表!F28</f>
        <v>0.20833333333333334</v>
      </c>
      <c r="U25" s="86">
        <f t="shared" si="6"/>
        <v>5.3588059117588667E-3</v>
      </c>
      <c r="V25" s="87">
        <f>分析係数表!D28</f>
        <v>1.1875</v>
      </c>
      <c r="W25" s="167">
        <f t="shared" si="7"/>
        <v>0</v>
      </c>
      <c r="X25" s="76">
        <f>分析係数表!E28</f>
        <v>1.2291666666666667</v>
      </c>
      <c r="Y25" s="166">
        <f t="shared" si="8"/>
        <v>0</v>
      </c>
    </row>
    <row r="26" spans="1:25" x14ac:dyDescent="0.2">
      <c r="A26" s="6" t="s">
        <v>14</v>
      </c>
      <c r="B26" s="5" t="s">
        <v>50</v>
      </c>
      <c r="C26" s="90"/>
      <c r="D26" s="107">
        <f>投入係数表!AL26</f>
        <v>3.6452004860267314E-3</v>
      </c>
      <c r="E26" s="110">
        <f t="shared" si="9"/>
        <v>0.36452004860267312</v>
      </c>
      <c r="F26" s="85">
        <f>分析係数表!C29</f>
        <v>0.39276807980049877</v>
      </c>
      <c r="G26" s="110">
        <f t="shared" si="0"/>
        <v>0.14317183953845641</v>
      </c>
      <c r="H26" s="110">
        <v>0.16848617835997276</v>
      </c>
      <c r="I26" s="110">
        <f t="shared" si="1"/>
        <v>0.16848617835997276</v>
      </c>
      <c r="J26" s="85">
        <f>分析係数表!G29</f>
        <v>0.26146220570012391</v>
      </c>
      <c r="K26" s="111">
        <f t="shared" si="2"/>
        <v>4.4052767823982965E-2</v>
      </c>
      <c r="L26" s="79"/>
      <c r="M26" s="80"/>
      <c r="N26" s="81">
        <f>分析係数表!H29</f>
        <v>1.0178579542872723E-2</v>
      </c>
      <c r="O26" s="82">
        <f t="shared" si="3"/>
        <v>0.21658975969921815</v>
      </c>
      <c r="P26" s="76">
        <f>分析係数表!C29</f>
        <v>0.39276807980049877</v>
      </c>
      <c r="Q26" s="82">
        <f t="shared" si="4"/>
        <v>8.5069544021513371E-2</v>
      </c>
      <c r="R26" s="83">
        <v>0.10322513099924804</v>
      </c>
      <c r="S26" s="84">
        <f t="shared" si="5"/>
        <v>0.27171130935922083</v>
      </c>
      <c r="T26" s="85">
        <f>分析係数表!F29</f>
        <v>0.36926889714993805</v>
      </c>
      <c r="U26" s="86">
        <f t="shared" si="6"/>
        <v>0.10033453555024512</v>
      </c>
      <c r="V26" s="87">
        <f>分析係数表!D29</f>
        <v>6.8153655514250316E-2</v>
      </c>
      <c r="W26" s="167">
        <f t="shared" si="7"/>
        <v>0</v>
      </c>
      <c r="X26" s="76">
        <f>分析係数表!E29</f>
        <v>5.3283767038413879E-2</v>
      </c>
      <c r="Y26" s="166">
        <f t="shared" si="8"/>
        <v>0</v>
      </c>
    </row>
    <row r="27" spans="1:25" x14ac:dyDescent="0.2">
      <c r="A27" s="6" t="s">
        <v>15</v>
      </c>
      <c r="B27" s="5" t="s">
        <v>36</v>
      </c>
      <c r="C27" s="90"/>
      <c r="D27" s="107">
        <f>投入係数表!AL27</f>
        <v>1.215066828675577E-3</v>
      </c>
      <c r="E27" s="110">
        <f t="shared" si="9"/>
        <v>0.12150668286755771</v>
      </c>
      <c r="F27" s="85">
        <f>分析係数表!C30</f>
        <v>1</v>
      </c>
      <c r="G27" s="110">
        <f t="shared" si="0"/>
        <v>0.12150668286755771</v>
      </c>
      <c r="H27" s="110">
        <v>0.14401175884970252</v>
      </c>
      <c r="I27" s="110">
        <f t="shared" si="1"/>
        <v>0.14401175884970252</v>
      </c>
      <c r="J27" s="85">
        <f>分析係数表!G30</f>
        <v>0.34503154574132494</v>
      </c>
      <c r="K27" s="111">
        <f t="shared" si="2"/>
        <v>4.9688599760839794E-2</v>
      </c>
      <c r="L27" s="79"/>
      <c r="M27" s="80"/>
      <c r="N27" s="81">
        <f>分析係数表!H30</f>
        <v>0</v>
      </c>
      <c r="O27" s="82">
        <f t="shared" si="3"/>
        <v>0</v>
      </c>
      <c r="P27" s="76">
        <f>分析係数表!C30</f>
        <v>1</v>
      </c>
      <c r="Q27" s="82">
        <f t="shared" si="4"/>
        <v>0</v>
      </c>
      <c r="R27" s="83">
        <v>4.6177695916303614E-2</v>
      </c>
      <c r="S27" s="84">
        <f t="shared" si="5"/>
        <v>0.19018945476600613</v>
      </c>
      <c r="T27" s="85">
        <f>分析係数表!F30</f>
        <v>0.4357255520504732</v>
      </c>
      <c r="U27" s="86">
        <f t="shared" si="6"/>
        <v>8.2870405172096526E-2</v>
      </c>
      <c r="V27" s="87">
        <f>分析係数表!D30</f>
        <v>0.15930599369085174</v>
      </c>
      <c r="W27" s="167">
        <f t="shared" si="7"/>
        <v>0</v>
      </c>
      <c r="X27" s="76">
        <f>分析係数表!E30</f>
        <v>8.6750788643533125E-2</v>
      </c>
      <c r="Y27" s="166">
        <f t="shared" si="8"/>
        <v>0</v>
      </c>
    </row>
    <row r="28" spans="1:25" x14ac:dyDescent="0.2">
      <c r="A28" s="6" t="s">
        <v>16</v>
      </c>
      <c r="B28" s="5" t="s">
        <v>192</v>
      </c>
      <c r="C28" s="90"/>
      <c r="D28" s="107">
        <f>投入係数表!AL28</f>
        <v>4.8602673147023082E-3</v>
      </c>
      <c r="E28" s="110">
        <f t="shared" si="9"/>
        <v>0.48602673147023084</v>
      </c>
      <c r="F28" s="85">
        <f>分析係数表!C31</f>
        <v>0.9610142630744849</v>
      </c>
      <c r="G28" s="110">
        <f t="shared" si="0"/>
        <v>0.46707862117836446</v>
      </c>
      <c r="H28" s="110">
        <v>0.59713131900706218</v>
      </c>
      <c r="I28" s="110">
        <f t="shared" si="1"/>
        <v>0.59713131900706218</v>
      </c>
      <c r="J28" s="85">
        <f>分析係数表!G31</f>
        <v>7.0898896726351968E-2</v>
      </c>
      <c r="K28" s="111">
        <f t="shared" si="2"/>
        <v>4.2335951718352034E-2</v>
      </c>
      <c r="L28" s="79"/>
      <c r="M28" s="80"/>
      <c r="N28" s="81">
        <f>分析係数表!H31</f>
        <v>2.4401326850547553E-2</v>
      </c>
      <c r="O28" s="82">
        <f t="shared" si="3"/>
        <v>0.51923527213607212</v>
      </c>
      <c r="P28" s="76">
        <f>分析係数表!C31</f>
        <v>0.9610142630744849</v>
      </c>
      <c r="Q28" s="82">
        <f t="shared" si="4"/>
        <v>0.49899250241412696</v>
      </c>
      <c r="R28" s="83">
        <v>0.65926584103561447</v>
      </c>
      <c r="S28" s="84">
        <f t="shared" si="5"/>
        <v>1.2563971600426767</v>
      </c>
      <c r="T28" s="85">
        <f>分析係数表!F31</f>
        <v>0.34418520528124436</v>
      </c>
      <c r="U28" s="86">
        <f t="shared" si="6"/>
        <v>0.43243331444406108</v>
      </c>
      <c r="V28" s="87">
        <f>分析係数表!D31</f>
        <v>1.9895098571170193E-3</v>
      </c>
      <c r="W28" s="167">
        <f t="shared" si="7"/>
        <v>0</v>
      </c>
      <c r="X28" s="76">
        <f>分析係数表!E31</f>
        <v>1.7483571471634412E-3</v>
      </c>
      <c r="Y28" s="166">
        <f t="shared" si="8"/>
        <v>0</v>
      </c>
    </row>
    <row r="29" spans="1:25" x14ac:dyDescent="0.2">
      <c r="A29" s="6" t="s">
        <v>17</v>
      </c>
      <c r="B29" s="5" t="s">
        <v>272</v>
      </c>
      <c r="C29" s="90"/>
      <c r="D29" s="107">
        <f>投入係数表!AL29</f>
        <v>0</v>
      </c>
      <c r="E29" s="110">
        <f t="shared" si="9"/>
        <v>0</v>
      </c>
      <c r="F29" s="85">
        <f>分析係数表!C32</f>
        <v>1</v>
      </c>
      <c r="G29" s="110">
        <f t="shared" si="0"/>
        <v>0</v>
      </c>
      <c r="H29" s="110">
        <v>5.3936006757737747E-3</v>
      </c>
      <c r="I29" s="110">
        <f t="shared" si="1"/>
        <v>5.3936006757737747E-3</v>
      </c>
      <c r="J29" s="85">
        <f>分析係数表!G32</f>
        <v>0.14117647058823529</v>
      </c>
      <c r="K29" s="111">
        <f t="shared" si="2"/>
        <v>7.614495071680623E-4</v>
      </c>
      <c r="L29" s="79"/>
      <c r="M29" s="80"/>
      <c r="N29" s="81">
        <f>分析係数表!H32</f>
        <v>7.0886536102149319E-3</v>
      </c>
      <c r="O29" s="82">
        <f t="shared" si="3"/>
        <v>0.15083929693338408</v>
      </c>
      <c r="P29" s="76">
        <f>分析係数表!C32</f>
        <v>1</v>
      </c>
      <c r="Q29" s="82">
        <f t="shared" si="4"/>
        <v>0.15083929693338408</v>
      </c>
      <c r="R29" s="83">
        <v>0.18959928616986071</v>
      </c>
      <c r="S29" s="84">
        <f t="shared" si="5"/>
        <v>0.19499288684563448</v>
      </c>
      <c r="T29" s="85">
        <f>分析係数表!F32</f>
        <v>0.4823529411764706</v>
      </c>
      <c r="U29" s="86">
        <f t="shared" si="6"/>
        <v>9.4055392478482519E-2</v>
      </c>
      <c r="V29" s="87">
        <f>分析係数表!D32</f>
        <v>2.3529411764705882E-2</v>
      </c>
      <c r="W29" s="167">
        <f t="shared" si="7"/>
        <v>0</v>
      </c>
      <c r="X29" s="76">
        <f>分析係数表!E32</f>
        <v>3.5294117647058823E-2</v>
      </c>
      <c r="Y29" s="166">
        <f t="shared" si="8"/>
        <v>0</v>
      </c>
    </row>
    <row r="30" spans="1:25" x14ac:dyDescent="0.2">
      <c r="A30" s="6" t="s">
        <v>18</v>
      </c>
      <c r="B30" s="5" t="s">
        <v>273</v>
      </c>
      <c r="C30" s="90"/>
      <c r="D30" s="107">
        <f>投入係数表!AL30</f>
        <v>0</v>
      </c>
      <c r="E30" s="110">
        <f t="shared" si="9"/>
        <v>0</v>
      </c>
      <c r="F30" s="85">
        <f>分析係数表!C33</f>
        <v>0.51830443159922934</v>
      </c>
      <c r="G30" s="110">
        <f t="shared" si="0"/>
        <v>0</v>
      </c>
      <c r="H30" s="110">
        <v>7.4288320546389199E-3</v>
      </c>
      <c r="I30" s="110">
        <f t="shared" si="1"/>
        <v>7.4288320546389199E-3</v>
      </c>
      <c r="J30" s="85">
        <f>分析係数表!G33</f>
        <v>0.50370370370370365</v>
      </c>
      <c r="K30" s="111">
        <f t="shared" si="2"/>
        <v>3.7419302201144185E-3</v>
      </c>
      <c r="L30" s="79"/>
      <c r="M30" s="80"/>
      <c r="N30" s="81">
        <f>分析係数表!H33</f>
        <v>1.0451220066342527E-3</v>
      </c>
      <c r="O30" s="82">
        <f t="shared" si="3"/>
        <v>2.2239127111973293E-2</v>
      </c>
      <c r="P30" s="76">
        <f>分析係数表!C33</f>
        <v>0.51830443159922934</v>
      </c>
      <c r="Q30" s="82">
        <f t="shared" si="4"/>
        <v>1.1526638137034329E-2</v>
      </c>
      <c r="R30" s="83">
        <v>3.7071676609339653E-2</v>
      </c>
      <c r="S30" s="84">
        <f t="shared" si="5"/>
        <v>4.4500508663978575E-2</v>
      </c>
      <c r="T30" s="85">
        <f>分析係数表!F33</f>
        <v>0.61481481481481481</v>
      </c>
      <c r="U30" s="86">
        <f t="shared" si="6"/>
        <v>2.7359571993409049E-2</v>
      </c>
      <c r="V30" s="87">
        <f>分析係数表!D33</f>
        <v>0.10740740740740741</v>
      </c>
      <c r="W30" s="167">
        <f t="shared" si="7"/>
        <v>0</v>
      </c>
      <c r="X30" s="76">
        <f>分析係数表!E33</f>
        <v>0.11481481481481481</v>
      </c>
      <c r="Y30" s="166">
        <f t="shared" si="8"/>
        <v>0</v>
      </c>
    </row>
    <row r="31" spans="1:25" x14ac:dyDescent="0.2">
      <c r="A31" s="6" t="s">
        <v>19</v>
      </c>
      <c r="B31" s="5" t="s">
        <v>274</v>
      </c>
      <c r="C31" s="90"/>
      <c r="D31" s="107">
        <f>投入係数表!AL31</f>
        <v>2.7946537059538274E-2</v>
      </c>
      <c r="E31" s="110">
        <f t="shared" si="9"/>
        <v>2.7946537059538272</v>
      </c>
      <c r="F31" s="85">
        <f>分析係数表!C34</f>
        <v>0.14253664373317376</v>
      </c>
      <c r="G31" s="110">
        <f t="shared" si="0"/>
        <v>0.39834055964313442</v>
      </c>
      <c r="H31" s="110">
        <v>0.43011866804132748</v>
      </c>
      <c r="I31" s="110">
        <f t="shared" si="1"/>
        <v>0.43011866804132748</v>
      </c>
      <c r="J31" s="85">
        <f>分析係数表!G34</f>
        <v>0.42611464968152868</v>
      </c>
      <c r="K31" s="111">
        <f t="shared" si="2"/>
        <v>0.18327986555391598</v>
      </c>
      <c r="L31" s="79"/>
      <c r="M31" s="80"/>
      <c r="N31" s="81">
        <f>分析係数表!H34</f>
        <v>0.17362657336302087</v>
      </c>
      <c r="O31" s="82">
        <f t="shared" si="3"/>
        <v>3.6945958562978243</v>
      </c>
      <c r="P31" s="76">
        <f>分析係数表!C34</f>
        <v>0.14253664373317376</v>
      </c>
      <c r="Q31" s="82">
        <f t="shared" si="4"/>
        <v>0.52661529330718304</v>
      </c>
      <c r="R31" s="83">
        <v>0.55649473417043138</v>
      </c>
      <c r="S31" s="84">
        <f t="shared" si="5"/>
        <v>0.98661340221175886</v>
      </c>
      <c r="T31" s="85">
        <f>分析係数表!F34</f>
        <v>0.68789808917197448</v>
      </c>
      <c r="U31" s="86">
        <f t="shared" si="6"/>
        <v>0.67868947413292957</v>
      </c>
      <c r="V31" s="87">
        <f>分析係数表!D34</f>
        <v>0.42038216560509556</v>
      </c>
      <c r="W31" s="167">
        <f t="shared" si="7"/>
        <v>0</v>
      </c>
      <c r="X31" s="76">
        <f>分析係数表!E34</f>
        <v>0.27643312101910827</v>
      </c>
      <c r="Y31" s="166">
        <f t="shared" si="8"/>
        <v>0</v>
      </c>
    </row>
    <row r="32" spans="1:25" x14ac:dyDescent="0.2">
      <c r="A32" s="6" t="s">
        <v>20</v>
      </c>
      <c r="B32" s="5" t="s">
        <v>37</v>
      </c>
      <c r="C32" s="90"/>
      <c r="D32" s="107">
        <f>投入係数表!AL32</f>
        <v>1.2150668286755772E-2</v>
      </c>
      <c r="E32" s="110">
        <f t="shared" si="9"/>
        <v>1.2150668286755772</v>
      </c>
      <c r="F32" s="85">
        <f>分析係数表!C35</f>
        <v>0.11069496462754891</v>
      </c>
      <c r="G32" s="110">
        <f t="shared" si="0"/>
        <v>0.13450177962035106</v>
      </c>
      <c r="H32" s="110">
        <v>0.14571170612599563</v>
      </c>
      <c r="I32" s="110">
        <f t="shared" si="1"/>
        <v>0.14571170612599563</v>
      </c>
      <c r="J32" s="85">
        <f>分析係数表!G35</f>
        <v>0.32042253521126762</v>
      </c>
      <c r="K32" s="111">
        <f t="shared" si="2"/>
        <v>4.6689314286850712E-2</v>
      </c>
      <c r="L32" s="79"/>
      <c r="M32" s="80"/>
      <c r="N32" s="81">
        <f>分析係数表!H35</f>
        <v>6.6251647203162636E-2</v>
      </c>
      <c r="O32" s="82">
        <f t="shared" si="3"/>
        <v>1.4097672751850898</v>
      </c>
      <c r="P32" s="76">
        <f>分析係数表!C35</f>
        <v>0.11069496462754891</v>
      </c>
      <c r="Q32" s="82">
        <f t="shared" si="4"/>
        <v>0.15605413865968953</v>
      </c>
      <c r="R32" s="83">
        <v>0.18017843424745197</v>
      </c>
      <c r="S32" s="84">
        <f t="shared" si="5"/>
        <v>0.3258901403734476</v>
      </c>
      <c r="T32" s="85">
        <f>分析係数表!F35</f>
        <v>0.63380281690140849</v>
      </c>
      <c r="U32" s="86">
        <f t="shared" si="6"/>
        <v>0.20655008896908653</v>
      </c>
      <c r="V32" s="87">
        <f>分析係数表!D35</f>
        <v>0.16901408450704225</v>
      </c>
      <c r="W32" s="167">
        <f t="shared" si="7"/>
        <v>0</v>
      </c>
      <c r="X32" s="76">
        <f>分析係数表!E35</f>
        <v>0.1619718309859155</v>
      </c>
      <c r="Y32" s="166">
        <f t="shared" si="8"/>
        <v>0</v>
      </c>
    </row>
    <row r="33" spans="1:25" x14ac:dyDescent="0.2">
      <c r="A33" s="6" t="s">
        <v>21</v>
      </c>
      <c r="B33" s="5" t="s">
        <v>38</v>
      </c>
      <c r="C33" s="90"/>
      <c r="D33" s="107">
        <f>投入係数表!AL33</f>
        <v>4.8602673147023082E-3</v>
      </c>
      <c r="E33" s="110">
        <f t="shared" si="9"/>
        <v>0.48602673147023084</v>
      </c>
      <c r="F33" s="85">
        <f>分析係数表!C36</f>
        <v>0.6760350559081294</v>
      </c>
      <c r="G33" s="110">
        <f t="shared" si="0"/>
        <v>0.32857110858232291</v>
      </c>
      <c r="H33" s="110">
        <v>0.35810417270746531</v>
      </c>
      <c r="I33" s="110">
        <f t="shared" si="1"/>
        <v>0.35810417270746531</v>
      </c>
      <c r="J33" s="85">
        <f>分析係数表!G36</f>
        <v>4.0214477211796247E-3</v>
      </c>
      <c r="K33" s="111">
        <f t="shared" si="2"/>
        <v>1.4400972092793512E-3</v>
      </c>
      <c r="L33" s="79"/>
      <c r="M33" s="80"/>
      <c r="N33" s="81">
        <f>分析係数表!H36</f>
        <v>0.13227609397010043</v>
      </c>
      <c r="O33" s="82">
        <f t="shared" si="3"/>
        <v>2.8146999575197502</v>
      </c>
      <c r="P33" s="76">
        <f>分析係数表!C36</f>
        <v>0.6760350559081294</v>
      </c>
      <c r="Q33" s="82">
        <f t="shared" si="4"/>
        <v>1.9028358431464738</v>
      </c>
      <c r="R33" s="83">
        <v>1.9539639958614037</v>
      </c>
      <c r="S33" s="84">
        <f t="shared" si="5"/>
        <v>2.3120681685688691</v>
      </c>
      <c r="T33" s="85">
        <f>分析係数表!F36</f>
        <v>0.90035746201966038</v>
      </c>
      <c r="U33" s="86">
        <f t="shared" si="6"/>
        <v>2.0816878282691111</v>
      </c>
      <c r="V33" s="87">
        <f>分析係数表!D36</f>
        <v>8.0428954423592495E-3</v>
      </c>
      <c r="W33" s="167">
        <f t="shared" si="7"/>
        <v>0</v>
      </c>
      <c r="X33" s="76">
        <f>分析係数表!E36</f>
        <v>0</v>
      </c>
      <c r="Y33" s="166">
        <f t="shared" si="8"/>
        <v>0</v>
      </c>
    </row>
    <row r="34" spans="1:25" x14ac:dyDescent="0.2">
      <c r="A34" s="6" t="s">
        <v>22</v>
      </c>
      <c r="B34" s="5" t="s">
        <v>377</v>
      </c>
      <c r="C34" s="90"/>
      <c r="D34" s="107">
        <f>投入係数表!AL34</f>
        <v>6.0753341433778859E-3</v>
      </c>
      <c r="E34" s="110">
        <f t="shared" si="9"/>
        <v>0.60753341433778862</v>
      </c>
      <c r="F34" s="85">
        <f>分析係数表!C37</f>
        <v>0.1837517433751743</v>
      </c>
      <c r="G34" s="110">
        <f t="shared" si="0"/>
        <v>0.11163532404324078</v>
      </c>
      <c r="H34" s="110">
        <v>0.13862895730481253</v>
      </c>
      <c r="I34" s="110">
        <f t="shared" si="1"/>
        <v>0.13862895730481253</v>
      </c>
      <c r="J34" s="85">
        <f>分析係数表!G37</f>
        <v>0.39318023660403617</v>
      </c>
      <c r="K34" s="111">
        <f t="shared" si="2"/>
        <v>5.4506166233277017E-2</v>
      </c>
      <c r="L34" s="79"/>
      <c r="M34" s="80"/>
      <c r="N34" s="81">
        <f>分析係数表!H37</f>
        <v>5.0938337801608578E-2</v>
      </c>
      <c r="O34" s="82">
        <f t="shared" si="3"/>
        <v>1.0839157170661766</v>
      </c>
      <c r="P34" s="76">
        <f>分析係数表!C37</f>
        <v>0.1837517433751743</v>
      </c>
      <c r="Q34" s="82">
        <f t="shared" si="4"/>
        <v>0.19917140268266212</v>
      </c>
      <c r="R34" s="83">
        <v>0.22869559116913793</v>
      </c>
      <c r="S34" s="84">
        <f t="shared" si="5"/>
        <v>0.36732454847395046</v>
      </c>
      <c r="T34" s="85">
        <f>分析係数表!F37</f>
        <v>0.67780097425191366</v>
      </c>
      <c r="U34" s="86">
        <f t="shared" si="6"/>
        <v>0.24897293682228791</v>
      </c>
      <c r="V34" s="87">
        <f>分析係数表!D37</f>
        <v>0.22059846903270702</v>
      </c>
      <c r="W34" s="167">
        <f t="shared" si="7"/>
        <v>0</v>
      </c>
      <c r="X34" s="76">
        <f>分析係数表!E37</f>
        <v>0.19763395963813501</v>
      </c>
      <c r="Y34" s="166">
        <f t="shared" si="8"/>
        <v>0</v>
      </c>
    </row>
    <row r="35" spans="1:25" x14ac:dyDescent="0.2">
      <c r="A35" s="6" t="s">
        <v>23</v>
      </c>
      <c r="B35" s="5" t="s">
        <v>193</v>
      </c>
      <c r="C35" s="90"/>
      <c r="D35" s="107">
        <f>投入係数表!AL35</f>
        <v>1.9441069258809233E-2</v>
      </c>
      <c r="E35" s="110">
        <f t="shared" si="9"/>
        <v>1.9441069258809234</v>
      </c>
      <c r="F35" s="85">
        <f>分析係数表!C38</f>
        <v>7.8895463510848529E-3</v>
      </c>
      <c r="G35" s="110">
        <f t="shared" si="0"/>
        <v>1.533812170320263E-2</v>
      </c>
      <c r="H35" s="110">
        <v>1.6192522663257117E-2</v>
      </c>
      <c r="I35" s="110">
        <f t="shared" si="1"/>
        <v>1.6192522663257117E-2</v>
      </c>
      <c r="J35" s="85">
        <f>分析係数表!G38</f>
        <v>0.41666666666666669</v>
      </c>
      <c r="K35" s="111">
        <f t="shared" si="2"/>
        <v>6.7468844430237989E-3</v>
      </c>
      <c r="L35" s="79"/>
      <c r="M35" s="80"/>
      <c r="N35" s="81">
        <f>分析係数表!H38</f>
        <v>4.4667605761803064E-2</v>
      </c>
      <c r="O35" s="82">
        <f t="shared" si="3"/>
        <v>0.95048095439433689</v>
      </c>
      <c r="P35" s="76">
        <f>分析係数表!C38</f>
        <v>7.8895463510848529E-3</v>
      </c>
      <c r="Q35" s="82">
        <f t="shared" si="4"/>
        <v>7.4988635455174894E-3</v>
      </c>
      <c r="R35" s="83">
        <v>8.3991098607924912E-3</v>
      </c>
      <c r="S35" s="84">
        <f t="shared" si="5"/>
        <v>2.4591632524049608E-2</v>
      </c>
      <c r="T35" s="85">
        <f>分析係数表!F38</f>
        <v>0.70833333333333337</v>
      </c>
      <c r="U35" s="86">
        <f t="shared" si="6"/>
        <v>1.7419073037868472E-2</v>
      </c>
      <c r="V35" s="87">
        <f>分析係数表!D38</f>
        <v>0.54166666666666663</v>
      </c>
      <c r="W35" s="167">
        <f t="shared" si="7"/>
        <v>0</v>
      </c>
      <c r="X35" s="76">
        <f>分析係数表!E38</f>
        <v>0.66666666666666663</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5.5939807016265095E-2</v>
      </c>
      <c r="I36" s="110">
        <f t="shared" si="1"/>
        <v>5.5939807016265095E-2</v>
      </c>
      <c r="J36" s="85">
        <f>分析係数表!G39</f>
        <v>0.33114754098360655</v>
      </c>
      <c r="K36" s="111">
        <f t="shared" si="2"/>
        <v>1.8524329536533688E-2</v>
      </c>
      <c r="L36" s="79"/>
      <c r="M36" s="80"/>
      <c r="N36" s="81">
        <f>分析係数表!H39</f>
        <v>4.0896078520470756E-3</v>
      </c>
      <c r="O36" s="82">
        <f t="shared" si="3"/>
        <v>8.7022671307721566E-2</v>
      </c>
      <c r="P36" s="76">
        <f>分析係数表!C39</f>
        <v>1</v>
      </c>
      <c r="Q36" s="82">
        <f t="shared" si="4"/>
        <v>8.7022671307721566E-2</v>
      </c>
      <c r="R36" s="83">
        <v>0.13455071577493261</v>
      </c>
      <c r="S36" s="84">
        <f t="shared" si="5"/>
        <v>0.19049052279119771</v>
      </c>
      <c r="T36" s="85">
        <f>分析係数表!F39</f>
        <v>0.68196721311475406</v>
      </c>
      <c r="U36" s="86">
        <f t="shared" si="6"/>
        <v>0.12990829095268563</v>
      </c>
      <c r="V36" s="87">
        <f>分析係数表!D39</f>
        <v>6.0655737704918035E-2</v>
      </c>
      <c r="W36" s="167">
        <f t="shared" si="7"/>
        <v>0</v>
      </c>
      <c r="X36" s="76">
        <f>分析係数表!E39</f>
        <v>7.7049180327868852E-2</v>
      </c>
      <c r="Y36" s="166">
        <f t="shared" si="8"/>
        <v>0</v>
      </c>
    </row>
    <row r="37" spans="1:25" x14ac:dyDescent="0.2">
      <c r="A37" s="6" t="s">
        <v>25</v>
      </c>
      <c r="B37" s="5" t="s">
        <v>40</v>
      </c>
      <c r="C37" s="90"/>
      <c r="D37" s="107">
        <f>投入係数表!AL37</f>
        <v>0</v>
      </c>
      <c r="E37" s="110">
        <f t="shared" si="9"/>
        <v>0</v>
      </c>
      <c r="F37" s="85">
        <f>分析係数表!C40</f>
        <v>0.77068092290377044</v>
      </c>
      <c r="G37" s="110">
        <f t="shared" si="0"/>
        <v>0</v>
      </c>
      <c r="H37" s="110">
        <v>2.520487662265245E-4</v>
      </c>
      <c r="I37" s="110">
        <f t="shared" si="1"/>
        <v>2.520487662265245E-4</v>
      </c>
      <c r="J37" s="85">
        <f>分析係数表!G40</f>
        <v>0.52989130434782605</v>
      </c>
      <c r="K37" s="111">
        <f t="shared" si="2"/>
        <v>1.3355844949503336E-4</v>
      </c>
      <c r="L37" s="79"/>
      <c r="M37" s="80"/>
      <c r="N37" s="81">
        <f>分析係数表!H40</f>
        <v>3.0172217930658426E-2</v>
      </c>
      <c r="O37" s="82">
        <f t="shared" si="3"/>
        <v>0.64203393053696811</v>
      </c>
      <c r="P37" s="76">
        <f>分析係数表!C40</f>
        <v>0.77068092290377044</v>
      </c>
      <c r="Q37" s="82">
        <f t="shared" si="4"/>
        <v>0.49480330212176582</v>
      </c>
      <c r="R37" s="83">
        <v>0.49489572086252243</v>
      </c>
      <c r="S37" s="84">
        <f t="shared" si="5"/>
        <v>0.49514776962874896</v>
      </c>
      <c r="T37" s="85">
        <f>分析係数表!F40</f>
        <v>0.69599184782608692</v>
      </c>
      <c r="U37" s="86">
        <f t="shared" si="6"/>
        <v>0.34461881113087861</v>
      </c>
      <c r="V37" s="87">
        <f>分析係数表!D40</f>
        <v>8.4918478260869568E-2</v>
      </c>
      <c r="W37" s="167">
        <f t="shared" si="7"/>
        <v>0</v>
      </c>
      <c r="X37" s="76">
        <f>分析係数表!E40</f>
        <v>5.1630434782608696E-2</v>
      </c>
      <c r="Y37" s="166">
        <f t="shared" si="8"/>
        <v>0</v>
      </c>
    </row>
    <row r="38" spans="1:25" x14ac:dyDescent="0.2">
      <c r="A38" s="6" t="s">
        <v>26</v>
      </c>
      <c r="B38" s="5" t="s">
        <v>276</v>
      </c>
      <c r="C38" s="90"/>
      <c r="D38" s="107">
        <f>投入係数表!AL38</f>
        <v>0</v>
      </c>
      <c r="E38" s="110">
        <f t="shared" si="9"/>
        <v>0</v>
      </c>
      <c r="F38" s="85">
        <f>分析係数表!C41</f>
        <v>0.61174300645557944</v>
      </c>
      <c r="G38" s="110">
        <f t="shared" si="0"/>
        <v>0</v>
      </c>
      <c r="H38" s="110">
        <v>7.1124087809608188E-4</v>
      </c>
      <c r="I38" s="110">
        <f t="shared" si="1"/>
        <v>7.1124087809608188E-4</v>
      </c>
      <c r="J38" s="85">
        <f>分析係数表!G41</f>
        <v>0.45221971407072986</v>
      </c>
      <c r="K38" s="111">
        <f t="shared" si="2"/>
        <v>3.2163714652802495E-4</v>
      </c>
      <c r="L38" s="79"/>
      <c r="M38" s="80"/>
      <c r="N38" s="81">
        <f>分析係数表!H41</f>
        <v>5.2210660244467667E-2</v>
      </c>
      <c r="O38" s="82">
        <f t="shared" si="3"/>
        <v>1.1109894370285789</v>
      </c>
      <c r="P38" s="76">
        <f>分析係数表!C41</f>
        <v>0.61174300645557944</v>
      </c>
      <c r="Q38" s="82">
        <f t="shared" si="4"/>
        <v>0.67964001834825449</v>
      </c>
      <c r="R38" s="83">
        <v>0.68888728121858345</v>
      </c>
      <c r="S38" s="84">
        <f t="shared" si="5"/>
        <v>0.68959852209667949</v>
      </c>
      <c r="T38" s="85">
        <f>分析係数表!F41</f>
        <v>0.5410082768999247</v>
      </c>
      <c r="U38" s="86">
        <f t="shared" si="6"/>
        <v>0.37307850819225924</v>
      </c>
      <c r="V38" s="87">
        <f>分析係数表!D41</f>
        <v>0.16428392274893402</v>
      </c>
      <c r="W38" s="167">
        <f t="shared" si="7"/>
        <v>0</v>
      </c>
      <c r="X38" s="76">
        <f>分析係数表!E41</f>
        <v>0.16127414095811388</v>
      </c>
      <c r="Y38" s="166">
        <f t="shared" si="8"/>
        <v>0</v>
      </c>
    </row>
    <row r="39" spans="1:25" x14ac:dyDescent="0.2">
      <c r="A39" s="6" t="s">
        <v>51</v>
      </c>
      <c r="B39" s="5" t="s">
        <v>367</v>
      </c>
      <c r="C39" s="90"/>
      <c r="D39" s="107">
        <f>投入係数表!AL39</f>
        <v>1.215066828675577E-3</v>
      </c>
      <c r="E39" s="110">
        <f t="shared" si="9"/>
        <v>0.12150668286755771</v>
      </c>
      <c r="F39" s="85">
        <f>分析係数表!C42</f>
        <v>0</v>
      </c>
      <c r="G39" s="110">
        <f>E39*F39</f>
        <v>0</v>
      </c>
      <c r="H39" s="110">
        <v>0</v>
      </c>
      <c r="I39" s="110">
        <f>C39+H39</f>
        <v>0</v>
      </c>
      <c r="J39" s="85">
        <f>分析係数表!G42</f>
        <v>0</v>
      </c>
      <c r="K39" s="111">
        <f>I39*J39</f>
        <v>0</v>
      </c>
      <c r="L39" s="79"/>
      <c r="M39" s="80"/>
      <c r="N39" s="81">
        <f>分析係数表!H42</f>
        <v>1.5086108965329213E-2</v>
      </c>
      <c r="O39" s="82">
        <f t="shared" si="3"/>
        <v>0.32101696526848406</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75">
        <f>最終需要_まとめ!C41</f>
        <v>100</v>
      </c>
      <c r="D40" s="107">
        <f>投入係数表!AL40</f>
        <v>0.13487241798298907</v>
      </c>
      <c r="E40" s="110">
        <f t="shared" si="9"/>
        <v>13.487241798298907</v>
      </c>
      <c r="F40" s="85">
        <f>分析係数表!C43</f>
        <v>0.17601918465227817</v>
      </c>
      <c r="G40" s="110">
        <f>E40*F40</f>
        <v>2.3740133045446998</v>
      </c>
      <c r="H40" s="110">
        <v>2.4645301879357246</v>
      </c>
      <c r="I40" s="110">
        <f>C40+H40</f>
        <v>102.46453018793572</v>
      </c>
      <c r="J40" s="85">
        <f>分析係数表!G43</f>
        <v>0.3244228432563791</v>
      </c>
      <c r="K40" s="111">
        <f>I40*J40</f>
        <v>33.241834216499193</v>
      </c>
      <c r="L40" s="79"/>
      <c r="M40" s="80"/>
      <c r="N40" s="81">
        <f>分析係数表!H43</f>
        <v>4.0396237560776115E-2</v>
      </c>
      <c r="O40" s="82">
        <f t="shared" si="3"/>
        <v>0.85959060880627203</v>
      </c>
      <c r="P40" s="76">
        <f>分析係数表!C43</f>
        <v>0.17601918465227817</v>
      </c>
      <c r="Q40" s="82">
        <f>O40*P40</f>
        <v>0.15130443809683541</v>
      </c>
      <c r="R40" s="83">
        <v>0.20889393034526643</v>
      </c>
      <c r="S40" s="84">
        <f>I40+R40</f>
        <v>102.67342411828099</v>
      </c>
      <c r="T40" s="85">
        <f>分析係数表!F43</f>
        <v>0.59416767922235725</v>
      </c>
      <c r="U40" s="86">
        <f>S40*T40</f>
        <v>61.005230126171817</v>
      </c>
      <c r="V40" s="87">
        <f>分析係数表!D43</f>
        <v>0.17253948967193194</v>
      </c>
      <c r="W40" s="167">
        <f>ROUND(S40*V40,0)</f>
        <v>18</v>
      </c>
      <c r="X40" s="76">
        <f>分析係数表!E43</f>
        <v>9.5990279465370601E-2</v>
      </c>
      <c r="Y40" s="166">
        <f>ROUND(S40*X40,0)</f>
        <v>10</v>
      </c>
    </row>
    <row r="41" spans="1:25" x14ac:dyDescent="0.2">
      <c r="A41" s="6" t="s">
        <v>340</v>
      </c>
      <c r="B41" s="5" t="s">
        <v>42</v>
      </c>
      <c r="C41" s="90"/>
      <c r="D41" s="107">
        <f>投入係数表!AL41</f>
        <v>0</v>
      </c>
      <c r="E41" s="110">
        <f t="shared" si="9"/>
        <v>0</v>
      </c>
      <c r="F41" s="85">
        <f>分析係数表!C44</f>
        <v>0.35545171339563864</v>
      </c>
      <c r="G41" s="110">
        <f>E41*F41</f>
        <v>0</v>
      </c>
      <c r="H41" s="110">
        <v>2.1339090530128873E-4</v>
      </c>
      <c r="I41" s="110">
        <f>C41+H41</f>
        <v>2.1339090530128873E-4</v>
      </c>
      <c r="J41" s="85">
        <f>分析係数表!G44</f>
        <v>0.26461880088823092</v>
      </c>
      <c r="K41" s="111">
        <f>I41*J41</f>
        <v>5.6467245481281061E-5</v>
      </c>
      <c r="L41" s="79"/>
      <c r="M41" s="80"/>
      <c r="N41" s="81">
        <f>分析係数表!H44</f>
        <v>0.11582678238742218</v>
      </c>
      <c r="O41" s="82">
        <f t="shared" si="3"/>
        <v>2.4646754351486924</v>
      </c>
      <c r="P41" s="76">
        <f>分析係数表!C44</f>
        <v>0.35545171339563864</v>
      </c>
      <c r="Q41" s="82">
        <f>O41*P41</f>
        <v>0.87607310638774394</v>
      </c>
      <c r="R41" s="83">
        <v>0.88707276405238822</v>
      </c>
      <c r="S41" s="84">
        <f>I41+R41</f>
        <v>0.88728615495768948</v>
      </c>
      <c r="T41" s="85">
        <f>分析係数表!F44</f>
        <v>0.46669133974833454</v>
      </c>
      <c r="U41" s="86">
        <f>S41*T41</f>
        <v>0.41408876439735248</v>
      </c>
      <c r="V41" s="87">
        <f>分析係数表!D44</f>
        <v>0.18985936343449297</v>
      </c>
      <c r="W41" s="167">
        <f>ROUND(S41*V41,0)</f>
        <v>0</v>
      </c>
      <c r="X41" s="76">
        <f>分析係数表!E44</f>
        <v>0.1073279052553664</v>
      </c>
      <c r="Y41" s="166">
        <f>ROUND(S41*X41,0)</f>
        <v>0</v>
      </c>
    </row>
    <row r="42" spans="1:25" x14ac:dyDescent="0.2">
      <c r="A42" s="6" t="s">
        <v>341</v>
      </c>
      <c r="B42" s="5" t="s">
        <v>278</v>
      </c>
      <c r="C42" s="90"/>
      <c r="D42" s="107">
        <f>投入係数表!AL42</f>
        <v>9.7205346294046164E-3</v>
      </c>
      <c r="E42" s="110">
        <f t="shared" si="9"/>
        <v>0.97205346294046169</v>
      </c>
      <c r="F42" s="85">
        <f>分析係数表!C45</f>
        <v>1</v>
      </c>
      <c r="G42" s="110">
        <f>E42*F42</f>
        <v>0.97205346294046169</v>
      </c>
      <c r="H42" s="110">
        <v>1.0195965296679763</v>
      </c>
      <c r="I42" s="110">
        <f>C42+H42</f>
        <v>1.0195965296679763</v>
      </c>
      <c r="J42" s="85">
        <f>分析係数表!G45</f>
        <v>0</v>
      </c>
      <c r="K42" s="111">
        <f>I42*J42</f>
        <v>0</v>
      </c>
      <c r="L42" s="79"/>
      <c r="M42" s="80"/>
      <c r="N42" s="81">
        <f>分析係数表!H45</f>
        <v>0</v>
      </c>
      <c r="O42" s="82">
        <f t="shared" si="3"/>
        <v>0</v>
      </c>
      <c r="P42" s="76">
        <f>分析係数表!C45</f>
        <v>1</v>
      </c>
      <c r="Q42" s="82">
        <f>O42*P42</f>
        <v>0</v>
      </c>
      <c r="R42" s="83">
        <v>6.8766526189540947E-2</v>
      </c>
      <c r="S42" s="84">
        <f>I42+R42</f>
        <v>1.0883630558575172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6.0753341433778859E-3</v>
      </c>
      <c r="E43" s="110">
        <f t="shared" si="9"/>
        <v>0.60753341433778862</v>
      </c>
      <c r="F43" s="85">
        <f>分析係数表!C46</f>
        <v>0.4567198177676538</v>
      </c>
      <c r="G43" s="110">
        <f>E43*F43</f>
        <v>0.27747255028411533</v>
      </c>
      <c r="H43" s="110">
        <v>0.29204938208491649</v>
      </c>
      <c r="I43" s="110">
        <f>C43+H43</f>
        <v>0.29204938208491649</v>
      </c>
      <c r="J43" s="85">
        <f>分析係数表!G46</f>
        <v>7.462686567164179E-3</v>
      </c>
      <c r="K43" s="111">
        <f>I43*J43</f>
        <v>2.1794730006337052E-3</v>
      </c>
      <c r="L43" s="79"/>
      <c r="M43" s="80"/>
      <c r="N43" s="81">
        <f>分析係数表!H46</f>
        <v>2.3901485890852909E-2</v>
      </c>
      <c r="O43" s="82">
        <f t="shared" si="3"/>
        <v>0.50859916786512827</v>
      </c>
      <c r="P43" s="76">
        <f>分析係数表!C46</f>
        <v>0.4567198177676538</v>
      </c>
      <c r="Q43" s="82">
        <f>O43*P43</f>
        <v>0.23228731926414176</v>
      </c>
      <c r="R43" s="83">
        <v>0.24813342695868626</v>
      </c>
      <c r="S43" s="84">
        <f>I43+R43</f>
        <v>0.54018280904360272</v>
      </c>
      <c r="T43" s="85">
        <f>分析係数表!F46</f>
        <v>0.31592039800995025</v>
      </c>
      <c r="U43" s="86">
        <f>S43*T43</f>
        <v>0.17065476803118793</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108">
        <f>投入係数表!AL44</f>
        <v>0.39125151883353587</v>
      </c>
      <c r="E44" s="96">
        <f>SUM(E5:E43)</f>
        <v>39.125151883353581</v>
      </c>
      <c r="F44" s="98">
        <f>分析係数表!C47</f>
        <v>0.36342247216802481</v>
      </c>
      <c r="G44" s="96">
        <f>SUM(G5:G43)</f>
        <v>6.1466959711332398</v>
      </c>
      <c r="H44" s="96">
        <f>SUM(H5:H43)</f>
        <v>7.1494654342305726</v>
      </c>
      <c r="I44" s="96">
        <f>SUM(I5:I43)</f>
        <v>107.14946543423056</v>
      </c>
      <c r="J44" s="98">
        <f>分析係数表!G47</f>
        <v>0.19905001489523683</v>
      </c>
      <c r="K44" s="112">
        <f>SUM(K5:K43)</f>
        <v>33.937762315595052</v>
      </c>
      <c r="L44" s="94">
        <f>最終需要_まとめ!$L$33</f>
        <v>0.627</v>
      </c>
      <c r="M44" s="91">
        <f>K44*L44</f>
        <v>21.278976971878098</v>
      </c>
      <c r="N44" s="95">
        <f>分析係数表!H47</f>
        <v>1</v>
      </c>
      <c r="O44" s="96">
        <f>SUM(O5:O43)</f>
        <v>21.278976971878098</v>
      </c>
      <c r="P44" s="92">
        <f>分析係数表!C47</f>
        <v>0.36342247216802481</v>
      </c>
      <c r="Q44" s="96">
        <f>SUM(Q5:Q43)</f>
        <v>6.4044278981249665</v>
      </c>
      <c r="R44" s="91">
        <f>SUM(R5:R43)</f>
        <v>7.1552177295375525</v>
      </c>
      <c r="S44" s="97">
        <f>SUM(S5:S43)</f>
        <v>114.30468316376812</v>
      </c>
      <c r="T44" s="98">
        <f>分析係数表!F47</f>
        <v>0.46090827844162724</v>
      </c>
      <c r="U44" s="99">
        <f>SUM(U5:U43)</f>
        <v>67.02089727736211</v>
      </c>
      <c r="V44" s="100">
        <f>分析係数表!D47</f>
        <v>7.2937009698454208E-2</v>
      </c>
      <c r="W44" s="164">
        <f>SUM(W5:W43)</f>
        <v>18</v>
      </c>
      <c r="X44" s="92">
        <f>分析係数表!E47</f>
        <v>5.555923339181093E-2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1.8504811250925242E-2</v>
      </c>
      <c r="E5" s="110">
        <f>$C$41*D5</f>
        <v>1.8504811250925242</v>
      </c>
      <c r="F5" s="85">
        <f>分析係数表!C8</f>
        <v>0.28540305010893241</v>
      </c>
      <c r="G5" s="110">
        <f t="shared" ref="G5:G38" si="0">E5*F5</f>
        <v>0.52813295727041532</v>
      </c>
      <c r="H5" s="110">
        <f t="array" ref="H5:H43">MMULT(逆行列係数!C5:AO43,'37'!G5:G43)</f>
        <v>0.57634508455058531</v>
      </c>
      <c r="I5" s="110">
        <f t="shared" ref="I5:I38" si="1">C5+H5</f>
        <v>0.57634508455058531</v>
      </c>
      <c r="J5" s="85">
        <f>分析係数表!G8</f>
        <v>0.12073170731707317</v>
      </c>
      <c r="K5" s="111">
        <f t="shared" ref="K5:K38" si="2">I5*J5</f>
        <v>6.9583126061595058E-2</v>
      </c>
      <c r="L5" s="79" t="s">
        <v>177</v>
      </c>
      <c r="M5" s="80" t="s">
        <v>177</v>
      </c>
      <c r="N5" s="81">
        <f>分析係数表!H8</f>
        <v>1.3177625301040578E-2</v>
      </c>
      <c r="O5" s="82">
        <f t="shared" ref="O5:O43" si="3">$M$44*N5</f>
        <v>0.24566618596211051</v>
      </c>
      <c r="P5" s="76">
        <f>分析係数表!C8</f>
        <v>0.28540305010893241</v>
      </c>
      <c r="Q5" s="82">
        <f t="shared" ref="Q5:Q38" si="4">O5*P5</f>
        <v>7.0113878782214534E-2</v>
      </c>
      <c r="R5" s="83">
        <f t="array" ref="R5:R43">MMULT(逆行列係数!C5:AO43,'37'!Q5:Q43)</f>
        <v>8.1103386617072809E-2</v>
      </c>
      <c r="S5" s="84">
        <f t="shared" ref="S5:S38" si="5">I5+R5</f>
        <v>0.65744847116765814</v>
      </c>
      <c r="T5" s="85">
        <f>分析係数表!F8</f>
        <v>0.44634146341463415</v>
      </c>
      <c r="U5" s="86">
        <f t="shared" ref="U5:U38" si="6">S5*T5</f>
        <v>0.29344651274068645</v>
      </c>
      <c r="V5" s="87">
        <f>分析係数表!D8</f>
        <v>0.27682926829268295</v>
      </c>
      <c r="W5" s="88">
        <f t="shared" ref="W5:W38" si="7">ROUND(S5*V5,0)</f>
        <v>0</v>
      </c>
      <c r="X5" s="76">
        <f>分析係数表!E8</f>
        <v>8.658536585365853E-2</v>
      </c>
      <c r="Y5" s="89">
        <f t="shared" ref="Y5:Y38" si="8">ROUND(S5*X5,0)</f>
        <v>0</v>
      </c>
    </row>
    <row r="6" spans="1:25" x14ac:dyDescent="0.2">
      <c r="A6" s="6" t="s">
        <v>219</v>
      </c>
      <c r="B6" s="5" t="s">
        <v>265</v>
      </c>
      <c r="C6" s="90"/>
      <c r="D6" s="107">
        <f>投入係数表!AM6</f>
        <v>1.1102886750555144E-3</v>
      </c>
      <c r="E6" s="110">
        <f t="shared" ref="E6:E43" si="9">$C$41*D6</f>
        <v>0.11102886750555144</v>
      </c>
      <c r="F6" s="85">
        <f>分析係数表!C9</f>
        <v>1</v>
      </c>
      <c r="G6" s="110">
        <f t="shared" si="0"/>
        <v>0.11102886750555144</v>
      </c>
      <c r="H6" s="110">
        <v>0.13436831076380509</v>
      </c>
      <c r="I6" s="110">
        <f t="shared" si="1"/>
        <v>0.13436831076380509</v>
      </c>
      <c r="J6" s="85">
        <f>分析係数表!G9</f>
        <v>0.24766355140186916</v>
      </c>
      <c r="K6" s="111">
        <f t="shared" si="2"/>
        <v>3.3278133039633971E-2</v>
      </c>
      <c r="L6" s="79"/>
      <c r="M6" s="80"/>
      <c r="N6" s="81">
        <f>分析係数表!H9</f>
        <v>6.816013086745127E-4</v>
      </c>
      <c r="O6" s="82">
        <f t="shared" si="3"/>
        <v>1.2706871687695373E-2</v>
      </c>
      <c r="P6" s="76">
        <f>分析係数表!C9</f>
        <v>1</v>
      </c>
      <c r="Q6" s="82">
        <f t="shared" si="4"/>
        <v>1.2706871687695373E-2</v>
      </c>
      <c r="R6" s="83">
        <v>1.6028068152621179E-2</v>
      </c>
      <c r="S6" s="84">
        <f t="shared" si="5"/>
        <v>0.15039637891642627</v>
      </c>
      <c r="T6" s="85">
        <f>分析係数表!F9</f>
        <v>0.64018691588785048</v>
      </c>
      <c r="U6" s="86">
        <f t="shared" si="6"/>
        <v>9.628179397920747E-2</v>
      </c>
      <c r="V6" s="87">
        <f>分析係数表!D9</f>
        <v>0.1822429906542056</v>
      </c>
      <c r="W6" s="88">
        <f t="shared" si="7"/>
        <v>0</v>
      </c>
      <c r="X6" s="76">
        <f>分析係数表!E9</f>
        <v>0.10981308411214953</v>
      </c>
      <c r="Y6" s="89">
        <f t="shared" si="8"/>
        <v>0</v>
      </c>
    </row>
    <row r="7" spans="1:25" x14ac:dyDescent="0.2">
      <c r="A7" s="6" t="s">
        <v>220</v>
      </c>
      <c r="B7" s="5" t="s">
        <v>266</v>
      </c>
      <c r="C7" s="90"/>
      <c r="D7" s="107">
        <f>投入係数表!AM7</f>
        <v>4.8112509252405625E-3</v>
      </c>
      <c r="E7" s="110">
        <f t="shared" si="9"/>
        <v>0.48112509252405627</v>
      </c>
      <c r="F7" s="85">
        <f>分析係数表!C10</f>
        <v>0</v>
      </c>
      <c r="G7" s="110">
        <f t="shared" si="0"/>
        <v>0</v>
      </c>
      <c r="H7" s="110">
        <v>0</v>
      </c>
      <c r="I7" s="110">
        <f t="shared" si="1"/>
        <v>0</v>
      </c>
      <c r="J7" s="85">
        <f>分析係数表!G10</f>
        <v>0</v>
      </c>
      <c r="K7" s="111">
        <f t="shared" si="2"/>
        <v>0</v>
      </c>
      <c r="L7" s="79"/>
      <c r="M7" s="80"/>
      <c r="N7" s="81">
        <f>分析係数表!H10</f>
        <v>1.3632026173490254E-3</v>
      </c>
      <c r="O7" s="82">
        <f t="shared" si="3"/>
        <v>2.5413743375390745E-2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8.7822458270106263E-2</v>
      </c>
      <c r="G8" s="110">
        <f t="shared" si="0"/>
        <v>0</v>
      </c>
      <c r="H8" s="110">
        <v>0.14323247178596418</v>
      </c>
      <c r="I8" s="110">
        <f t="shared" si="1"/>
        <v>0.14323247178596418</v>
      </c>
      <c r="J8" s="85">
        <f>分析係数表!G11</f>
        <v>0.34070796460176989</v>
      </c>
      <c r="K8" s="111">
        <f t="shared" si="2"/>
        <v>4.880044392707629E-2</v>
      </c>
      <c r="L8" s="79"/>
      <c r="M8" s="80"/>
      <c r="N8" s="81">
        <f>分析係数表!H11</f>
        <v>0</v>
      </c>
      <c r="O8" s="82">
        <f t="shared" si="3"/>
        <v>0</v>
      </c>
      <c r="P8" s="76">
        <f>分析係数表!C11</f>
        <v>8.7822458270106263E-2</v>
      </c>
      <c r="Q8" s="82">
        <f t="shared" si="4"/>
        <v>0</v>
      </c>
      <c r="R8" s="83">
        <v>1.6993254156254179E-2</v>
      </c>
      <c r="S8" s="84">
        <f t="shared" si="5"/>
        <v>0.16022572594221837</v>
      </c>
      <c r="T8" s="85">
        <f>分析係数表!F11</f>
        <v>0.55309734513274333</v>
      </c>
      <c r="U8" s="86">
        <f t="shared" si="6"/>
        <v>8.8620423640607501E-2</v>
      </c>
      <c r="V8" s="87">
        <f>分析係数表!D11</f>
        <v>2.2123893805309734E-2</v>
      </c>
      <c r="W8" s="88">
        <f t="shared" si="7"/>
        <v>0</v>
      </c>
      <c r="X8" s="76">
        <f>分析係数表!E11</f>
        <v>1.0324483775811209E-2</v>
      </c>
      <c r="Y8" s="89">
        <f t="shared" si="8"/>
        <v>0</v>
      </c>
    </row>
    <row r="9" spans="1:25" x14ac:dyDescent="0.2">
      <c r="A9" s="6" t="s">
        <v>222</v>
      </c>
      <c r="B9" s="5" t="s">
        <v>190</v>
      </c>
      <c r="C9" s="90"/>
      <c r="D9" s="107">
        <f>投入係数表!AM9</f>
        <v>0.13693560325684678</v>
      </c>
      <c r="E9" s="110">
        <f t="shared" si="9"/>
        <v>13.693560325684679</v>
      </c>
      <c r="F9" s="85">
        <f>分析係数表!C12</f>
        <v>5.1649194579391433E-2</v>
      </c>
      <c r="G9" s="110">
        <f t="shared" si="0"/>
        <v>0.70726136174592269</v>
      </c>
      <c r="H9" s="110">
        <v>0.72224198152846253</v>
      </c>
      <c r="I9" s="110">
        <f t="shared" si="1"/>
        <v>0.72224198152846253</v>
      </c>
      <c r="J9" s="85">
        <f>分析係数表!G12</f>
        <v>0.11451828724353257</v>
      </c>
      <c r="K9" s="111">
        <f t="shared" si="2"/>
        <v>8.2709914700014611E-2</v>
      </c>
      <c r="L9" s="79"/>
      <c r="M9" s="80"/>
      <c r="N9" s="81">
        <f>分析係数表!H12</f>
        <v>9.8559549234334534E-2</v>
      </c>
      <c r="O9" s="82">
        <f t="shared" si="3"/>
        <v>1.8374136460407509</v>
      </c>
      <c r="P9" s="76">
        <f>分析係数表!C12</f>
        <v>5.1649194579391433E-2</v>
      </c>
      <c r="Q9" s="82">
        <f t="shared" si="4"/>
        <v>9.4900934927187805E-2</v>
      </c>
      <c r="R9" s="83">
        <v>0.10211873493827961</v>
      </c>
      <c r="S9" s="84">
        <f t="shared" si="5"/>
        <v>0.82436071646674214</v>
      </c>
      <c r="T9" s="85">
        <f>分析係数表!F12</f>
        <v>0.48360838537020517</v>
      </c>
      <c r="U9" s="86">
        <f t="shared" si="6"/>
        <v>0.3986677550531067</v>
      </c>
      <c r="V9" s="87">
        <f>分析係数表!D12</f>
        <v>3.2560214094558428E-2</v>
      </c>
      <c r="W9" s="88">
        <f t="shared" si="7"/>
        <v>0</v>
      </c>
      <c r="X9" s="76">
        <f>分析係数表!E12</f>
        <v>3.6685994647636042E-2</v>
      </c>
      <c r="Y9" s="89">
        <f t="shared" si="8"/>
        <v>0</v>
      </c>
    </row>
    <row r="10" spans="1:25" x14ac:dyDescent="0.2">
      <c r="A10" s="6" t="s">
        <v>223</v>
      </c>
      <c r="B10" s="5" t="s">
        <v>28</v>
      </c>
      <c r="C10" s="90"/>
      <c r="D10" s="107">
        <f>投入係数表!AM10</f>
        <v>5.9215396002960767E-3</v>
      </c>
      <c r="E10" s="110">
        <f t="shared" si="9"/>
        <v>0.59215396002960763</v>
      </c>
      <c r="F10" s="85">
        <f>分析係数表!C13</f>
        <v>0</v>
      </c>
      <c r="G10" s="110">
        <f t="shared" si="0"/>
        <v>0</v>
      </c>
      <c r="H10" s="110">
        <v>0</v>
      </c>
      <c r="I10" s="110">
        <f t="shared" si="1"/>
        <v>0</v>
      </c>
      <c r="J10" s="85">
        <f>分析係数表!G13</f>
        <v>0.24034334763948498</v>
      </c>
      <c r="K10" s="111">
        <f t="shared" si="2"/>
        <v>0</v>
      </c>
      <c r="L10" s="79"/>
      <c r="M10" s="80"/>
      <c r="N10" s="81">
        <f>分析係数表!H13</f>
        <v>1.4677148180124507E-2</v>
      </c>
      <c r="O10" s="82">
        <f t="shared" si="3"/>
        <v>0.27362130367504034</v>
      </c>
      <c r="P10" s="76">
        <f>分析係数表!C13</f>
        <v>0</v>
      </c>
      <c r="Q10" s="82">
        <f t="shared" si="4"/>
        <v>0</v>
      </c>
      <c r="R10" s="83">
        <v>0</v>
      </c>
      <c r="S10" s="84">
        <f t="shared" si="5"/>
        <v>0</v>
      </c>
      <c r="T10" s="85">
        <f>分析係数表!F13</f>
        <v>0.37768240343347642</v>
      </c>
      <c r="U10" s="86">
        <f t="shared" si="6"/>
        <v>0</v>
      </c>
      <c r="V10" s="87">
        <f>分析係数表!D13</f>
        <v>0.18454935622317598</v>
      </c>
      <c r="W10" s="88">
        <f t="shared" si="7"/>
        <v>0</v>
      </c>
      <c r="X10" s="76">
        <f>分析係数表!E13</f>
        <v>0.16738197424892703</v>
      </c>
      <c r="Y10" s="89">
        <f t="shared" si="8"/>
        <v>0</v>
      </c>
    </row>
    <row r="11" spans="1:25" x14ac:dyDescent="0.2">
      <c r="A11" s="6" t="s">
        <v>224</v>
      </c>
      <c r="B11" s="5" t="s">
        <v>267</v>
      </c>
      <c r="C11" s="90"/>
      <c r="D11" s="107">
        <f>投入係数表!AM11</f>
        <v>4.8112509252405625E-3</v>
      </c>
      <c r="E11" s="110">
        <f t="shared" si="9"/>
        <v>0.48112509252405627</v>
      </c>
      <c r="F11" s="85">
        <f>分析係数表!C14</f>
        <v>0.34108258154059679</v>
      </c>
      <c r="G11" s="110">
        <f t="shared" si="0"/>
        <v>0.16410338860206361</v>
      </c>
      <c r="H11" s="110">
        <v>0.74690166732827312</v>
      </c>
      <c r="I11" s="110">
        <f t="shared" si="1"/>
        <v>0.74690166732827312</v>
      </c>
      <c r="J11" s="85">
        <f>分析係数表!G14</f>
        <v>0.16056603773584904</v>
      </c>
      <c r="K11" s="111">
        <f t="shared" si="2"/>
        <v>0.11992704130120008</v>
      </c>
      <c r="L11" s="79"/>
      <c r="M11" s="80"/>
      <c r="N11" s="81">
        <f>分析係数表!H14</f>
        <v>1.2723224428590903E-3</v>
      </c>
      <c r="O11" s="82">
        <f t="shared" si="3"/>
        <v>2.371949381703136E-2</v>
      </c>
      <c r="P11" s="76">
        <f>分析係数表!C14</f>
        <v>0.34108258154059679</v>
      </c>
      <c r="Q11" s="82">
        <f t="shared" si="4"/>
        <v>8.0903061839492797E-3</v>
      </c>
      <c r="R11" s="83">
        <v>5.1732279405172527E-2</v>
      </c>
      <c r="S11" s="84">
        <f t="shared" si="5"/>
        <v>0.79863394673344568</v>
      </c>
      <c r="T11" s="85">
        <f>分析係数表!F14</f>
        <v>0.29226415094339625</v>
      </c>
      <c r="U11" s="86">
        <f t="shared" si="6"/>
        <v>0.23341207235662406</v>
      </c>
      <c r="V11" s="87">
        <f>分析係数表!D14</f>
        <v>2.69811320754717E-2</v>
      </c>
      <c r="W11" s="88">
        <f t="shared" si="7"/>
        <v>0</v>
      </c>
      <c r="X11" s="76">
        <f>分析係数表!E14</f>
        <v>2.358490566037736E-2</v>
      </c>
      <c r="Y11" s="89">
        <f t="shared" si="8"/>
        <v>0</v>
      </c>
    </row>
    <row r="12" spans="1:25" x14ac:dyDescent="0.2">
      <c r="A12" s="6" t="s">
        <v>225</v>
      </c>
      <c r="B12" s="5" t="s">
        <v>29</v>
      </c>
      <c r="C12" s="90"/>
      <c r="D12" s="107">
        <f>投入係数表!AM12</f>
        <v>4.8112509252405625E-3</v>
      </c>
      <c r="E12" s="110">
        <f t="shared" si="9"/>
        <v>0.48112509252405627</v>
      </c>
      <c r="F12" s="85">
        <f>分析係数表!C15</f>
        <v>0</v>
      </c>
      <c r="G12" s="110">
        <f t="shared" si="0"/>
        <v>0</v>
      </c>
      <c r="H12" s="110">
        <v>0</v>
      </c>
      <c r="I12" s="110">
        <f t="shared" si="1"/>
        <v>0</v>
      </c>
      <c r="J12" s="85">
        <f>分析係数表!G15</f>
        <v>9.6124031007751937E-2</v>
      </c>
      <c r="K12" s="111">
        <f t="shared" si="2"/>
        <v>0</v>
      </c>
      <c r="L12" s="79"/>
      <c r="M12" s="80"/>
      <c r="N12" s="81">
        <f>分析係数表!H15</f>
        <v>9.1334575362384696E-3</v>
      </c>
      <c r="O12" s="82">
        <f t="shared" si="3"/>
        <v>0.17027208061511798</v>
      </c>
      <c r="P12" s="76">
        <f>分析係数表!C15</f>
        <v>0</v>
      </c>
      <c r="Q12" s="82">
        <f t="shared" si="4"/>
        <v>0</v>
      </c>
      <c r="R12" s="83">
        <v>0</v>
      </c>
      <c r="S12" s="84">
        <f t="shared" si="5"/>
        <v>0</v>
      </c>
      <c r="T12" s="85">
        <f>分析係数表!F15</f>
        <v>0.30232558139534882</v>
      </c>
      <c r="U12" s="86">
        <f t="shared" si="6"/>
        <v>0</v>
      </c>
      <c r="V12" s="87">
        <f>分析係数表!D15</f>
        <v>3.255813953488372E-2</v>
      </c>
      <c r="W12" s="88">
        <f t="shared" si="7"/>
        <v>0</v>
      </c>
      <c r="X12" s="76">
        <f>分析係数表!E15</f>
        <v>2.3255813953488372E-2</v>
      </c>
      <c r="Y12" s="89">
        <f t="shared" si="8"/>
        <v>0</v>
      </c>
    </row>
    <row r="13" spans="1:25" x14ac:dyDescent="0.2">
      <c r="A13" s="6" t="s">
        <v>226</v>
      </c>
      <c r="B13" s="5" t="s">
        <v>30</v>
      </c>
      <c r="C13" s="90"/>
      <c r="D13" s="107">
        <f>投入係数表!AM13</f>
        <v>2.9607698001480384E-3</v>
      </c>
      <c r="E13" s="110">
        <f t="shared" si="9"/>
        <v>0.29607698001480381</v>
      </c>
      <c r="F13" s="85">
        <f>分析係数表!C16</f>
        <v>7.999999999999996E-2</v>
      </c>
      <c r="G13" s="110">
        <f t="shared" si="0"/>
        <v>2.3686158401184293E-2</v>
      </c>
      <c r="H13" s="110">
        <v>5.5614318700843622E-2</v>
      </c>
      <c r="I13" s="110">
        <f t="shared" si="1"/>
        <v>5.5614318700843622E-2</v>
      </c>
      <c r="J13" s="85">
        <f>分析係数表!G16</f>
        <v>3.4364261168384883E-2</v>
      </c>
      <c r="K13" s="111">
        <f t="shared" si="2"/>
        <v>1.9111449725375818E-3</v>
      </c>
      <c r="L13" s="79"/>
      <c r="M13" s="80"/>
      <c r="N13" s="81">
        <f>分析係数表!H16</f>
        <v>1.767619393829236E-2</v>
      </c>
      <c r="O13" s="82">
        <f t="shared" si="3"/>
        <v>0.32953153910089994</v>
      </c>
      <c r="P13" s="76">
        <f>分析係数表!C16</f>
        <v>7.999999999999996E-2</v>
      </c>
      <c r="Q13" s="82">
        <f t="shared" si="4"/>
        <v>2.6362523128071982E-2</v>
      </c>
      <c r="R13" s="83">
        <v>3.0913596411923254E-2</v>
      </c>
      <c r="S13" s="84">
        <f t="shared" si="5"/>
        <v>8.6527915112766876E-2</v>
      </c>
      <c r="T13" s="85">
        <f>分析係数表!F16</f>
        <v>0.28865979381443296</v>
      </c>
      <c r="U13" s="86">
        <f t="shared" si="6"/>
        <v>2.4977130135644045E-2</v>
      </c>
      <c r="V13" s="87">
        <f>分析係数表!D16</f>
        <v>3.4364261168384883E-2</v>
      </c>
      <c r="W13" s="88">
        <f t="shared" si="7"/>
        <v>0</v>
      </c>
      <c r="X13" s="76">
        <f>分析係数表!E16</f>
        <v>3.4364261168384883E-2</v>
      </c>
      <c r="Y13" s="89">
        <f t="shared" si="8"/>
        <v>0</v>
      </c>
    </row>
    <row r="14" spans="1:25" x14ac:dyDescent="0.2">
      <c r="A14" s="6" t="s">
        <v>2</v>
      </c>
      <c r="B14" s="5" t="s">
        <v>364</v>
      </c>
      <c r="C14" s="90"/>
      <c r="D14" s="107">
        <f>投入係数表!AM14</f>
        <v>2.2205773501110288E-3</v>
      </c>
      <c r="E14" s="110">
        <f t="shared" si="9"/>
        <v>0.22205773501110287</v>
      </c>
      <c r="F14" s="85">
        <f>分析係数表!C17</f>
        <v>0.11736526946107784</v>
      </c>
      <c r="G14" s="110">
        <f t="shared" si="0"/>
        <v>2.6061865905494707E-2</v>
      </c>
      <c r="H14" s="110">
        <v>4.6803872315896035E-2</v>
      </c>
      <c r="I14" s="110">
        <f t="shared" si="1"/>
        <v>4.6803872315896035E-2</v>
      </c>
      <c r="J14" s="85">
        <f>分析係数表!G17</f>
        <v>0.2134453781512605</v>
      </c>
      <c r="K14" s="111">
        <f t="shared" si="2"/>
        <v>9.9900702254097414E-3</v>
      </c>
      <c r="L14" s="79"/>
      <c r="M14" s="80"/>
      <c r="N14" s="81">
        <f>分析係数表!H17</f>
        <v>2.9081655836779205E-3</v>
      </c>
      <c r="O14" s="82">
        <f t="shared" si="3"/>
        <v>5.4215985867500253E-2</v>
      </c>
      <c r="P14" s="76">
        <f>分析係数表!C17</f>
        <v>0.11736526946107784</v>
      </c>
      <c r="Q14" s="82">
        <f t="shared" si="4"/>
        <v>6.3630737904371553E-3</v>
      </c>
      <c r="R14" s="83">
        <v>1.1076957833817454E-2</v>
      </c>
      <c r="S14" s="84">
        <f t="shared" si="5"/>
        <v>5.7880830149713486E-2</v>
      </c>
      <c r="T14" s="85">
        <f>分析係数表!F17</f>
        <v>0.32436974789915968</v>
      </c>
      <c r="U14" s="86">
        <f t="shared" si="6"/>
        <v>1.8774790283856643E-2</v>
      </c>
      <c r="V14" s="87">
        <f>分析係数表!D17</f>
        <v>3.0252100840336135E-2</v>
      </c>
      <c r="W14" s="88">
        <f t="shared" si="7"/>
        <v>0</v>
      </c>
      <c r="X14" s="76">
        <f>分析係数表!E17</f>
        <v>2.0168067226890758E-2</v>
      </c>
      <c r="Y14" s="89">
        <f t="shared" si="8"/>
        <v>0</v>
      </c>
    </row>
    <row r="15" spans="1:25" x14ac:dyDescent="0.2">
      <c r="A15" s="6" t="s">
        <v>3</v>
      </c>
      <c r="B15" s="5" t="s">
        <v>31</v>
      </c>
      <c r="C15" s="90"/>
      <c r="D15" s="107">
        <f>投入係数表!AM15</f>
        <v>1.4803849000740192E-3</v>
      </c>
      <c r="E15" s="110">
        <f t="shared" si="9"/>
        <v>0.14803849000740191</v>
      </c>
      <c r="F15" s="85">
        <f>分析係数表!C18</f>
        <v>0.3260188087774295</v>
      </c>
      <c r="G15" s="110">
        <f t="shared" si="0"/>
        <v>4.8263332165422571E-2</v>
      </c>
      <c r="H15" s="110">
        <v>6.302958430023485E-2</v>
      </c>
      <c r="I15" s="110">
        <f t="shared" si="1"/>
        <v>6.302958430023485E-2</v>
      </c>
      <c r="J15" s="85">
        <f>分析係数表!G18</f>
        <v>0.2148626817447496</v>
      </c>
      <c r="K15" s="111">
        <f t="shared" si="2"/>
        <v>1.3542705512005227E-2</v>
      </c>
      <c r="L15" s="79"/>
      <c r="M15" s="80"/>
      <c r="N15" s="81">
        <f>分析係数表!H18</f>
        <v>4.544008724496751E-4</v>
      </c>
      <c r="O15" s="82">
        <f t="shared" si="3"/>
        <v>8.471247791796914E-3</v>
      </c>
      <c r="P15" s="76">
        <f>分析係数表!C18</f>
        <v>0.3260188087774295</v>
      </c>
      <c r="Q15" s="82">
        <f t="shared" si="4"/>
        <v>2.7617861139400601E-3</v>
      </c>
      <c r="R15" s="83">
        <v>6.297623315350615E-3</v>
      </c>
      <c r="S15" s="84">
        <f t="shared" si="5"/>
        <v>6.9327207615585459E-2</v>
      </c>
      <c r="T15" s="85">
        <f>分析係数表!F18</f>
        <v>0.44749596122778673</v>
      </c>
      <c r="U15" s="86">
        <f t="shared" si="6"/>
        <v>3.1023645411174753E-2</v>
      </c>
      <c r="V15" s="87">
        <f>分析係数表!D18</f>
        <v>7.5928917609046853E-2</v>
      </c>
      <c r="W15" s="88">
        <f t="shared" si="7"/>
        <v>0</v>
      </c>
      <c r="X15" s="76">
        <f>分析係数表!E18</f>
        <v>7.1082390953150248E-2</v>
      </c>
      <c r="Y15" s="89">
        <f t="shared" si="8"/>
        <v>0</v>
      </c>
    </row>
    <row r="16" spans="1:25" x14ac:dyDescent="0.2">
      <c r="A16" s="6" t="s">
        <v>4</v>
      </c>
      <c r="B16" s="5" t="s">
        <v>32</v>
      </c>
      <c r="C16" s="90"/>
      <c r="D16" s="107">
        <f>投入係数表!AM16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-1.3632026173490252E-4</v>
      </c>
      <c r="O16" s="82">
        <f t="shared" si="3"/>
        <v>-2.5413743375390743E-3</v>
      </c>
      <c r="P16" s="76">
        <f>分析係数表!C19</f>
        <v>0</v>
      </c>
      <c r="Q16" s="82">
        <f t="shared" si="4"/>
        <v>0</v>
      </c>
      <c r="R16" s="83">
        <v>0</v>
      </c>
      <c r="S16" s="84">
        <f t="shared" si="5"/>
        <v>0</v>
      </c>
      <c r="T16" s="85">
        <f>分析係数表!F19</f>
        <v>0.2</v>
      </c>
      <c r="U16" s="86">
        <f t="shared" si="6"/>
        <v>0</v>
      </c>
      <c r="V16" s="87">
        <f>分析係数表!D19</f>
        <v>0</v>
      </c>
      <c r="W16" s="88">
        <f t="shared" si="7"/>
        <v>0</v>
      </c>
      <c r="X16" s="76">
        <f>分析係数表!E19</f>
        <v>0</v>
      </c>
      <c r="Y16" s="89">
        <f t="shared" si="8"/>
        <v>0</v>
      </c>
    </row>
    <row r="17" spans="1:25" x14ac:dyDescent="0.2">
      <c r="A17" s="6" t="s">
        <v>5</v>
      </c>
      <c r="B17" s="5" t="s">
        <v>33</v>
      </c>
      <c r="C17" s="90"/>
      <c r="D17" s="107">
        <f>投入係数表!AM17</f>
        <v>3.7009622501850479E-4</v>
      </c>
      <c r="E17" s="110">
        <f t="shared" si="9"/>
        <v>3.7009622501850477E-2</v>
      </c>
      <c r="F17" s="85">
        <f>分析係数表!C20</f>
        <v>0.14381270903010035</v>
      </c>
      <c r="G17" s="110">
        <f t="shared" si="0"/>
        <v>5.3224540721724771E-3</v>
      </c>
      <c r="H17" s="110">
        <v>7.6430138687209031E-3</v>
      </c>
      <c r="I17" s="110">
        <f t="shared" si="1"/>
        <v>7.6430138687209031E-3</v>
      </c>
      <c r="J17" s="85">
        <f>分析係数表!G20</f>
        <v>0.10504201680672269</v>
      </c>
      <c r="K17" s="111">
        <f t="shared" si="2"/>
        <v>8.0283759125219568E-4</v>
      </c>
      <c r="L17" s="79"/>
      <c r="M17" s="80"/>
      <c r="N17" s="81">
        <f>分析係数表!H20</f>
        <v>5.9072113418457762E-4</v>
      </c>
      <c r="O17" s="82">
        <f t="shared" si="3"/>
        <v>1.1012622129335988E-2</v>
      </c>
      <c r="P17" s="76">
        <f>分析係数表!C20</f>
        <v>0.14381270903010035</v>
      </c>
      <c r="Q17" s="82">
        <f t="shared" si="4"/>
        <v>1.5837550219446406E-3</v>
      </c>
      <c r="R17" s="83">
        <v>3.2984990107187743E-3</v>
      </c>
      <c r="S17" s="84">
        <f t="shared" si="5"/>
        <v>1.0941512879439678E-2</v>
      </c>
      <c r="T17" s="85">
        <f>分析係数表!F20</f>
        <v>0.23109243697478993</v>
      </c>
      <c r="U17" s="86">
        <f t="shared" si="6"/>
        <v>2.528500875500766E-3</v>
      </c>
      <c r="V17" s="87">
        <f>分析係数表!D20</f>
        <v>5.0420168067226892E-2</v>
      </c>
      <c r="W17" s="88">
        <f t="shared" si="7"/>
        <v>0</v>
      </c>
      <c r="X17" s="76">
        <f>分析係数表!E20</f>
        <v>5.4621848739495799E-2</v>
      </c>
      <c r="Y17" s="89">
        <f t="shared" si="8"/>
        <v>0</v>
      </c>
    </row>
    <row r="18" spans="1:25" x14ac:dyDescent="0.2">
      <c r="A18" s="6" t="s">
        <v>6</v>
      </c>
      <c r="B18" s="5" t="s">
        <v>34</v>
      </c>
      <c r="C18" s="90"/>
      <c r="D18" s="107">
        <f>投入係数表!AM18</f>
        <v>1.850481125092524E-3</v>
      </c>
      <c r="E18" s="110">
        <f t="shared" si="9"/>
        <v>0.1850481125092524</v>
      </c>
      <c r="F18" s="85">
        <f>分析係数表!C21</f>
        <v>1.9047619047619091E-2</v>
      </c>
      <c r="G18" s="110">
        <f t="shared" si="0"/>
        <v>3.5247259525571966E-3</v>
      </c>
      <c r="H18" s="110">
        <v>4.9820331368334624E-3</v>
      </c>
      <c r="I18" s="110">
        <f t="shared" si="1"/>
        <v>4.9820331368334624E-3</v>
      </c>
      <c r="J18" s="85">
        <f>分析係数表!G21</f>
        <v>0.29914529914529914</v>
      </c>
      <c r="K18" s="111">
        <f t="shared" si="2"/>
        <v>1.4903517930698392E-3</v>
      </c>
      <c r="L18" s="79"/>
      <c r="M18" s="80"/>
      <c r="N18" s="81">
        <f>分析係数表!H21</f>
        <v>9.5424183214431774E-4</v>
      </c>
      <c r="O18" s="82">
        <f t="shared" si="3"/>
        <v>1.7789620362773522E-2</v>
      </c>
      <c r="P18" s="76">
        <f>分析係数表!C21</f>
        <v>1.9047619047619091E-2</v>
      </c>
      <c r="Q18" s="82">
        <f t="shared" si="4"/>
        <v>3.3884991167187738E-4</v>
      </c>
      <c r="R18" s="83">
        <v>7.0424031825455744E-4</v>
      </c>
      <c r="S18" s="84">
        <f t="shared" si="5"/>
        <v>5.6862734550880197E-3</v>
      </c>
      <c r="T18" s="85">
        <f>分析係数表!F21</f>
        <v>0.44444444444444442</v>
      </c>
      <c r="U18" s="86">
        <f t="shared" si="6"/>
        <v>2.5272326467057865E-3</v>
      </c>
      <c r="V18" s="87">
        <f>分析係数表!D21</f>
        <v>3.4188034188034191E-2</v>
      </c>
      <c r="W18" s="88">
        <f t="shared" si="7"/>
        <v>0</v>
      </c>
      <c r="X18" s="76">
        <f>分析係数表!E21</f>
        <v>8.5470085470085479E-3</v>
      </c>
      <c r="Y18" s="89">
        <f t="shared" si="8"/>
        <v>0</v>
      </c>
    </row>
    <row r="19" spans="1:25" x14ac:dyDescent="0.2">
      <c r="A19" s="6" t="s">
        <v>7</v>
      </c>
      <c r="B19" s="5" t="s">
        <v>268</v>
      </c>
      <c r="C19" s="90"/>
      <c r="D19" s="107">
        <f>投入係数表!AM19</f>
        <v>0</v>
      </c>
      <c r="E19" s="110">
        <f t="shared" si="9"/>
        <v>0</v>
      </c>
      <c r="F19" s="85">
        <f>分析係数表!C22</f>
        <v>0</v>
      </c>
      <c r="G19" s="110">
        <f t="shared" si="0"/>
        <v>0</v>
      </c>
      <c r="H19" s="110">
        <v>0</v>
      </c>
      <c r="I19" s="110">
        <f t="shared" si="1"/>
        <v>0</v>
      </c>
      <c r="J19" s="85">
        <f>分析係数表!G22</f>
        <v>0.21739130434782608</v>
      </c>
      <c r="K19" s="111">
        <f t="shared" si="2"/>
        <v>0</v>
      </c>
      <c r="L19" s="79"/>
      <c r="M19" s="80"/>
      <c r="N19" s="81">
        <f>分析係数表!H22</f>
        <v>4.5440087244967509E-5</v>
      </c>
      <c r="O19" s="82">
        <f t="shared" si="3"/>
        <v>8.4712477917969146E-4</v>
      </c>
      <c r="P19" s="76">
        <f>分析係数表!C22</f>
        <v>0</v>
      </c>
      <c r="Q19" s="82">
        <f t="shared" si="4"/>
        <v>0</v>
      </c>
      <c r="R19" s="83">
        <v>0</v>
      </c>
      <c r="S19" s="84">
        <f t="shared" si="5"/>
        <v>0</v>
      </c>
      <c r="T19" s="85">
        <f>分析係数表!F22</f>
        <v>0.47826086956521741</v>
      </c>
      <c r="U19" s="86">
        <f t="shared" si="6"/>
        <v>0</v>
      </c>
      <c r="V19" s="87">
        <f>分析係数表!D22</f>
        <v>0.17391304347826086</v>
      </c>
      <c r="W19" s="88">
        <f t="shared" si="7"/>
        <v>0</v>
      </c>
      <c r="X19" s="76">
        <f>分析係数表!E22</f>
        <v>0.17391304347826086</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0.22047244094488189</v>
      </c>
      <c r="K20" s="111">
        <f t="shared" si="2"/>
        <v>0</v>
      </c>
      <c r="L20" s="79"/>
      <c r="M20" s="80"/>
      <c r="N20" s="81">
        <f>分析係数表!H23</f>
        <v>4.5440087244967509E-5</v>
      </c>
      <c r="O20" s="82">
        <f t="shared" si="3"/>
        <v>8.4712477917969146E-4</v>
      </c>
      <c r="P20" s="76">
        <f>分析係数表!C23</f>
        <v>0</v>
      </c>
      <c r="Q20" s="82">
        <f t="shared" si="4"/>
        <v>0</v>
      </c>
      <c r="R20" s="83">
        <v>0</v>
      </c>
      <c r="S20" s="84">
        <f t="shared" si="5"/>
        <v>0</v>
      </c>
      <c r="T20" s="85">
        <f>分析係数表!F23</f>
        <v>0.44094488188976377</v>
      </c>
      <c r="U20" s="86">
        <f t="shared" si="6"/>
        <v>0</v>
      </c>
      <c r="V20" s="87">
        <f>分析係数表!D23</f>
        <v>6.2992125984251968E-2</v>
      </c>
      <c r="W20" s="88">
        <f t="shared" si="7"/>
        <v>0</v>
      </c>
      <c r="X20" s="76">
        <f>分析係数表!E23</f>
        <v>3.937007874015748E-2</v>
      </c>
      <c r="Y20" s="89">
        <f t="shared" si="8"/>
        <v>0</v>
      </c>
    </row>
    <row r="21" spans="1:25" x14ac:dyDescent="0.2">
      <c r="A21" s="6" t="s">
        <v>9</v>
      </c>
      <c r="B21" s="5" t="s">
        <v>270</v>
      </c>
      <c r="C21" s="90"/>
      <c r="D21" s="107">
        <f>投入係数表!AM21</f>
        <v>3.7009622501850479E-4</v>
      </c>
      <c r="E21" s="110">
        <f t="shared" si="9"/>
        <v>3.7009622501850477E-2</v>
      </c>
      <c r="F21" s="85">
        <f>分析係数表!C24</f>
        <v>1.5105740181268867E-2</v>
      </c>
      <c r="G21" s="110">
        <f t="shared" si="0"/>
        <v>5.5905774171979513E-4</v>
      </c>
      <c r="H21" s="110">
        <v>6.8392367212247672E-4</v>
      </c>
      <c r="I21" s="110">
        <f t="shared" si="1"/>
        <v>6.8392367212247672E-4</v>
      </c>
      <c r="J21" s="85">
        <f>分析係数表!G24</f>
        <v>0.33333333333333331</v>
      </c>
      <c r="K21" s="111">
        <f t="shared" si="2"/>
        <v>2.2797455737415891E-4</v>
      </c>
      <c r="L21" s="79"/>
      <c r="M21" s="80"/>
      <c r="N21" s="81">
        <f>分析係数表!H24</f>
        <v>4.0896078520470761E-4</v>
      </c>
      <c r="O21" s="82">
        <f t="shared" si="3"/>
        <v>7.6241230126172232E-3</v>
      </c>
      <c r="P21" s="76">
        <f>分析係数表!C24</f>
        <v>1.5105740181268867E-2</v>
      </c>
      <c r="Q21" s="82">
        <f t="shared" si="4"/>
        <v>1.1516802133862864E-4</v>
      </c>
      <c r="R21" s="83">
        <v>2.9633233856185852E-4</v>
      </c>
      <c r="S21" s="84">
        <f t="shared" si="5"/>
        <v>9.8025601068433524E-4</v>
      </c>
      <c r="T21" s="85">
        <f>分析係数表!F24</f>
        <v>0.55555555555555558</v>
      </c>
      <c r="U21" s="86">
        <f t="shared" si="6"/>
        <v>5.4458667260240845E-4</v>
      </c>
      <c r="V21" s="87">
        <f>分析係数表!D24</f>
        <v>0</v>
      </c>
      <c r="W21" s="88">
        <f t="shared" si="7"/>
        <v>0</v>
      </c>
      <c r="X21" s="76">
        <f>分析係数表!E24</f>
        <v>0</v>
      </c>
      <c r="Y21" s="89">
        <f t="shared" si="8"/>
        <v>0</v>
      </c>
    </row>
    <row r="22" spans="1:25" x14ac:dyDescent="0.2">
      <c r="A22" s="6" t="s">
        <v>10</v>
      </c>
      <c r="B22" s="5" t="s">
        <v>271</v>
      </c>
      <c r="C22" s="90"/>
      <c r="D22" s="107">
        <f>投入係数表!AM22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5.4528104693961008E-4</v>
      </c>
      <c r="O22" s="82">
        <f t="shared" si="3"/>
        <v>1.0165497350156297E-2</v>
      </c>
      <c r="P22" s="76">
        <f>分析係数表!C25</f>
        <v>0</v>
      </c>
      <c r="Q22" s="82">
        <f t="shared" si="4"/>
        <v>0</v>
      </c>
      <c r="R22" s="83">
        <v>0</v>
      </c>
      <c r="S22" s="84">
        <f t="shared" si="5"/>
        <v>0</v>
      </c>
      <c r="T22" s="85">
        <f>分析係数表!F25</f>
        <v>0.5</v>
      </c>
      <c r="U22" s="86">
        <f t="shared" si="6"/>
        <v>0</v>
      </c>
      <c r="V22" s="87">
        <f>分析係数表!D25</f>
        <v>0</v>
      </c>
      <c r="W22" s="88">
        <f t="shared" si="7"/>
        <v>0</v>
      </c>
      <c r="X22" s="76">
        <f>分析係数表!E25</f>
        <v>0</v>
      </c>
      <c r="Y22" s="89">
        <f t="shared" si="8"/>
        <v>0</v>
      </c>
    </row>
    <row r="23" spans="1:25" x14ac:dyDescent="0.2">
      <c r="A23" s="6" t="s">
        <v>11</v>
      </c>
      <c r="B23" s="5" t="s">
        <v>35</v>
      </c>
      <c r="C23" s="90"/>
      <c r="D23" s="107">
        <f>投入係数表!AM23</f>
        <v>0</v>
      </c>
      <c r="E23" s="110">
        <f t="shared" si="9"/>
        <v>0</v>
      </c>
      <c r="F23" s="85">
        <f>分析係数表!C26</f>
        <v>0.3413940256045519</v>
      </c>
      <c r="G23" s="110">
        <f t="shared" si="0"/>
        <v>0</v>
      </c>
      <c r="H23" s="110">
        <v>3.9209758695722572E-3</v>
      </c>
      <c r="I23" s="110">
        <f t="shared" si="1"/>
        <v>3.9209758695722572E-3</v>
      </c>
      <c r="J23" s="85">
        <f>分析係数表!G26</f>
        <v>0.19709090909090909</v>
      </c>
      <c r="K23" s="111">
        <f t="shared" si="2"/>
        <v>7.7278869865751395E-4</v>
      </c>
      <c r="L23" s="79"/>
      <c r="M23" s="80"/>
      <c r="N23" s="81">
        <f>分析係数表!H26</f>
        <v>1.1996183032671423E-2</v>
      </c>
      <c r="O23" s="82">
        <f t="shared" si="3"/>
        <v>0.22364094170343857</v>
      </c>
      <c r="P23" s="76">
        <f>分析係数表!C26</f>
        <v>0.3413940256045519</v>
      </c>
      <c r="Q23" s="82">
        <f t="shared" si="4"/>
        <v>7.6349681378129808E-2</v>
      </c>
      <c r="R23" s="83">
        <v>8.0922330414670465E-2</v>
      </c>
      <c r="S23" s="84">
        <f t="shared" si="5"/>
        <v>8.484330628424272E-2</v>
      </c>
      <c r="T23" s="85">
        <f>分析係数表!F26</f>
        <v>0.33090909090909093</v>
      </c>
      <c r="U23" s="86">
        <f t="shared" si="6"/>
        <v>2.807542135224032E-2</v>
      </c>
      <c r="V23" s="87">
        <f>分析係数表!D26</f>
        <v>1.6E-2</v>
      </c>
      <c r="W23" s="88">
        <f t="shared" si="7"/>
        <v>0</v>
      </c>
      <c r="X23" s="76">
        <f>分析係数表!E26</f>
        <v>1.6E-2</v>
      </c>
      <c r="Y23" s="89">
        <f t="shared" si="8"/>
        <v>0</v>
      </c>
    </row>
    <row r="24" spans="1:25" x14ac:dyDescent="0.2">
      <c r="A24" s="6" t="s">
        <v>12</v>
      </c>
      <c r="B24" s="5" t="s">
        <v>365</v>
      </c>
      <c r="C24" s="90"/>
      <c r="D24" s="107">
        <f>投入係数表!AM24</f>
        <v>0</v>
      </c>
      <c r="E24" s="110">
        <f t="shared" si="9"/>
        <v>0</v>
      </c>
      <c r="F24" s="85">
        <f>分析係数表!C27</f>
        <v>1.9120458891013214E-3</v>
      </c>
      <c r="G24" s="110">
        <f t="shared" si="0"/>
        <v>0</v>
      </c>
      <c r="H24" s="110">
        <v>2.6017359141569548E-6</v>
      </c>
      <c r="I24" s="110">
        <f t="shared" si="1"/>
        <v>2.6017359141569548E-6</v>
      </c>
      <c r="J24" s="85">
        <f>分析係数表!G27</f>
        <v>0.2857142857142857</v>
      </c>
      <c r="K24" s="111">
        <f t="shared" si="2"/>
        <v>7.4335311833055845E-7</v>
      </c>
      <c r="L24" s="79"/>
      <c r="M24" s="80"/>
      <c r="N24" s="81">
        <f>分析係数表!H27</f>
        <v>1.131458172399691E-2</v>
      </c>
      <c r="O24" s="82">
        <f t="shared" si="3"/>
        <v>0.21093407001574316</v>
      </c>
      <c r="P24" s="76">
        <f>分析係数表!C27</f>
        <v>1.9120458891013214E-3</v>
      </c>
      <c r="Q24" s="82">
        <f t="shared" si="4"/>
        <v>4.03315621445012E-4</v>
      </c>
      <c r="R24" s="83">
        <v>4.0432469353113228E-4</v>
      </c>
      <c r="S24" s="84">
        <f t="shared" si="5"/>
        <v>4.0692642944528923E-4</v>
      </c>
      <c r="T24" s="85">
        <f>分析係数表!F27</f>
        <v>0.5714285714285714</v>
      </c>
      <c r="U24" s="86">
        <f t="shared" si="6"/>
        <v>2.3252938825445098E-4</v>
      </c>
      <c r="V24" s="87">
        <f>分析係数表!D27</f>
        <v>0</v>
      </c>
      <c r="W24" s="88">
        <f t="shared" si="7"/>
        <v>0</v>
      </c>
      <c r="X24" s="76">
        <f>分析係数表!E27</f>
        <v>0</v>
      </c>
      <c r="Y24" s="89">
        <f t="shared" si="8"/>
        <v>0</v>
      </c>
    </row>
    <row r="25" spans="1:25" x14ac:dyDescent="0.2">
      <c r="A25" s="6" t="s">
        <v>13</v>
      </c>
      <c r="B25" s="5" t="s">
        <v>191</v>
      </c>
      <c r="C25" s="90"/>
      <c r="D25" s="107">
        <f>投入係数表!AM25</f>
        <v>0</v>
      </c>
      <c r="E25" s="110">
        <f t="shared" si="9"/>
        <v>0</v>
      </c>
      <c r="F25" s="85">
        <f>分析係数表!C28</f>
        <v>4.5924225028702859E-3</v>
      </c>
      <c r="G25" s="110">
        <f t="shared" si="0"/>
        <v>0</v>
      </c>
      <c r="H25" s="110">
        <v>1.5738261146595672E-4</v>
      </c>
      <c r="I25" s="110">
        <f t="shared" si="1"/>
        <v>1.5738261146595672E-4</v>
      </c>
      <c r="J25" s="85">
        <f>分析係数表!G28</f>
        <v>0.125</v>
      </c>
      <c r="K25" s="111">
        <f t="shared" si="2"/>
        <v>1.967282643324459E-5</v>
      </c>
      <c r="L25" s="79"/>
      <c r="M25" s="80"/>
      <c r="N25" s="81">
        <f>分析係数表!H28</f>
        <v>2.2174762575544144E-2</v>
      </c>
      <c r="O25" s="82">
        <f t="shared" si="3"/>
        <v>0.4133968922396894</v>
      </c>
      <c r="P25" s="76">
        <f>分析係数表!C28</f>
        <v>4.5924225028702859E-3</v>
      </c>
      <c r="Q25" s="82">
        <f t="shared" si="4"/>
        <v>1.8984931905381922E-3</v>
      </c>
      <c r="R25" s="83">
        <v>1.9485846333070808E-3</v>
      </c>
      <c r="S25" s="84">
        <f t="shared" si="5"/>
        <v>2.1059672447730376E-3</v>
      </c>
      <c r="T25" s="85">
        <f>分析係数表!F28</f>
        <v>0.20833333333333334</v>
      </c>
      <c r="U25" s="86">
        <f t="shared" si="6"/>
        <v>4.3874317599438287E-4</v>
      </c>
      <c r="V25" s="87">
        <f>分析係数表!D28</f>
        <v>1.1875</v>
      </c>
      <c r="W25" s="88">
        <f t="shared" si="7"/>
        <v>0</v>
      </c>
      <c r="X25" s="76">
        <f>分析係数表!E28</f>
        <v>1.2291666666666667</v>
      </c>
      <c r="Y25" s="89">
        <f t="shared" si="8"/>
        <v>0</v>
      </c>
    </row>
    <row r="26" spans="1:25" x14ac:dyDescent="0.2">
      <c r="A26" s="6" t="s">
        <v>14</v>
      </c>
      <c r="B26" s="5" t="s">
        <v>50</v>
      </c>
      <c r="C26" s="90"/>
      <c r="D26" s="107">
        <f>投入係数表!AM26</f>
        <v>2.9607698001480384E-3</v>
      </c>
      <c r="E26" s="110">
        <f t="shared" si="9"/>
        <v>0.29607698001480381</v>
      </c>
      <c r="F26" s="85">
        <f>分析係数表!C29</f>
        <v>0.39276807980049877</v>
      </c>
      <c r="G26" s="110">
        <f t="shared" si="0"/>
        <v>0.11628958691354514</v>
      </c>
      <c r="H26" s="110">
        <v>0.1678189495216133</v>
      </c>
      <c r="I26" s="110">
        <f t="shared" si="1"/>
        <v>0.1678189495216133</v>
      </c>
      <c r="J26" s="85">
        <f>分析係数表!G29</f>
        <v>0.26146220570012391</v>
      </c>
      <c r="K26" s="111">
        <f t="shared" si="2"/>
        <v>4.387831270019877E-2</v>
      </c>
      <c r="L26" s="79"/>
      <c r="M26" s="80"/>
      <c r="N26" s="81">
        <f>分析係数表!H29</f>
        <v>1.0178579542872723E-2</v>
      </c>
      <c r="O26" s="82">
        <f t="shared" si="3"/>
        <v>0.18975595053625088</v>
      </c>
      <c r="P26" s="76">
        <f>分析係数表!C29</f>
        <v>0.39276807980049877</v>
      </c>
      <c r="Q26" s="82">
        <f t="shared" si="4"/>
        <v>7.4530080322841682E-2</v>
      </c>
      <c r="R26" s="83">
        <v>9.0436329396149304E-2</v>
      </c>
      <c r="S26" s="84">
        <f t="shared" si="5"/>
        <v>0.25825527891776262</v>
      </c>
      <c r="T26" s="85">
        <f>分析係数表!F29</f>
        <v>0.36926889714993805</v>
      </c>
      <c r="U26" s="86">
        <f t="shared" si="6"/>
        <v>9.5365642029111852E-2</v>
      </c>
      <c r="V26" s="87">
        <f>分析係数表!D29</f>
        <v>6.8153655514250316E-2</v>
      </c>
      <c r="W26" s="88">
        <f t="shared" si="7"/>
        <v>0</v>
      </c>
      <c r="X26" s="76">
        <f>分析係数表!E29</f>
        <v>5.3283767038413879E-2</v>
      </c>
      <c r="Y26" s="89">
        <f t="shared" si="8"/>
        <v>0</v>
      </c>
    </row>
    <row r="27" spans="1:25" x14ac:dyDescent="0.2">
      <c r="A27" s="6" t="s">
        <v>15</v>
      </c>
      <c r="B27" s="5" t="s">
        <v>36</v>
      </c>
      <c r="C27" s="90"/>
      <c r="D27" s="107">
        <f>投入係数表!AM27</f>
        <v>1.4803849000740192E-3</v>
      </c>
      <c r="E27" s="110">
        <f t="shared" si="9"/>
        <v>0.14803849000740191</v>
      </c>
      <c r="F27" s="85">
        <f>分析係数表!C30</f>
        <v>1</v>
      </c>
      <c r="G27" s="110">
        <f t="shared" si="0"/>
        <v>0.14803849000740191</v>
      </c>
      <c r="H27" s="110">
        <v>0.28835110811246045</v>
      </c>
      <c r="I27" s="110">
        <f t="shared" si="1"/>
        <v>0.28835110811246045</v>
      </c>
      <c r="J27" s="85">
        <f>分析係数表!G30</f>
        <v>0.34503154574132494</v>
      </c>
      <c r="K27" s="111">
        <f t="shared" si="2"/>
        <v>9.9490228548266127E-2</v>
      </c>
      <c r="L27" s="79"/>
      <c r="M27" s="80"/>
      <c r="N27" s="81">
        <f>分析係数表!H30</f>
        <v>0</v>
      </c>
      <c r="O27" s="82">
        <f t="shared" si="3"/>
        <v>0</v>
      </c>
      <c r="P27" s="76">
        <f>分析係数表!C30</f>
        <v>1</v>
      </c>
      <c r="Q27" s="82">
        <f t="shared" si="4"/>
        <v>0</v>
      </c>
      <c r="R27" s="83">
        <v>4.0456633750094034E-2</v>
      </c>
      <c r="S27" s="84">
        <f t="shared" si="5"/>
        <v>0.32880774186255446</v>
      </c>
      <c r="T27" s="85">
        <f>分析係数表!F30</f>
        <v>0.4357255520504732</v>
      </c>
      <c r="U27" s="86">
        <f t="shared" si="6"/>
        <v>0.14326993484153103</v>
      </c>
      <c r="V27" s="87">
        <f>分析係数表!D30</f>
        <v>0.15930599369085174</v>
      </c>
      <c r="W27" s="88">
        <f t="shared" si="7"/>
        <v>0</v>
      </c>
      <c r="X27" s="76">
        <f>分析係数表!E30</f>
        <v>8.6750788643533125E-2</v>
      </c>
      <c r="Y27" s="89">
        <f t="shared" si="8"/>
        <v>0</v>
      </c>
    </row>
    <row r="28" spans="1:25" x14ac:dyDescent="0.2">
      <c r="A28" s="6" t="s">
        <v>16</v>
      </c>
      <c r="B28" s="5" t="s">
        <v>192</v>
      </c>
      <c r="C28" s="90"/>
      <c r="D28" s="107">
        <f>投入係数表!AM28</f>
        <v>4.6262028127313101E-2</v>
      </c>
      <c r="E28" s="110">
        <f t="shared" si="9"/>
        <v>4.62620281273131</v>
      </c>
      <c r="F28" s="85">
        <f>分析係数表!C31</f>
        <v>0.9610142630744849</v>
      </c>
      <c r="G28" s="110">
        <f t="shared" si="0"/>
        <v>4.4458468869100889</v>
      </c>
      <c r="H28" s="110">
        <v>5.2736158354432305</v>
      </c>
      <c r="I28" s="110">
        <f t="shared" si="1"/>
        <v>5.2736158354432305</v>
      </c>
      <c r="J28" s="85">
        <f>分析係数表!G31</f>
        <v>7.0898896726351968E-2</v>
      </c>
      <c r="K28" s="111">
        <f t="shared" si="2"/>
        <v>0.37389354449154394</v>
      </c>
      <c r="L28" s="79"/>
      <c r="M28" s="80"/>
      <c r="N28" s="81">
        <f>分析係数表!H31</f>
        <v>2.4401326850547553E-2</v>
      </c>
      <c r="O28" s="82">
        <f t="shared" si="3"/>
        <v>0.4549060064194943</v>
      </c>
      <c r="P28" s="76">
        <f>分析係数表!C31</f>
        <v>0.9610142630744849</v>
      </c>
      <c r="Q28" s="82">
        <f t="shared" si="4"/>
        <v>0.43717116052738719</v>
      </c>
      <c r="R28" s="83">
        <v>0.57758786239719639</v>
      </c>
      <c r="S28" s="84">
        <f t="shared" si="5"/>
        <v>5.8512036978404272</v>
      </c>
      <c r="T28" s="85">
        <f>分析係数表!F31</f>
        <v>0.34418520528124436</v>
      </c>
      <c r="U28" s="86">
        <f t="shared" si="6"/>
        <v>2.0138977458835834</v>
      </c>
      <c r="V28" s="87">
        <f>分析係数表!D31</f>
        <v>1.9895098571170193E-3</v>
      </c>
      <c r="W28" s="88">
        <f t="shared" si="7"/>
        <v>0</v>
      </c>
      <c r="X28" s="76">
        <f>分析係数表!E31</f>
        <v>1.7483571471634412E-3</v>
      </c>
      <c r="Y28" s="89">
        <f t="shared" si="8"/>
        <v>0</v>
      </c>
    </row>
    <row r="29" spans="1:25" x14ac:dyDescent="0.2">
      <c r="A29" s="6" t="s">
        <v>17</v>
      </c>
      <c r="B29" s="5" t="s">
        <v>272</v>
      </c>
      <c r="C29" s="90"/>
      <c r="D29" s="107">
        <f>投入係数表!AM29</f>
        <v>1.0362694300518135E-2</v>
      </c>
      <c r="E29" s="110">
        <f t="shared" si="9"/>
        <v>1.0362694300518136</v>
      </c>
      <c r="F29" s="85">
        <f>分析係数表!C32</f>
        <v>1</v>
      </c>
      <c r="G29" s="110">
        <f t="shared" si="0"/>
        <v>1.0362694300518136</v>
      </c>
      <c r="H29" s="110">
        <v>1.1853643416763358</v>
      </c>
      <c r="I29" s="110">
        <f t="shared" si="1"/>
        <v>1.1853643416763358</v>
      </c>
      <c r="J29" s="85">
        <f>分析係数表!G32</f>
        <v>0.14117647058823529</v>
      </c>
      <c r="K29" s="111">
        <f t="shared" si="2"/>
        <v>0.16734555411901211</v>
      </c>
      <c r="L29" s="79"/>
      <c r="M29" s="80"/>
      <c r="N29" s="81">
        <f>分析係数表!H32</f>
        <v>7.0886536102149319E-3</v>
      </c>
      <c r="O29" s="82">
        <f t="shared" si="3"/>
        <v>0.13215146555203186</v>
      </c>
      <c r="P29" s="76">
        <f>分析係数表!C32</f>
        <v>1</v>
      </c>
      <c r="Q29" s="82">
        <f t="shared" si="4"/>
        <v>0.13215146555203186</v>
      </c>
      <c r="R29" s="83">
        <v>0.16610938955802557</v>
      </c>
      <c r="S29" s="84">
        <f t="shared" si="5"/>
        <v>1.3514737312343614</v>
      </c>
      <c r="T29" s="85">
        <f>分析係数表!F32</f>
        <v>0.4823529411764706</v>
      </c>
      <c r="U29" s="86">
        <f t="shared" si="6"/>
        <v>0.65188732918363312</v>
      </c>
      <c r="V29" s="87">
        <f>分析係数表!D32</f>
        <v>2.3529411764705882E-2</v>
      </c>
      <c r="W29" s="88">
        <f t="shared" si="7"/>
        <v>0</v>
      </c>
      <c r="X29" s="76">
        <f>分析係数表!E32</f>
        <v>3.5294117647058823E-2</v>
      </c>
      <c r="Y29" s="89">
        <f t="shared" si="8"/>
        <v>0</v>
      </c>
    </row>
    <row r="30" spans="1:25" x14ac:dyDescent="0.2">
      <c r="A30" s="6" t="s">
        <v>18</v>
      </c>
      <c r="B30" s="5" t="s">
        <v>273</v>
      </c>
      <c r="C30" s="90"/>
      <c r="D30" s="107">
        <f>投入係数表!AM30</f>
        <v>3.0347890451517395E-2</v>
      </c>
      <c r="E30" s="110">
        <f t="shared" si="9"/>
        <v>3.0347890451517396</v>
      </c>
      <c r="F30" s="85">
        <f>分析係数表!C33</f>
        <v>0.51830443159922934</v>
      </c>
      <c r="G30" s="110">
        <f t="shared" si="0"/>
        <v>1.5729446110709404</v>
      </c>
      <c r="H30" s="110">
        <v>1.6263171676966843</v>
      </c>
      <c r="I30" s="110">
        <f t="shared" si="1"/>
        <v>1.6263171676966843</v>
      </c>
      <c r="J30" s="85">
        <f>分析係数表!G33</f>
        <v>0.50370370370370365</v>
      </c>
      <c r="K30" s="111">
        <f t="shared" si="2"/>
        <v>0.81918198076573723</v>
      </c>
      <c r="L30" s="79"/>
      <c r="M30" s="80"/>
      <c r="N30" s="81">
        <f>分析係数表!H33</f>
        <v>1.0451220066342527E-3</v>
      </c>
      <c r="O30" s="82">
        <f t="shared" si="3"/>
        <v>1.9483869921132903E-2</v>
      </c>
      <c r="P30" s="76">
        <f>分析係数表!C33</f>
        <v>0.51830443159922934</v>
      </c>
      <c r="Q30" s="82">
        <f t="shared" si="4"/>
        <v>1.0098576124826111E-2</v>
      </c>
      <c r="R30" s="83">
        <v>3.2478780357606797E-2</v>
      </c>
      <c r="S30" s="84">
        <f t="shared" si="5"/>
        <v>1.6587959480542911</v>
      </c>
      <c r="T30" s="85">
        <f>分析係数表!F33</f>
        <v>0.61481481481481481</v>
      </c>
      <c r="U30" s="86">
        <f t="shared" si="6"/>
        <v>1.0198523236185641</v>
      </c>
      <c r="V30" s="87">
        <f>分析係数表!D33</f>
        <v>0.10740740740740741</v>
      </c>
      <c r="W30" s="88">
        <f t="shared" si="7"/>
        <v>0</v>
      </c>
      <c r="X30" s="76">
        <f>分析係数表!E33</f>
        <v>0.11481481481481481</v>
      </c>
      <c r="Y30" s="89">
        <f t="shared" si="8"/>
        <v>0</v>
      </c>
    </row>
    <row r="31" spans="1:25" x14ac:dyDescent="0.2">
      <c r="A31" s="6" t="s">
        <v>19</v>
      </c>
      <c r="B31" s="5" t="s">
        <v>274</v>
      </c>
      <c r="C31" s="90"/>
      <c r="D31" s="107">
        <f>投入係数表!AM31</f>
        <v>8.0310880829015538E-2</v>
      </c>
      <c r="E31" s="110">
        <f t="shared" si="9"/>
        <v>8.0310880829015545</v>
      </c>
      <c r="F31" s="85">
        <f>分析係数表!C34</f>
        <v>0.14253664373317376</v>
      </c>
      <c r="G31" s="110">
        <f t="shared" si="0"/>
        <v>1.1447243408622763</v>
      </c>
      <c r="H31" s="110">
        <v>1.2120019207316852</v>
      </c>
      <c r="I31" s="110">
        <f t="shared" si="1"/>
        <v>1.2120019207316852</v>
      </c>
      <c r="J31" s="85">
        <f>分析係数表!G34</f>
        <v>0.42611464968152868</v>
      </c>
      <c r="K31" s="111">
        <f t="shared" si="2"/>
        <v>0.51645177386592189</v>
      </c>
      <c r="L31" s="79"/>
      <c r="M31" s="80"/>
      <c r="N31" s="81">
        <f>分析係数表!H34</f>
        <v>0.17362657336302087</v>
      </c>
      <c r="O31" s="82">
        <f t="shared" si="3"/>
        <v>3.2368637812456011</v>
      </c>
      <c r="P31" s="76">
        <f>分析係数表!C34</f>
        <v>0.14253664373317376</v>
      </c>
      <c r="Q31" s="82">
        <f t="shared" si="4"/>
        <v>0.46137169960021795</v>
      </c>
      <c r="R31" s="83">
        <v>0.48754930702898619</v>
      </c>
      <c r="S31" s="84">
        <f t="shared" si="5"/>
        <v>1.6995512277606715</v>
      </c>
      <c r="T31" s="85">
        <f>分析係数表!F34</f>
        <v>0.68789808917197448</v>
      </c>
      <c r="U31" s="86">
        <f t="shared" si="6"/>
        <v>1.1691180420264491</v>
      </c>
      <c r="V31" s="87">
        <f>分析係数表!D34</f>
        <v>0.42038216560509556</v>
      </c>
      <c r="W31" s="88">
        <f t="shared" si="7"/>
        <v>1</v>
      </c>
      <c r="X31" s="76">
        <f>分析係数表!E34</f>
        <v>0.27643312101910827</v>
      </c>
      <c r="Y31" s="89">
        <f t="shared" si="8"/>
        <v>0</v>
      </c>
    </row>
    <row r="32" spans="1:25" x14ac:dyDescent="0.2">
      <c r="A32" s="6" t="s">
        <v>20</v>
      </c>
      <c r="B32" s="5" t="s">
        <v>37</v>
      </c>
      <c r="C32" s="90"/>
      <c r="D32" s="107">
        <f>投入係数表!AM32</f>
        <v>1.1472982975573649E-2</v>
      </c>
      <c r="E32" s="110">
        <f t="shared" si="9"/>
        <v>1.1472982975573649</v>
      </c>
      <c r="F32" s="85">
        <f>分析係数表!C35</f>
        <v>0.11069496462754891</v>
      </c>
      <c r="G32" s="110">
        <f t="shared" si="0"/>
        <v>0.12700014446535959</v>
      </c>
      <c r="H32" s="110">
        <v>0.16136029748583108</v>
      </c>
      <c r="I32" s="110">
        <f t="shared" si="1"/>
        <v>0.16136029748583108</v>
      </c>
      <c r="J32" s="85">
        <f>分析係数表!G35</f>
        <v>0.32042253521126762</v>
      </c>
      <c r="K32" s="111">
        <f t="shared" si="2"/>
        <v>5.1703475602854328E-2</v>
      </c>
      <c r="L32" s="79"/>
      <c r="M32" s="80"/>
      <c r="N32" s="81">
        <f>分析係数表!H35</f>
        <v>6.6251647203162636E-2</v>
      </c>
      <c r="O32" s="82">
        <f t="shared" si="3"/>
        <v>1.2351079280439903</v>
      </c>
      <c r="P32" s="76">
        <f>分析係数表!C35</f>
        <v>0.11069496462754891</v>
      </c>
      <c r="Q32" s="82">
        <f t="shared" si="4"/>
        <v>0.13672022840603473</v>
      </c>
      <c r="R32" s="83">
        <v>0.1578557088951886</v>
      </c>
      <c r="S32" s="84">
        <f t="shared" si="5"/>
        <v>0.31921600638101966</v>
      </c>
      <c r="T32" s="85">
        <f>分析係数表!F35</f>
        <v>0.63380281690140849</v>
      </c>
      <c r="U32" s="86">
        <f t="shared" si="6"/>
        <v>0.20232000404430825</v>
      </c>
      <c r="V32" s="87">
        <f>分析係数表!D35</f>
        <v>0.16901408450704225</v>
      </c>
      <c r="W32" s="88">
        <f t="shared" si="7"/>
        <v>0</v>
      </c>
      <c r="X32" s="76">
        <f>分析係数表!E35</f>
        <v>0.1619718309859155</v>
      </c>
      <c r="Y32" s="89">
        <f t="shared" si="8"/>
        <v>0</v>
      </c>
    </row>
    <row r="33" spans="1:25" x14ac:dyDescent="0.2">
      <c r="A33" s="6" t="s">
        <v>21</v>
      </c>
      <c r="B33" s="5" t="s">
        <v>38</v>
      </c>
      <c r="C33" s="90"/>
      <c r="D33" s="107">
        <f>投入係数表!AM33</f>
        <v>8.8823094004441151E-3</v>
      </c>
      <c r="E33" s="110">
        <f t="shared" si="9"/>
        <v>0.8882309400444115</v>
      </c>
      <c r="F33" s="85">
        <f>分析係数表!C36</f>
        <v>0.6760350559081294</v>
      </c>
      <c r="G33" s="110">
        <f t="shared" si="0"/>
        <v>0.60047525321225403</v>
      </c>
      <c r="H33" s="110">
        <v>0.66514602543226042</v>
      </c>
      <c r="I33" s="110">
        <f t="shared" si="1"/>
        <v>0.66514602543226042</v>
      </c>
      <c r="J33" s="85">
        <f>分析係数表!G36</f>
        <v>4.0214477211796247E-3</v>
      </c>
      <c r="K33" s="111">
        <f t="shared" si="2"/>
        <v>2.6748499682262483E-3</v>
      </c>
      <c r="L33" s="79"/>
      <c r="M33" s="80"/>
      <c r="N33" s="81">
        <f>分析係数表!H36</f>
        <v>0.13227609397010043</v>
      </c>
      <c r="O33" s="82">
        <f t="shared" si="3"/>
        <v>2.4659802321920821</v>
      </c>
      <c r="P33" s="76">
        <f>分析係数表!C36</f>
        <v>0.6760350559081294</v>
      </c>
      <c r="Q33" s="82">
        <f t="shared" si="4"/>
        <v>1.6670890841383161</v>
      </c>
      <c r="R33" s="83">
        <v>1.7118828510784396</v>
      </c>
      <c r="S33" s="84">
        <f t="shared" si="5"/>
        <v>2.3770288765107002</v>
      </c>
      <c r="T33" s="85">
        <f>分析係数表!F36</f>
        <v>0.90035746201966038</v>
      </c>
      <c r="U33" s="86">
        <f t="shared" si="6"/>
        <v>2.1401756864026189</v>
      </c>
      <c r="V33" s="87">
        <f>分析係数表!D36</f>
        <v>8.0428954423592495E-3</v>
      </c>
      <c r="W33" s="88">
        <f t="shared" si="7"/>
        <v>0</v>
      </c>
      <c r="X33" s="76">
        <f>分析係数表!E36</f>
        <v>0</v>
      </c>
      <c r="Y33" s="89">
        <f t="shared" si="8"/>
        <v>0</v>
      </c>
    </row>
    <row r="34" spans="1:25" x14ac:dyDescent="0.2">
      <c r="A34" s="6" t="s">
        <v>22</v>
      </c>
      <c r="B34" s="5" t="s">
        <v>377</v>
      </c>
      <c r="C34" s="90"/>
      <c r="D34" s="107">
        <f>投入係数表!AM34</f>
        <v>4.5891931902294597E-2</v>
      </c>
      <c r="E34" s="110">
        <f t="shared" si="9"/>
        <v>4.5891931902294596</v>
      </c>
      <c r="F34" s="85">
        <f>分析係数表!C37</f>
        <v>0.1837517433751743</v>
      </c>
      <c r="G34" s="110">
        <f t="shared" si="0"/>
        <v>0.84327224939014112</v>
      </c>
      <c r="H34" s="110">
        <v>0.93403436700027065</v>
      </c>
      <c r="I34" s="110">
        <f t="shared" si="1"/>
        <v>0.93403436700027065</v>
      </c>
      <c r="J34" s="85">
        <f>分析係数表!G37</f>
        <v>0.39318023660403617</v>
      </c>
      <c r="K34" s="111">
        <f t="shared" si="2"/>
        <v>0.36724385341346755</v>
      </c>
      <c r="L34" s="79"/>
      <c r="M34" s="80"/>
      <c r="N34" s="81">
        <f>分析係数表!H37</f>
        <v>5.0938337801608578E-2</v>
      </c>
      <c r="O34" s="82">
        <f t="shared" si="3"/>
        <v>0.94962687746043406</v>
      </c>
      <c r="P34" s="76">
        <f>分析係数表!C37</f>
        <v>0.1837517433751743</v>
      </c>
      <c r="Q34" s="82">
        <f t="shared" si="4"/>
        <v>0.17449559428927777</v>
      </c>
      <c r="R34" s="83">
        <v>0.20036196238462439</v>
      </c>
      <c r="S34" s="84">
        <f t="shared" si="5"/>
        <v>1.1343963293848951</v>
      </c>
      <c r="T34" s="85">
        <f>分析係数表!F37</f>
        <v>0.67780097425191366</v>
      </c>
      <c r="U34" s="86">
        <f t="shared" si="6"/>
        <v>0.76889493724487668</v>
      </c>
      <c r="V34" s="87">
        <f>分析係数表!D37</f>
        <v>0.22059846903270702</v>
      </c>
      <c r="W34" s="88">
        <f t="shared" si="7"/>
        <v>0</v>
      </c>
      <c r="X34" s="76">
        <f>分析係数表!E37</f>
        <v>0.19763395963813501</v>
      </c>
      <c r="Y34" s="89">
        <f t="shared" si="8"/>
        <v>0</v>
      </c>
    </row>
    <row r="35" spans="1:25" x14ac:dyDescent="0.2">
      <c r="A35" s="6" t="s">
        <v>23</v>
      </c>
      <c r="B35" s="5" t="s">
        <v>193</v>
      </c>
      <c r="C35" s="90"/>
      <c r="D35" s="107">
        <f>投入係数表!AM35</f>
        <v>2.1465581051073278E-2</v>
      </c>
      <c r="E35" s="110">
        <f t="shared" si="9"/>
        <v>2.1465581051073279</v>
      </c>
      <c r="F35" s="85">
        <f>分析係数表!C38</f>
        <v>7.8895463510848529E-3</v>
      </c>
      <c r="G35" s="110">
        <f t="shared" si="0"/>
        <v>1.6935369665541135E-2</v>
      </c>
      <c r="H35" s="110">
        <v>1.8731205507916224E-2</v>
      </c>
      <c r="I35" s="110">
        <f t="shared" si="1"/>
        <v>1.8731205507916224E-2</v>
      </c>
      <c r="J35" s="85">
        <f>分析係数表!G38</f>
        <v>0.41666666666666669</v>
      </c>
      <c r="K35" s="111">
        <f t="shared" si="2"/>
        <v>7.8046689616317602E-3</v>
      </c>
      <c r="L35" s="79"/>
      <c r="M35" s="80"/>
      <c r="N35" s="81">
        <f>分析係数表!H38</f>
        <v>4.4667605761803064E-2</v>
      </c>
      <c r="O35" s="82">
        <f t="shared" si="3"/>
        <v>0.83272365793363667</v>
      </c>
      <c r="P35" s="76">
        <f>分析係数表!C38</f>
        <v>7.8895463510848529E-3</v>
      </c>
      <c r="Q35" s="82">
        <f t="shared" si="4"/>
        <v>6.5698118969123543E-3</v>
      </c>
      <c r="R35" s="83">
        <v>7.3585246020236011E-3</v>
      </c>
      <c r="S35" s="84">
        <f t="shared" si="5"/>
        <v>2.6089730109939827E-2</v>
      </c>
      <c r="T35" s="85">
        <f>分析係数表!F38</f>
        <v>0.70833333333333337</v>
      </c>
      <c r="U35" s="86">
        <f t="shared" si="6"/>
        <v>1.848022549454071E-2</v>
      </c>
      <c r="V35" s="87">
        <f>分析係数表!D38</f>
        <v>0.54166666666666663</v>
      </c>
      <c r="W35" s="88">
        <f t="shared" si="7"/>
        <v>0</v>
      </c>
      <c r="X35" s="76">
        <f>分析係数表!E38</f>
        <v>0.66666666666666663</v>
      </c>
      <c r="Y35" s="89">
        <f t="shared" si="8"/>
        <v>0</v>
      </c>
    </row>
    <row r="36" spans="1:25" x14ac:dyDescent="0.2">
      <c r="A36" s="6" t="s">
        <v>24</v>
      </c>
      <c r="B36" s="5" t="s">
        <v>39</v>
      </c>
      <c r="C36" s="90"/>
      <c r="D36" s="107">
        <f>投入係数表!AM36</f>
        <v>0</v>
      </c>
      <c r="E36" s="110">
        <f t="shared" si="9"/>
        <v>0</v>
      </c>
      <c r="F36" s="85">
        <f>分析係数表!C39</f>
        <v>1</v>
      </c>
      <c r="G36" s="110">
        <f t="shared" si="0"/>
        <v>0</v>
      </c>
      <c r="H36" s="110">
        <v>4.5993726355550268E-2</v>
      </c>
      <c r="I36" s="110">
        <f t="shared" si="1"/>
        <v>4.5993726355550268E-2</v>
      </c>
      <c r="J36" s="85">
        <f>分析係数表!G39</f>
        <v>0.33114754098360655</v>
      </c>
      <c r="K36" s="111">
        <f t="shared" si="2"/>
        <v>1.5230709383313367E-2</v>
      </c>
      <c r="L36" s="79"/>
      <c r="M36" s="80"/>
      <c r="N36" s="81">
        <f>分析係数表!H39</f>
        <v>4.0896078520470756E-3</v>
      </c>
      <c r="O36" s="82">
        <f t="shared" si="3"/>
        <v>7.6241230126172219E-2</v>
      </c>
      <c r="P36" s="76">
        <f>分析係数表!C39</f>
        <v>1</v>
      </c>
      <c r="Q36" s="82">
        <f t="shared" si="4"/>
        <v>7.6241230126172219E-2</v>
      </c>
      <c r="R36" s="83">
        <v>0.11788091460400392</v>
      </c>
      <c r="S36" s="84">
        <f t="shared" si="5"/>
        <v>0.16387464095955417</v>
      </c>
      <c r="T36" s="85">
        <f>分析係数表!F39</f>
        <v>0.68196721311475406</v>
      </c>
      <c r="U36" s="86">
        <f t="shared" si="6"/>
        <v>0.11175713219536809</v>
      </c>
      <c r="V36" s="87">
        <f>分析係数表!D39</f>
        <v>6.0655737704918035E-2</v>
      </c>
      <c r="W36" s="88">
        <f t="shared" si="7"/>
        <v>0</v>
      </c>
      <c r="X36" s="76">
        <f>分析係数表!E39</f>
        <v>7.7049180327868852E-2</v>
      </c>
      <c r="Y36" s="89">
        <f t="shared" si="8"/>
        <v>0</v>
      </c>
    </row>
    <row r="37" spans="1:25" x14ac:dyDescent="0.2">
      <c r="A37" s="6" t="s">
        <v>25</v>
      </c>
      <c r="B37" s="5" t="s">
        <v>40</v>
      </c>
      <c r="C37" s="90"/>
      <c r="D37" s="107">
        <f>投入係数表!AM37</f>
        <v>0</v>
      </c>
      <c r="E37" s="110">
        <f t="shared" si="9"/>
        <v>0</v>
      </c>
      <c r="F37" s="85">
        <f>分析係数表!C40</f>
        <v>0.77068092290377044</v>
      </c>
      <c r="G37" s="110">
        <f t="shared" si="0"/>
        <v>0</v>
      </c>
      <c r="H37" s="110">
        <v>3.0929256855959938E-4</v>
      </c>
      <c r="I37" s="110">
        <f t="shared" si="1"/>
        <v>3.0929256855959938E-4</v>
      </c>
      <c r="J37" s="85">
        <f>分析係数表!G40</f>
        <v>0.52989130434782605</v>
      </c>
      <c r="K37" s="111">
        <f t="shared" si="2"/>
        <v>1.6389144257913552E-4</v>
      </c>
      <c r="L37" s="79"/>
      <c r="M37" s="80"/>
      <c r="N37" s="81">
        <f>分析係数表!H40</f>
        <v>3.0172217930658426E-2</v>
      </c>
      <c r="O37" s="82">
        <f t="shared" si="3"/>
        <v>0.56249085337531513</v>
      </c>
      <c r="P37" s="76">
        <f>分析係数表!C40</f>
        <v>0.77068092290377044</v>
      </c>
      <c r="Q37" s="82">
        <f t="shared" si="4"/>
        <v>0.43350097000421728</v>
      </c>
      <c r="R37" s="83">
        <v>0.43358193877219592</v>
      </c>
      <c r="S37" s="84">
        <f t="shared" si="5"/>
        <v>0.43389123134075552</v>
      </c>
      <c r="T37" s="85">
        <f>分析係数表!F40</f>
        <v>0.69599184782608692</v>
      </c>
      <c r="U37" s="86">
        <f t="shared" si="6"/>
        <v>0.30198475985638862</v>
      </c>
      <c r="V37" s="87">
        <f>分析係数表!D40</f>
        <v>8.4918478260869568E-2</v>
      </c>
      <c r="W37" s="88">
        <f t="shared" si="7"/>
        <v>0</v>
      </c>
      <c r="X37" s="76">
        <f>分析係数表!E40</f>
        <v>5.1630434782608696E-2</v>
      </c>
      <c r="Y37" s="89">
        <f t="shared" si="8"/>
        <v>0</v>
      </c>
    </row>
    <row r="38" spans="1:25" x14ac:dyDescent="0.2">
      <c r="A38" s="6" t="s">
        <v>26</v>
      </c>
      <c r="B38" s="5" t="s">
        <v>276</v>
      </c>
      <c r="C38" s="90"/>
      <c r="D38" s="107">
        <f>投入係数表!AM38</f>
        <v>0</v>
      </c>
      <c r="E38" s="110">
        <f t="shared" si="9"/>
        <v>0</v>
      </c>
      <c r="F38" s="85">
        <f>分析係数表!C41</f>
        <v>0.61174300645557944</v>
      </c>
      <c r="G38" s="110">
        <f t="shared" si="0"/>
        <v>0</v>
      </c>
      <c r="H38" s="110">
        <v>2.1771315118648015E-3</v>
      </c>
      <c r="I38" s="110">
        <f t="shared" si="1"/>
        <v>2.1771315118648015E-3</v>
      </c>
      <c r="J38" s="85">
        <f>分析係数表!G41</f>
        <v>0.45221971407072986</v>
      </c>
      <c r="K38" s="111">
        <f t="shared" si="2"/>
        <v>9.8454178978987631E-4</v>
      </c>
      <c r="L38" s="79"/>
      <c r="M38" s="80"/>
      <c r="N38" s="81">
        <f>分析係数表!H41</f>
        <v>5.2210660244467667E-2</v>
      </c>
      <c r="O38" s="82">
        <f t="shared" si="3"/>
        <v>0.97334637127746548</v>
      </c>
      <c r="P38" s="76">
        <f>分析係数表!C41</f>
        <v>0.61174300645557944</v>
      </c>
      <c r="Q38" s="82">
        <f t="shared" si="4"/>
        <v>0.59543783548790541</v>
      </c>
      <c r="R38" s="83">
        <v>0.60353943345012984</v>
      </c>
      <c r="S38" s="84">
        <f t="shared" si="5"/>
        <v>0.60571656496199466</v>
      </c>
      <c r="T38" s="85">
        <f>分析係数表!F41</f>
        <v>0.5410082768999247</v>
      </c>
      <c r="U38" s="86">
        <f t="shared" si="6"/>
        <v>0.32769767509983005</v>
      </c>
      <c r="V38" s="87">
        <f>分析係数表!D41</f>
        <v>0.16428392274893402</v>
      </c>
      <c r="W38" s="88">
        <f t="shared" si="7"/>
        <v>0</v>
      </c>
      <c r="X38" s="76">
        <f>分析係数表!E41</f>
        <v>0.16127414095811388</v>
      </c>
      <c r="Y38" s="89">
        <f t="shared" si="8"/>
        <v>0</v>
      </c>
    </row>
    <row r="39" spans="1:25" x14ac:dyDescent="0.2">
      <c r="A39" s="6" t="s">
        <v>51</v>
      </c>
      <c r="B39" s="5" t="s">
        <v>367</v>
      </c>
      <c r="C39" s="90"/>
      <c r="D39" s="107">
        <f>投入係数表!AM39</f>
        <v>1.1102886750555144E-3</v>
      </c>
      <c r="E39" s="110">
        <f t="shared" si="9"/>
        <v>0.11102886750555144</v>
      </c>
      <c r="F39" s="85">
        <f>分析係数表!C42</f>
        <v>0</v>
      </c>
      <c r="G39" s="110">
        <f>E39*F39</f>
        <v>0</v>
      </c>
      <c r="H39" s="110">
        <v>0</v>
      </c>
      <c r="I39" s="110">
        <f>C39+H39</f>
        <v>0</v>
      </c>
      <c r="J39" s="85">
        <f>分析係数表!G42</f>
        <v>0</v>
      </c>
      <c r="K39" s="111">
        <f>I39*J39</f>
        <v>0</v>
      </c>
      <c r="L39" s="79"/>
      <c r="M39" s="80"/>
      <c r="N39" s="81">
        <f>分析係数表!H42</f>
        <v>1.5086108965329213E-2</v>
      </c>
      <c r="O39" s="82">
        <f t="shared" si="3"/>
        <v>0.28124542668765756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107">
        <f>投入係数表!AM40</f>
        <v>2.7387120651369355E-2</v>
      </c>
      <c r="E40" s="110">
        <f t="shared" si="9"/>
        <v>2.7387120651369354</v>
      </c>
      <c r="F40" s="85">
        <f>分析係数表!C43</f>
        <v>0.17601918465227817</v>
      </c>
      <c r="G40" s="110">
        <f>E40*F40</f>
        <v>0.4820658647027603</v>
      </c>
      <c r="H40" s="110">
        <v>0.66798463371114725</v>
      </c>
      <c r="I40" s="110">
        <f>C40+H40</f>
        <v>0.66798463371114725</v>
      </c>
      <c r="J40" s="85">
        <f>分析係数表!G43</f>
        <v>0.3244228432563791</v>
      </c>
      <c r="K40" s="111">
        <f>I40*J40</f>
        <v>0.21670947412014133</v>
      </c>
      <c r="L40" s="79"/>
      <c r="M40" s="80"/>
      <c r="N40" s="81">
        <f>分析係数表!H43</f>
        <v>4.0396237560776115E-2</v>
      </c>
      <c r="O40" s="82">
        <f t="shared" si="3"/>
        <v>0.75309392869074565</v>
      </c>
      <c r="P40" s="76">
        <f>分析係数表!C43</f>
        <v>0.17601918465227817</v>
      </c>
      <c r="Q40" s="82">
        <f>O40*P40</f>
        <v>0.13255897929472596</v>
      </c>
      <c r="R40" s="83">
        <v>0.18301357538309551</v>
      </c>
      <c r="S40" s="84">
        <f>I40+R40</f>
        <v>0.85099820909424273</v>
      </c>
      <c r="T40" s="85">
        <f>分析係数表!F43</f>
        <v>0.59416767922235725</v>
      </c>
      <c r="U40" s="86">
        <f>S40*T40</f>
        <v>0.50563563091990849</v>
      </c>
      <c r="V40" s="87">
        <f>分析係数表!D43</f>
        <v>0.17253948967193194</v>
      </c>
      <c r="W40" s="88">
        <f>ROUND(S40*V40,0)</f>
        <v>0</v>
      </c>
      <c r="X40" s="76">
        <f>分析係数表!E43</f>
        <v>9.5990279465370601E-2</v>
      </c>
      <c r="Y40" s="89">
        <f>ROUND(S40*X40,0)</f>
        <v>0</v>
      </c>
    </row>
    <row r="41" spans="1:25" x14ac:dyDescent="0.2">
      <c r="A41" s="6" t="s">
        <v>340</v>
      </c>
      <c r="B41" s="5" t="s">
        <v>42</v>
      </c>
      <c r="C41" s="201">
        <f>最終需要_まとめ!C42</f>
        <v>100</v>
      </c>
      <c r="D41" s="107">
        <f>投入係数表!AM41</f>
        <v>2.1465581051073278E-2</v>
      </c>
      <c r="E41" s="110">
        <f t="shared" si="9"/>
        <v>2.1465581051073279</v>
      </c>
      <c r="F41" s="85">
        <f>分析係数表!C44</f>
        <v>0.35545171339563864</v>
      </c>
      <c r="G41" s="110">
        <f>E41*F41</f>
        <v>0.76299775636369505</v>
      </c>
      <c r="H41" s="110">
        <v>0.76959057807666531</v>
      </c>
      <c r="I41" s="110">
        <f>C41+H41</f>
        <v>100.76959057807666</v>
      </c>
      <c r="J41" s="85">
        <f>分析係数表!G44</f>
        <v>0.26461880088823092</v>
      </c>
      <c r="K41" s="111">
        <f>I41*J41</f>
        <v>26.665528224768618</v>
      </c>
      <c r="L41" s="79"/>
      <c r="M41" s="80"/>
      <c r="N41" s="81">
        <f>分析係数表!H44</f>
        <v>0.11582678238742218</v>
      </c>
      <c r="O41" s="82">
        <f t="shared" si="3"/>
        <v>2.1593210621290333</v>
      </c>
      <c r="P41" s="76">
        <f>分析係数表!C44</f>
        <v>0.35545171339563864</v>
      </c>
      <c r="Q41" s="82">
        <f>O41*P41</f>
        <v>0.7675343713050552</v>
      </c>
      <c r="R41" s="83">
        <v>0.7771712557940843</v>
      </c>
      <c r="S41" s="84">
        <f>I41+R41</f>
        <v>101.54676183387075</v>
      </c>
      <c r="T41" s="85">
        <f>分析係数表!F44</f>
        <v>0.46669133974833454</v>
      </c>
      <c r="U41" s="86">
        <f>S41*T41</f>
        <v>47.390994327354186</v>
      </c>
      <c r="V41" s="87">
        <f>分析係数表!D44</f>
        <v>0.18985936343449297</v>
      </c>
      <c r="W41" s="88">
        <f>ROUND(S41*V41,0)</f>
        <v>19</v>
      </c>
      <c r="X41" s="76">
        <f>分析係数表!E44</f>
        <v>0.1073279052553664</v>
      </c>
      <c r="Y41" s="89">
        <f>ROUND(S41*X41,0)</f>
        <v>11</v>
      </c>
    </row>
    <row r="42" spans="1:25" x14ac:dyDescent="0.2">
      <c r="A42" s="6" t="s">
        <v>341</v>
      </c>
      <c r="B42" s="5" t="s">
        <v>278</v>
      </c>
      <c r="C42" s="90"/>
      <c r="D42" s="107">
        <f>投入係数表!AM42</f>
        <v>1.2583271650629163E-2</v>
      </c>
      <c r="E42" s="110">
        <f t="shared" si="9"/>
        <v>1.2583271650629164</v>
      </c>
      <c r="F42" s="85">
        <f>分析係数表!C45</f>
        <v>1</v>
      </c>
      <c r="G42" s="110">
        <f>E42*F42</f>
        <v>1.2583271650629164</v>
      </c>
      <c r="H42" s="110">
        <v>1.3862863654174824</v>
      </c>
      <c r="I42" s="110">
        <f>C42+H42</f>
        <v>1.3862863654174824</v>
      </c>
      <c r="J42" s="85">
        <f>分析係数表!G45</f>
        <v>0</v>
      </c>
      <c r="K42" s="111">
        <f>I42*J42</f>
        <v>0</v>
      </c>
      <c r="L42" s="79"/>
      <c r="M42" s="80"/>
      <c r="N42" s="81">
        <f>分析係数表!H45</f>
        <v>0</v>
      </c>
      <c r="O42" s="82">
        <f t="shared" si="3"/>
        <v>0</v>
      </c>
      <c r="P42" s="76">
        <f>分析係数表!C45</f>
        <v>1</v>
      </c>
      <c r="Q42" s="82">
        <f>O42*P42</f>
        <v>0</v>
      </c>
      <c r="R42" s="83">
        <v>6.0246881294358061E-2</v>
      </c>
      <c r="S42" s="84">
        <f>I42+R42</f>
        <v>1.4465332467118404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4.0710584752035525E-3</v>
      </c>
      <c r="E43" s="110">
        <f t="shared" si="9"/>
        <v>0.40710584752035528</v>
      </c>
      <c r="F43" s="85">
        <f>分析係数表!C46</f>
        <v>0.4567198177676538</v>
      </c>
      <c r="G43" s="110">
        <f>E43*F43</f>
        <v>0.18593330849164291</v>
      </c>
      <c r="H43" s="110">
        <v>0.24012309084326247</v>
      </c>
      <c r="I43" s="110">
        <f>C43+H43</f>
        <v>0.24012309084326247</v>
      </c>
      <c r="J43" s="85">
        <f>分析係数表!G46</f>
        <v>7.462686567164179E-3</v>
      </c>
      <c r="K43" s="111">
        <f>I43*J43</f>
        <v>1.7919633645019587E-3</v>
      </c>
      <c r="L43" s="79"/>
      <c r="M43" s="80"/>
      <c r="N43" s="81">
        <f>分析係数表!H46</f>
        <v>2.3901485890852909E-2</v>
      </c>
      <c r="O43" s="82">
        <f t="shared" si="3"/>
        <v>0.44558763384851768</v>
      </c>
      <c r="P43" s="76">
        <f>分析係数表!C46</f>
        <v>0.4567198177676538</v>
      </c>
      <c r="Q43" s="82">
        <f>O43*P43</f>
        <v>0.20350870293081505</v>
      </c>
      <c r="R43" s="83">
        <v>0.21739159948166684</v>
      </c>
      <c r="S43" s="84">
        <f>I43+R43</f>
        <v>0.45751469032492931</v>
      </c>
      <c r="T43" s="85">
        <f>分析係数表!F46</f>
        <v>0.31592039800995025</v>
      </c>
      <c r="U43" s="86">
        <f>S43*T43</f>
        <v>0.1445382230628508</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108">
        <f>投入係数表!AM44</f>
        <v>0.51221317542561062</v>
      </c>
      <c r="E44" s="96">
        <f>SUM(E5:E43)</f>
        <v>51.221317542561074</v>
      </c>
      <c r="F44" s="98">
        <f>分析係数表!C47</f>
        <v>0.36342247216802481</v>
      </c>
      <c r="G44" s="96">
        <f>SUM(G5:G43)</f>
        <v>14.359064626532883</v>
      </c>
      <c r="H44" s="96">
        <f>SUM(H5:H43)</f>
        <v>17.15113325926151</v>
      </c>
      <c r="I44" s="96">
        <f>SUM(I5:I43)</f>
        <v>117.15113325926151</v>
      </c>
      <c r="J44" s="98">
        <f>分析係数表!G47</f>
        <v>0.19905001489523683</v>
      </c>
      <c r="K44" s="112">
        <f>SUM(K5:K43)</f>
        <v>29.733133995865181</v>
      </c>
      <c r="L44" s="94">
        <f>最終需要_まとめ!$L$33</f>
        <v>0.627</v>
      </c>
      <c r="M44" s="91">
        <f>K44*L44</f>
        <v>18.64267501540747</v>
      </c>
      <c r="N44" s="95">
        <f>分析係数表!H47</f>
        <v>1</v>
      </c>
      <c r="O44" s="96">
        <f>SUM(O5:O43)</f>
        <v>18.642675015407473</v>
      </c>
      <c r="P44" s="92">
        <f>分析係数表!C47</f>
        <v>0.36342247216802481</v>
      </c>
      <c r="Q44" s="96">
        <f>SUM(Q5:Q43)</f>
        <v>5.6109684277653011</v>
      </c>
      <c r="R44" s="91">
        <f>SUM(R5:R43)</f>
        <v>6.268741160467405</v>
      </c>
      <c r="S44" s="97">
        <f>SUM(S5:S43)</f>
        <v>123.41987441972891</v>
      </c>
      <c r="T44" s="98">
        <f>分析係数表!F47</f>
        <v>0.46090827844162724</v>
      </c>
      <c r="U44" s="99">
        <f>SUM(U5:U43)</f>
        <v>58.225420756969953</v>
      </c>
      <c r="V44" s="100">
        <f>分析係数表!D47</f>
        <v>7.2937009698454208E-2</v>
      </c>
      <c r="W44" s="101">
        <f>SUM(W5:W43)</f>
        <v>20</v>
      </c>
      <c r="X44" s="92">
        <f>分析係数表!E47</f>
        <v>5.555923339181093E-2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0.28540305010893241</v>
      </c>
      <c r="G5" s="110">
        <f t="shared" ref="G5:G38" si="0">E5*F5</f>
        <v>0</v>
      </c>
      <c r="H5" s="110">
        <f t="array" ref="H5:H43">MMULT(逆行列係数!C5:AO43,'38'!G5:G43)</f>
        <v>5.6223400197105465E-3</v>
      </c>
      <c r="I5" s="110">
        <f t="shared" ref="I5:I38" si="1">C5+H5</f>
        <v>5.6223400197105465E-3</v>
      </c>
      <c r="J5" s="85">
        <f>分析係数表!G8</f>
        <v>0.12073170731707317</v>
      </c>
      <c r="K5" s="111">
        <f t="shared" ref="K5:K38" si="2">I5*J5</f>
        <v>6.7879470969676114E-4</v>
      </c>
      <c r="L5" s="79" t="s">
        <v>177</v>
      </c>
      <c r="M5" s="80" t="s">
        <v>177</v>
      </c>
      <c r="N5" s="81">
        <f>分析係数表!H8</f>
        <v>1.3177625301040578E-2</v>
      </c>
      <c r="O5" s="82">
        <f t="shared" ref="O5:O43" si="3">$M$44*N5</f>
        <v>5.8546406893125638E-2</v>
      </c>
      <c r="P5" s="76">
        <f>分析係数表!C8</f>
        <v>0.28540305010893241</v>
      </c>
      <c r="Q5" s="82">
        <f t="shared" ref="Q5:Q38" si="4">O5*P5</f>
        <v>1.6709323100216684E-2</v>
      </c>
      <c r="R5" s="83">
        <f t="array" ref="R5:R43">MMULT(逆行列係数!C5:AO43,'38'!Q5:Q43)</f>
        <v>1.9328308675032574E-2</v>
      </c>
      <c r="S5" s="84">
        <f t="shared" ref="S5:S38" si="5">I5+R5</f>
        <v>2.495064869474312E-2</v>
      </c>
      <c r="T5" s="85">
        <f>分析係数表!F8</f>
        <v>0.44634146341463415</v>
      </c>
      <c r="U5" s="86">
        <f t="shared" ref="U5:U38" si="6">S5*T5</f>
        <v>1.1136509051556075E-2</v>
      </c>
      <c r="V5" s="87">
        <f>分析係数表!D8</f>
        <v>0.27682926829268295</v>
      </c>
      <c r="W5" s="88">
        <f t="shared" ref="W5:W38" si="7">ROUND(S5*V5,0)</f>
        <v>0</v>
      </c>
      <c r="X5" s="76">
        <f>分析係数表!E8</f>
        <v>8.658536585365853E-2</v>
      </c>
      <c r="Y5" s="89">
        <f t="shared" ref="Y5:Y38" si="8">ROUND(S5*X5,0)</f>
        <v>0</v>
      </c>
    </row>
    <row r="6" spans="1:25" x14ac:dyDescent="0.2">
      <c r="A6" s="6" t="s">
        <v>219</v>
      </c>
      <c r="B6" s="5" t="s">
        <v>265</v>
      </c>
      <c r="C6" s="90"/>
      <c r="D6" s="107">
        <f>投入係数表!AN6</f>
        <v>0</v>
      </c>
      <c r="E6" s="110">
        <f t="shared" ref="E6:E43" si="9">$C$42*D6</f>
        <v>0</v>
      </c>
      <c r="F6" s="85">
        <f>分析係数表!C9</f>
        <v>1</v>
      </c>
      <c r="G6" s="110">
        <f t="shared" si="0"/>
        <v>0</v>
      </c>
      <c r="H6" s="110">
        <v>0.25676289573710043</v>
      </c>
      <c r="I6" s="110">
        <f t="shared" si="1"/>
        <v>0.25676289573710043</v>
      </c>
      <c r="J6" s="85">
        <f>分析係数表!G9</f>
        <v>0.24766355140186916</v>
      </c>
      <c r="K6" s="111">
        <f t="shared" si="2"/>
        <v>6.3590810626478145E-2</v>
      </c>
      <c r="L6" s="79"/>
      <c r="M6" s="80"/>
      <c r="N6" s="81">
        <f>分析係数表!H9</f>
        <v>6.816013086745127E-4</v>
      </c>
      <c r="O6" s="82">
        <f t="shared" si="3"/>
        <v>3.0282624255064988E-3</v>
      </c>
      <c r="P6" s="76">
        <f>分析係数表!C9</f>
        <v>1</v>
      </c>
      <c r="Q6" s="82">
        <f t="shared" si="4"/>
        <v>3.0282624255064988E-3</v>
      </c>
      <c r="R6" s="83">
        <v>3.8197597121438481E-3</v>
      </c>
      <c r="S6" s="84">
        <f t="shared" si="5"/>
        <v>0.26058265544924425</v>
      </c>
      <c r="T6" s="85">
        <f>分析係数表!F9</f>
        <v>0.64018691588785048</v>
      </c>
      <c r="U6" s="86">
        <f t="shared" si="6"/>
        <v>0.16682160652591804</v>
      </c>
      <c r="V6" s="87">
        <f>分析係数表!D9</f>
        <v>0.1822429906542056</v>
      </c>
      <c r="W6" s="88">
        <f t="shared" si="7"/>
        <v>0</v>
      </c>
      <c r="X6" s="76">
        <f>分析係数表!E9</f>
        <v>0.10981308411214953</v>
      </c>
      <c r="Y6" s="89">
        <f t="shared" si="8"/>
        <v>0</v>
      </c>
    </row>
    <row r="7" spans="1:25" x14ac:dyDescent="0.2">
      <c r="A7" s="6" t="s">
        <v>220</v>
      </c>
      <c r="B7" s="5" t="s">
        <v>266</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1.3632026173490254E-3</v>
      </c>
      <c r="O7" s="82">
        <f t="shared" si="3"/>
        <v>6.0565248510129977E-3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8.7822458270106263E-2</v>
      </c>
      <c r="G8" s="110">
        <f t="shared" si="0"/>
        <v>0</v>
      </c>
      <c r="H8" s="110">
        <v>8.4423030130786378E-2</v>
      </c>
      <c r="I8" s="110">
        <f t="shared" si="1"/>
        <v>8.4423030130786378E-2</v>
      </c>
      <c r="J8" s="85">
        <f>分析係数表!G11</f>
        <v>0.34070796460176989</v>
      </c>
      <c r="K8" s="111">
        <f t="shared" si="2"/>
        <v>2.8763598761374118E-2</v>
      </c>
      <c r="L8" s="79"/>
      <c r="M8" s="80"/>
      <c r="N8" s="81">
        <f>分析係数表!H11</f>
        <v>0</v>
      </c>
      <c r="O8" s="82">
        <f t="shared" si="3"/>
        <v>0</v>
      </c>
      <c r="P8" s="76">
        <f>分析係数表!C11</f>
        <v>8.7822458270106263E-2</v>
      </c>
      <c r="Q8" s="82">
        <f t="shared" si="4"/>
        <v>0</v>
      </c>
      <c r="R8" s="83">
        <v>4.0497798603174456E-3</v>
      </c>
      <c r="S8" s="84">
        <f t="shared" si="5"/>
        <v>8.8472809991103823E-2</v>
      </c>
      <c r="T8" s="85">
        <f>分析係数表!F11</f>
        <v>0.55309734513274333</v>
      </c>
      <c r="U8" s="86">
        <f t="shared" si="6"/>
        <v>4.8934076322513176E-2</v>
      </c>
      <c r="V8" s="87">
        <f>分析係数表!D11</f>
        <v>2.2123893805309734E-2</v>
      </c>
      <c r="W8" s="88">
        <f t="shared" si="7"/>
        <v>0</v>
      </c>
      <c r="X8" s="76">
        <f>分析係数表!E11</f>
        <v>1.0324483775811209E-2</v>
      </c>
      <c r="Y8" s="89">
        <f t="shared" si="8"/>
        <v>0</v>
      </c>
    </row>
    <row r="9" spans="1:25" x14ac:dyDescent="0.2">
      <c r="A9" s="6" t="s">
        <v>222</v>
      </c>
      <c r="B9" s="5" t="s">
        <v>190</v>
      </c>
      <c r="C9" s="90"/>
      <c r="D9" s="107">
        <f>投入係数表!AN9</f>
        <v>0</v>
      </c>
      <c r="E9" s="110">
        <f t="shared" si="9"/>
        <v>0</v>
      </c>
      <c r="F9" s="85">
        <f>分析係数表!C12</f>
        <v>5.1649194579391433E-2</v>
      </c>
      <c r="G9" s="110">
        <f t="shared" si="0"/>
        <v>0</v>
      </c>
      <c r="H9" s="110">
        <v>4.489763340088937E-3</v>
      </c>
      <c r="I9" s="110">
        <f t="shared" si="1"/>
        <v>4.489763340088937E-3</v>
      </c>
      <c r="J9" s="85">
        <f>分析係数表!G12</f>
        <v>0.11451828724353257</v>
      </c>
      <c r="K9" s="111">
        <f t="shared" si="2"/>
        <v>5.1416000783578708E-4</v>
      </c>
      <c r="L9" s="79"/>
      <c r="M9" s="80"/>
      <c r="N9" s="81">
        <f>分析係数表!H12</f>
        <v>9.8559549234334534E-2</v>
      </c>
      <c r="O9" s="82">
        <f t="shared" si="3"/>
        <v>0.43788674672823968</v>
      </c>
      <c r="P9" s="76">
        <f>分析係数表!C12</f>
        <v>5.1649194579391433E-2</v>
      </c>
      <c r="Q9" s="82">
        <f t="shared" si="4"/>
        <v>2.2616497785503547E-2</v>
      </c>
      <c r="R9" s="83">
        <v>2.4336621597690549E-2</v>
      </c>
      <c r="S9" s="84">
        <f t="shared" si="5"/>
        <v>2.8826384937779486E-2</v>
      </c>
      <c r="T9" s="85">
        <f>分析係数表!F12</f>
        <v>0.48360838537020517</v>
      </c>
      <c r="U9" s="86">
        <f t="shared" si="6"/>
        <v>1.394068147581954E-2</v>
      </c>
      <c r="V9" s="87">
        <f>分析係数表!D12</f>
        <v>3.2560214094558428E-2</v>
      </c>
      <c r="W9" s="88">
        <f t="shared" si="7"/>
        <v>0</v>
      </c>
      <c r="X9" s="76">
        <f>分析係数表!E12</f>
        <v>3.6685994647636042E-2</v>
      </c>
      <c r="Y9" s="89">
        <f t="shared" si="8"/>
        <v>0</v>
      </c>
    </row>
    <row r="10" spans="1:25" x14ac:dyDescent="0.2">
      <c r="A10" s="6" t="s">
        <v>223</v>
      </c>
      <c r="B10" s="5" t="s">
        <v>28</v>
      </c>
      <c r="C10" s="90"/>
      <c r="D10" s="107">
        <f>投入係数表!AN10</f>
        <v>8.1466395112016286E-3</v>
      </c>
      <c r="E10" s="110">
        <f t="shared" si="9"/>
        <v>0.81466395112016288</v>
      </c>
      <c r="F10" s="85">
        <f>分析係数表!C13</f>
        <v>0</v>
      </c>
      <c r="G10" s="110">
        <f t="shared" si="0"/>
        <v>0</v>
      </c>
      <c r="H10" s="110">
        <v>0</v>
      </c>
      <c r="I10" s="110">
        <f t="shared" si="1"/>
        <v>0</v>
      </c>
      <c r="J10" s="85">
        <f>分析係数表!G13</f>
        <v>0.24034334763948498</v>
      </c>
      <c r="K10" s="111">
        <f t="shared" si="2"/>
        <v>0</v>
      </c>
      <c r="L10" s="79"/>
      <c r="M10" s="80"/>
      <c r="N10" s="81">
        <f>分析係数表!H13</f>
        <v>1.4677148180124507E-2</v>
      </c>
      <c r="O10" s="82">
        <f t="shared" si="3"/>
        <v>6.5208584229239933E-2</v>
      </c>
      <c r="P10" s="76">
        <f>分析係数表!C13</f>
        <v>0</v>
      </c>
      <c r="Q10" s="82">
        <f t="shared" si="4"/>
        <v>0</v>
      </c>
      <c r="R10" s="83">
        <v>0</v>
      </c>
      <c r="S10" s="84">
        <f t="shared" si="5"/>
        <v>0</v>
      </c>
      <c r="T10" s="85">
        <f>分析係数表!F13</f>
        <v>0.37768240343347642</v>
      </c>
      <c r="U10" s="86">
        <f t="shared" si="6"/>
        <v>0</v>
      </c>
      <c r="V10" s="87">
        <f>分析係数表!D13</f>
        <v>0.18454935622317598</v>
      </c>
      <c r="W10" s="88">
        <f t="shared" si="7"/>
        <v>0</v>
      </c>
      <c r="X10" s="76">
        <f>分析係数表!E13</f>
        <v>0.16738197424892703</v>
      </c>
      <c r="Y10" s="89">
        <f t="shared" si="8"/>
        <v>0</v>
      </c>
    </row>
    <row r="11" spans="1:25" x14ac:dyDescent="0.2">
      <c r="A11" s="6" t="s">
        <v>224</v>
      </c>
      <c r="B11" s="5" t="s">
        <v>267</v>
      </c>
      <c r="C11" s="90"/>
      <c r="D11" s="107">
        <f>投入係数表!AN11</f>
        <v>0.94908350305498979</v>
      </c>
      <c r="E11" s="110">
        <f t="shared" si="9"/>
        <v>94.908350305498985</v>
      </c>
      <c r="F11" s="85">
        <f>分析係数表!C14</f>
        <v>0.34108258154059679</v>
      </c>
      <c r="G11" s="110">
        <f t="shared" si="0"/>
        <v>32.371585131958881</v>
      </c>
      <c r="H11" s="110">
        <v>36.862661284865283</v>
      </c>
      <c r="I11" s="110">
        <f t="shared" si="1"/>
        <v>36.862661284865283</v>
      </c>
      <c r="J11" s="85">
        <f>分析係数表!G14</f>
        <v>0.16056603773584904</v>
      </c>
      <c r="K11" s="111">
        <f t="shared" si="2"/>
        <v>5.9188914629095004</v>
      </c>
      <c r="L11" s="79"/>
      <c r="M11" s="80"/>
      <c r="N11" s="81">
        <f>分析係数表!H14</f>
        <v>1.2723224428590903E-3</v>
      </c>
      <c r="O11" s="82">
        <f t="shared" si="3"/>
        <v>5.6527565276121303E-3</v>
      </c>
      <c r="P11" s="76">
        <f>分析係数表!C14</f>
        <v>0.34108258154059679</v>
      </c>
      <c r="Q11" s="82">
        <f t="shared" si="4"/>
        <v>1.9280567892584052E-3</v>
      </c>
      <c r="R11" s="83">
        <v>1.2328677093685257E-2</v>
      </c>
      <c r="S11" s="84">
        <f t="shared" si="5"/>
        <v>36.874989961958967</v>
      </c>
      <c r="T11" s="85">
        <f>分析係数表!F14</f>
        <v>0.29226415094339625</v>
      </c>
      <c r="U11" s="86">
        <f t="shared" si="6"/>
        <v>10.777237632278197</v>
      </c>
      <c r="V11" s="87">
        <f>分析係数表!D14</f>
        <v>2.69811320754717E-2</v>
      </c>
      <c r="W11" s="88">
        <f t="shared" si="7"/>
        <v>1</v>
      </c>
      <c r="X11" s="76">
        <f>分析係数表!E14</f>
        <v>2.358490566037736E-2</v>
      </c>
      <c r="Y11" s="89">
        <f t="shared" si="8"/>
        <v>1</v>
      </c>
    </row>
    <row r="12" spans="1:25" x14ac:dyDescent="0.2">
      <c r="A12" s="6" t="s">
        <v>225</v>
      </c>
      <c r="B12" s="5" t="s">
        <v>29</v>
      </c>
      <c r="C12" s="90"/>
      <c r="D12" s="107">
        <f>投入係数表!AN12</f>
        <v>0</v>
      </c>
      <c r="E12" s="110">
        <f t="shared" si="9"/>
        <v>0</v>
      </c>
      <c r="F12" s="85">
        <f>分析係数表!C15</f>
        <v>0</v>
      </c>
      <c r="G12" s="110">
        <f t="shared" si="0"/>
        <v>0</v>
      </c>
      <c r="H12" s="110">
        <v>0</v>
      </c>
      <c r="I12" s="110">
        <f t="shared" si="1"/>
        <v>0</v>
      </c>
      <c r="J12" s="85">
        <f>分析係数表!G15</f>
        <v>9.6124031007751937E-2</v>
      </c>
      <c r="K12" s="111">
        <f t="shared" si="2"/>
        <v>0</v>
      </c>
      <c r="L12" s="79"/>
      <c r="M12" s="80"/>
      <c r="N12" s="81">
        <f>分析係数表!H15</f>
        <v>9.1334575362384696E-3</v>
      </c>
      <c r="O12" s="82">
        <f t="shared" si="3"/>
        <v>4.0578716501787078E-2</v>
      </c>
      <c r="P12" s="76">
        <f>分析係数表!C15</f>
        <v>0</v>
      </c>
      <c r="Q12" s="82">
        <f t="shared" si="4"/>
        <v>0</v>
      </c>
      <c r="R12" s="83">
        <v>0</v>
      </c>
      <c r="S12" s="84">
        <f t="shared" si="5"/>
        <v>0</v>
      </c>
      <c r="T12" s="85">
        <f>分析係数表!F15</f>
        <v>0.30232558139534882</v>
      </c>
      <c r="U12" s="86">
        <f t="shared" si="6"/>
        <v>0</v>
      </c>
      <c r="V12" s="87">
        <f>分析係数表!D15</f>
        <v>3.255813953488372E-2</v>
      </c>
      <c r="W12" s="88">
        <f t="shared" si="7"/>
        <v>0</v>
      </c>
      <c r="X12" s="76">
        <f>分析係数表!E15</f>
        <v>2.3255813953488372E-2</v>
      </c>
      <c r="Y12" s="89">
        <f t="shared" si="8"/>
        <v>0</v>
      </c>
    </row>
    <row r="13" spans="1:25" x14ac:dyDescent="0.2">
      <c r="A13" s="6" t="s">
        <v>226</v>
      </c>
      <c r="B13" s="5" t="s">
        <v>30</v>
      </c>
      <c r="C13" s="90"/>
      <c r="D13" s="107">
        <f>投入係数表!AN13</f>
        <v>0</v>
      </c>
      <c r="E13" s="110">
        <f t="shared" si="9"/>
        <v>0</v>
      </c>
      <c r="F13" s="85">
        <f>分析係数表!C16</f>
        <v>7.999999999999996E-2</v>
      </c>
      <c r="G13" s="110">
        <f t="shared" si="0"/>
        <v>0</v>
      </c>
      <c r="H13" s="110">
        <v>2.6678562167221975E-2</v>
      </c>
      <c r="I13" s="110">
        <f t="shared" si="1"/>
        <v>2.6678562167221975E-2</v>
      </c>
      <c r="J13" s="85">
        <f>分析係数表!G16</f>
        <v>3.4364261168384883E-2</v>
      </c>
      <c r="K13" s="111">
        <f t="shared" si="2"/>
        <v>9.1678907791140811E-4</v>
      </c>
      <c r="L13" s="79"/>
      <c r="M13" s="80"/>
      <c r="N13" s="81">
        <f>分析係数表!H16</f>
        <v>1.767619393829236E-2</v>
      </c>
      <c r="O13" s="82">
        <f t="shared" si="3"/>
        <v>7.8532938901468521E-2</v>
      </c>
      <c r="P13" s="76">
        <f>分析係数表!C16</f>
        <v>7.999999999999996E-2</v>
      </c>
      <c r="Q13" s="82">
        <f t="shared" si="4"/>
        <v>6.2826351121174785E-3</v>
      </c>
      <c r="R13" s="83">
        <v>7.3672328447410623E-3</v>
      </c>
      <c r="S13" s="84">
        <f t="shared" si="5"/>
        <v>3.4045795011963038E-2</v>
      </c>
      <c r="T13" s="85">
        <f>分析係数表!F16</f>
        <v>0.28865979381443296</v>
      </c>
      <c r="U13" s="86">
        <f t="shared" si="6"/>
        <v>9.8276521684017015E-3</v>
      </c>
      <c r="V13" s="87">
        <f>分析係数表!D16</f>
        <v>3.4364261168384883E-2</v>
      </c>
      <c r="W13" s="88">
        <f t="shared" si="7"/>
        <v>0</v>
      </c>
      <c r="X13" s="76">
        <f>分析係数表!E16</f>
        <v>3.4364261168384883E-2</v>
      </c>
      <c r="Y13" s="89">
        <f t="shared" si="8"/>
        <v>0</v>
      </c>
    </row>
    <row r="14" spans="1:25" x14ac:dyDescent="0.2">
      <c r="A14" s="6" t="s">
        <v>2</v>
      </c>
      <c r="B14" s="5" t="s">
        <v>364</v>
      </c>
      <c r="C14" s="90"/>
      <c r="D14" s="107">
        <f>投入係数表!AN14</f>
        <v>6.1099796334012219E-3</v>
      </c>
      <c r="E14" s="110">
        <f t="shared" si="9"/>
        <v>0.61099796334012213</v>
      </c>
      <c r="F14" s="85">
        <f>分析係数表!C17</f>
        <v>0.11736526946107784</v>
      </c>
      <c r="G14" s="110">
        <f t="shared" si="0"/>
        <v>7.1709940607583192E-2</v>
      </c>
      <c r="H14" s="110">
        <v>0.18553231594206313</v>
      </c>
      <c r="I14" s="110">
        <f t="shared" si="1"/>
        <v>0.18553231594206313</v>
      </c>
      <c r="J14" s="85">
        <f>分析係数表!G17</f>
        <v>0.2134453781512605</v>
      </c>
      <c r="K14" s="111">
        <f t="shared" si="2"/>
        <v>3.9601015335532799E-2</v>
      </c>
      <c r="L14" s="79"/>
      <c r="M14" s="80"/>
      <c r="N14" s="81">
        <f>分析係数表!H17</f>
        <v>2.9081655836779205E-3</v>
      </c>
      <c r="O14" s="82">
        <f t="shared" si="3"/>
        <v>1.2920586348827727E-2</v>
      </c>
      <c r="P14" s="76">
        <f>分析係数表!C17</f>
        <v>0.11736526946107784</v>
      </c>
      <c r="Q14" s="82">
        <f t="shared" si="4"/>
        <v>1.5164280984252901E-3</v>
      </c>
      <c r="R14" s="83">
        <v>2.6398263885478064E-3</v>
      </c>
      <c r="S14" s="84">
        <f t="shared" si="5"/>
        <v>0.18817214233061094</v>
      </c>
      <c r="T14" s="85">
        <f>分析係数表!F17</f>
        <v>0.32436974789915968</v>
      </c>
      <c r="U14" s="86">
        <f t="shared" si="6"/>
        <v>6.1037350369425064E-2</v>
      </c>
      <c r="V14" s="87">
        <f>分析係数表!D17</f>
        <v>3.0252100840336135E-2</v>
      </c>
      <c r="W14" s="88">
        <f t="shared" si="7"/>
        <v>0</v>
      </c>
      <c r="X14" s="76">
        <f>分析係数表!E17</f>
        <v>2.0168067226890758E-2</v>
      </c>
      <c r="Y14" s="89">
        <f t="shared" si="8"/>
        <v>0</v>
      </c>
    </row>
    <row r="15" spans="1:25" x14ac:dyDescent="0.2">
      <c r="A15" s="6" t="s">
        <v>3</v>
      </c>
      <c r="B15" s="5" t="s">
        <v>31</v>
      </c>
      <c r="C15" s="90"/>
      <c r="D15" s="107">
        <f>投入係数表!AN15</f>
        <v>2.0366598778004071E-3</v>
      </c>
      <c r="E15" s="110">
        <f t="shared" si="9"/>
        <v>0.20366598778004072</v>
      </c>
      <c r="F15" s="85">
        <f>分析係数表!C18</f>
        <v>0.3260188087774295</v>
      </c>
      <c r="G15" s="110">
        <f t="shared" si="0"/>
        <v>6.6398942724527385E-2</v>
      </c>
      <c r="H15" s="110">
        <v>9.4783838851062271E-2</v>
      </c>
      <c r="I15" s="110">
        <f t="shared" si="1"/>
        <v>9.4783838851062271E-2</v>
      </c>
      <c r="J15" s="85">
        <f>分析係数表!G18</f>
        <v>0.2148626817447496</v>
      </c>
      <c r="K15" s="111">
        <f t="shared" si="2"/>
        <v>2.0365509801601425E-2</v>
      </c>
      <c r="L15" s="79"/>
      <c r="M15" s="80"/>
      <c r="N15" s="81">
        <f>分析係数表!H18</f>
        <v>4.544008724496751E-4</v>
      </c>
      <c r="O15" s="82">
        <f t="shared" si="3"/>
        <v>2.0188416170043321E-3</v>
      </c>
      <c r="P15" s="76">
        <f>分析係数表!C18</f>
        <v>0.3260188087774295</v>
      </c>
      <c r="Q15" s="82">
        <f t="shared" si="4"/>
        <v>6.5818033908605195E-4</v>
      </c>
      <c r="R15" s="83">
        <v>1.5008301432945998E-3</v>
      </c>
      <c r="S15" s="84">
        <f t="shared" si="5"/>
        <v>9.6284668994356865E-2</v>
      </c>
      <c r="T15" s="85">
        <f>分析係数表!F18</f>
        <v>0.44749596122778673</v>
      </c>
      <c r="U15" s="86">
        <f t="shared" si="6"/>
        <v>4.3087000503128997E-2</v>
      </c>
      <c r="V15" s="87">
        <f>分析係数表!D18</f>
        <v>7.5928917609046853E-2</v>
      </c>
      <c r="W15" s="88">
        <f t="shared" si="7"/>
        <v>0</v>
      </c>
      <c r="X15" s="76">
        <f>分析係数表!E18</f>
        <v>7.1082390953150248E-2</v>
      </c>
      <c r="Y15" s="89">
        <f t="shared" si="8"/>
        <v>0</v>
      </c>
    </row>
    <row r="16" spans="1:25" x14ac:dyDescent="0.2">
      <c r="A16" s="6" t="s">
        <v>4</v>
      </c>
      <c r="B16" s="5" t="s">
        <v>32</v>
      </c>
      <c r="C16" s="90"/>
      <c r="D16" s="107">
        <f>投入係数表!AN16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-1.3632026173490252E-4</v>
      </c>
      <c r="O16" s="82">
        <f t="shared" si="3"/>
        <v>-6.0565248510129966E-4</v>
      </c>
      <c r="P16" s="76">
        <f>分析係数表!C19</f>
        <v>0</v>
      </c>
      <c r="Q16" s="82">
        <f t="shared" si="4"/>
        <v>0</v>
      </c>
      <c r="R16" s="83">
        <v>0</v>
      </c>
      <c r="S16" s="84">
        <f t="shared" si="5"/>
        <v>0</v>
      </c>
      <c r="T16" s="85">
        <f>分析係数表!F19</f>
        <v>0.2</v>
      </c>
      <c r="U16" s="86">
        <f t="shared" si="6"/>
        <v>0</v>
      </c>
      <c r="V16" s="87">
        <f>分析係数表!D19</f>
        <v>0</v>
      </c>
      <c r="W16" s="88">
        <f t="shared" si="7"/>
        <v>0</v>
      </c>
      <c r="X16" s="76">
        <f>分析係数表!E19</f>
        <v>0</v>
      </c>
      <c r="Y16" s="89">
        <f t="shared" si="8"/>
        <v>0</v>
      </c>
    </row>
    <row r="17" spans="1:25" x14ac:dyDescent="0.2">
      <c r="A17" s="6" t="s">
        <v>5</v>
      </c>
      <c r="B17" s="5" t="s">
        <v>33</v>
      </c>
      <c r="C17" s="90"/>
      <c r="D17" s="107">
        <f>投入係数表!AN17</f>
        <v>0</v>
      </c>
      <c r="E17" s="110">
        <f t="shared" si="9"/>
        <v>0</v>
      </c>
      <c r="F17" s="85">
        <f>分析係数表!C20</f>
        <v>0.14381270903010035</v>
      </c>
      <c r="G17" s="110">
        <f t="shared" si="0"/>
        <v>0</v>
      </c>
      <c r="H17" s="110">
        <v>9.4192922885273402E-3</v>
      </c>
      <c r="I17" s="110">
        <f t="shared" si="1"/>
        <v>9.4192922885273402E-3</v>
      </c>
      <c r="J17" s="85">
        <f>分析係数表!G20</f>
        <v>0.10504201680672269</v>
      </c>
      <c r="K17" s="111">
        <f t="shared" si="2"/>
        <v>9.8942145887892237E-4</v>
      </c>
      <c r="L17" s="79"/>
      <c r="M17" s="80"/>
      <c r="N17" s="81">
        <f>分析係数表!H20</f>
        <v>5.9072113418457762E-4</v>
      </c>
      <c r="O17" s="82">
        <f t="shared" si="3"/>
        <v>2.6244941021056319E-3</v>
      </c>
      <c r="P17" s="76">
        <f>分析係数表!C20</f>
        <v>0.14381270903010035</v>
      </c>
      <c r="Q17" s="82">
        <f t="shared" si="4"/>
        <v>3.774356066573317E-4</v>
      </c>
      <c r="R17" s="83">
        <v>7.8608809943383183E-4</v>
      </c>
      <c r="S17" s="84">
        <f t="shared" si="5"/>
        <v>1.0205380387961172E-2</v>
      </c>
      <c r="T17" s="85">
        <f>分析係数表!F20</f>
        <v>0.23109243697478993</v>
      </c>
      <c r="U17" s="86">
        <f t="shared" si="6"/>
        <v>2.3583862241086744E-3</v>
      </c>
      <c r="V17" s="87">
        <f>分析係数表!D20</f>
        <v>5.0420168067226892E-2</v>
      </c>
      <c r="W17" s="88">
        <f t="shared" si="7"/>
        <v>0</v>
      </c>
      <c r="X17" s="76">
        <f>分析係数表!E20</f>
        <v>5.4621848739495799E-2</v>
      </c>
      <c r="Y17" s="89">
        <f t="shared" si="8"/>
        <v>0</v>
      </c>
    </row>
    <row r="18" spans="1:25" x14ac:dyDescent="0.2">
      <c r="A18" s="6" t="s">
        <v>6</v>
      </c>
      <c r="B18" s="5" t="s">
        <v>34</v>
      </c>
      <c r="C18" s="90"/>
      <c r="D18" s="107">
        <f>投入係数表!AN18</f>
        <v>0</v>
      </c>
      <c r="E18" s="110">
        <f t="shared" si="9"/>
        <v>0</v>
      </c>
      <c r="F18" s="85">
        <f>分析係数表!C21</f>
        <v>1.9047619047619091E-2</v>
      </c>
      <c r="G18" s="110">
        <f t="shared" si="0"/>
        <v>0</v>
      </c>
      <c r="H18" s="110">
        <v>3.8725116926915638E-3</v>
      </c>
      <c r="I18" s="110">
        <f t="shared" si="1"/>
        <v>3.8725116926915638E-3</v>
      </c>
      <c r="J18" s="85">
        <f>分析係数表!G21</f>
        <v>0.29914529914529914</v>
      </c>
      <c r="K18" s="111">
        <f t="shared" si="2"/>
        <v>1.1584436687538866E-3</v>
      </c>
      <c r="L18" s="79"/>
      <c r="M18" s="80"/>
      <c r="N18" s="81">
        <f>分析係数表!H21</f>
        <v>9.5424183214431774E-4</v>
      </c>
      <c r="O18" s="82">
        <f t="shared" si="3"/>
        <v>4.2395673957090979E-3</v>
      </c>
      <c r="P18" s="76">
        <f>分析係数表!C21</f>
        <v>1.9047619047619091E-2</v>
      </c>
      <c r="Q18" s="82">
        <f t="shared" si="4"/>
        <v>8.0753664680173481E-5</v>
      </c>
      <c r="R18" s="83">
        <v>1.6783237815820004E-4</v>
      </c>
      <c r="S18" s="84">
        <f t="shared" si="5"/>
        <v>4.040344070849764E-3</v>
      </c>
      <c r="T18" s="85">
        <f>分析係数表!F21</f>
        <v>0.44444444444444442</v>
      </c>
      <c r="U18" s="86">
        <f t="shared" si="6"/>
        <v>1.7957084759332284E-3</v>
      </c>
      <c r="V18" s="87">
        <f>分析係数表!D21</f>
        <v>3.4188034188034191E-2</v>
      </c>
      <c r="W18" s="88">
        <f t="shared" si="7"/>
        <v>0</v>
      </c>
      <c r="X18" s="76">
        <f>分析係数表!E21</f>
        <v>8.5470085470085479E-3</v>
      </c>
      <c r="Y18" s="89">
        <f t="shared" si="8"/>
        <v>0</v>
      </c>
    </row>
    <row r="19" spans="1:25" x14ac:dyDescent="0.2">
      <c r="A19" s="6" t="s">
        <v>7</v>
      </c>
      <c r="B19" s="5" t="s">
        <v>268</v>
      </c>
      <c r="C19" s="90"/>
      <c r="D19" s="107">
        <f>投入係数表!AN19</f>
        <v>0</v>
      </c>
      <c r="E19" s="110">
        <f t="shared" si="9"/>
        <v>0</v>
      </c>
      <c r="F19" s="85">
        <f>分析係数表!C22</f>
        <v>0</v>
      </c>
      <c r="G19" s="110">
        <f t="shared" si="0"/>
        <v>0</v>
      </c>
      <c r="H19" s="110">
        <v>0</v>
      </c>
      <c r="I19" s="110">
        <f t="shared" si="1"/>
        <v>0</v>
      </c>
      <c r="J19" s="85">
        <f>分析係数表!G22</f>
        <v>0.21739130434782608</v>
      </c>
      <c r="K19" s="111">
        <f t="shared" si="2"/>
        <v>0</v>
      </c>
      <c r="L19" s="79"/>
      <c r="M19" s="80"/>
      <c r="N19" s="81">
        <f>分析係数表!H22</f>
        <v>4.5440087244967509E-5</v>
      </c>
      <c r="O19" s="82">
        <f t="shared" si="3"/>
        <v>2.0188416170043323E-4</v>
      </c>
      <c r="P19" s="76">
        <f>分析係数表!C22</f>
        <v>0</v>
      </c>
      <c r="Q19" s="82">
        <f t="shared" si="4"/>
        <v>0</v>
      </c>
      <c r="R19" s="83">
        <v>0</v>
      </c>
      <c r="S19" s="84">
        <f t="shared" si="5"/>
        <v>0</v>
      </c>
      <c r="T19" s="85">
        <f>分析係数表!F22</f>
        <v>0.47826086956521741</v>
      </c>
      <c r="U19" s="86">
        <f t="shared" si="6"/>
        <v>0</v>
      </c>
      <c r="V19" s="87">
        <f>分析係数表!D22</f>
        <v>0.17391304347826086</v>
      </c>
      <c r="W19" s="88">
        <f t="shared" si="7"/>
        <v>0</v>
      </c>
      <c r="X19" s="76">
        <f>分析係数表!E22</f>
        <v>0.17391304347826086</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0.22047244094488189</v>
      </c>
      <c r="K20" s="111">
        <f t="shared" si="2"/>
        <v>0</v>
      </c>
      <c r="L20" s="79"/>
      <c r="M20" s="80"/>
      <c r="N20" s="81">
        <f>分析係数表!H23</f>
        <v>4.5440087244967509E-5</v>
      </c>
      <c r="O20" s="82">
        <f t="shared" si="3"/>
        <v>2.0188416170043323E-4</v>
      </c>
      <c r="P20" s="76">
        <f>分析係数表!C23</f>
        <v>0</v>
      </c>
      <c r="Q20" s="82">
        <f t="shared" si="4"/>
        <v>0</v>
      </c>
      <c r="R20" s="83">
        <v>0</v>
      </c>
      <c r="S20" s="84">
        <f t="shared" si="5"/>
        <v>0</v>
      </c>
      <c r="T20" s="85">
        <f>分析係数表!F23</f>
        <v>0.44094488188976377</v>
      </c>
      <c r="U20" s="86">
        <f t="shared" si="6"/>
        <v>0</v>
      </c>
      <c r="V20" s="87">
        <f>分析係数表!D23</f>
        <v>6.2992125984251968E-2</v>
      </c>
      <c r="W20" s="88">
        <f t="shared" si="7"/>
        <v>0</v>
      </c>
      <c r="X20" s="76">
        <f>分析係数表!E23</f>
        <v>3.937007874015748E-2</v>
      </c>
      <c r="Y20" s="89">
        <f t="shared" si="8"/>
        <v>0</v>
      </c>
    </row>
    <row r="21" spans="1:25" x14ac:dyDescent="0.2">
      <c r="A21" s="6" t="s">
        <v>9</v>
      </c>
      <c r="B21" s="5" t="s">
        <v>270</v>
      </c>
      <c r="C21" s="90"/>
      <c r="D21" s="107">
        <f>投入係数表!AN21</f>
        <v>0</v>
      </c>
      <c r="E21" s="110">
        <f t="shared" si="9"/>
        <v>0</v>
      </c>
      <c r="F21" s="85">
        <f>分析係数表!C24</f>
        <v>1.5105740181268867E-2</v>
      </c>
      <c r="G21" s="110">
        <f t="shared" si="0"/>
        <v>0</v>
      </c>
      <c r="H21" s="110">
        <v>3.8545888452748712E-5</v>
      </c>
      <c r="I21" s="110">
        <f t="shared" si="1"/>
        <v>3.8545888452748712E-5</v>
      </c>
      <c r="J21" s="85">
        <f>分析係数表!G24</f>
        <v>0.33333333333333331</v>
      </c>
      <c r="K21" s="111">
        <f t="shared" si="2"/>
        <v>1.284862948424957E-5</v>
      </c>
      <c r="L21" s="79"/>
      <c r="M21" s="80"/>
      <c r="N21" s="81">
        <f>分析係数表!H24</f>
        <v>4.0896078520470761E-4</v>
      </c>
      <c r="O21" s="82">
        <f t="shared" si="3"/>
        <v>1.8169574553038991E-3</v>
      </c>
      <c r="P21" s="76">
        <f>分析係数表!C24</f>
        <v>1.5105740181268867E-2</v>
      </c>
      <c r="Q21" s="82">
        <f t="shared" si="4"/>
        <v>2.744648724024014E-5</v>
      </c>
      <c r="R21" s="83">
        <v>7.0621007938430024E-5</v>
      </c>
      <c r="S21" s="84">
        <f t="shared" si="5"/>
        <v>1.0916689639117874E-4</v>
      </c>
      <c r="T21" s="85">
        <f>分析係数表!F24</f>
        <v>0.55555555555555558</v>
      </c>
      <c r="U21" s="86">
        <f t="shared" si="6"/>
        <v>6.0648275772877081E-5</v>
      </c>
      <c r="V21" s="87">
        <f>分析係数表!D24</f>
        <v>0</v>
      </c>
      <c r="W21" s="88">
        <f t="shared" si="7"/>
        <v>0</v>
      </c>
      <c r="X21" s="76">
        <f>分析係数表!E24</f>
        <v>0</v>
      </c>
      <c r="Y21" s="89">
        <f t="shared" si="8"/>
        <v>0</v>
      </c>
    </row>
    <row r="22" spans="1:25" x14ac:dyDescent="0.2">
      <c r="A22" s="6" t="s">
        <v>10</v>
      </c>
      <c r="B22" s="5" t="s">
        <v>271</v>
      </c>
      <c r="C22" s="90"/>
      <c r="D22" s="107">
        <f>投入係数表!AN22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5.4528104693961008E-4</v>
      </c>
      <c r="O22" s="82">
        <f t="shared" si="3"/>
        <v>2.4226099404051986E-3</v>
      </c>
      <c r="P22" s="76">
        <f>分析係数表!C25</f>
        <v>0</v>
      </c>
      <c r="Q22" s="82">
        <f t="shared" si="4"/>
        <v>0</v>
      </c>
      <c r="R22" s="83">
        <v>0</v>
      </c>
      <c r="S22" s="84">
        <f t="shared" si="5"/>
        <v>0</v>
      </c>
      <c r="T22" s="85">
        <f>分析係数表!F25</f>
        <v>0.5</v>
      </c>
      <c r="U22" s="86">
        <f t="shared" si="6"/>
        <v>0</v>
      </c>
      <c r="V22" s="87">
        <f>分析係数表!D25</f>
        <v>0</v>
      </c>
      <c r="W22" s="88">
        <f t="shared" si="7"/>
        <v>0</v>
      </c>
      <c r="X22" s="76">
        <f>分析係数表!E25</f>
        <v>0</v>
      </c>
      <c r="Y22" s="89">
        <f t="shared" si="8"/>
        <v>0</v>
      </c>
    </row>
    <row r="23" spans="1:25" x14ac:dyDescent="0.2">
      <c r="A23" s="6" t="s">
        <v>11</v>
      </c>
      <c r="B23" s="5" t="s">
        <v>35</v>
      </c>
      <c r="C23" s="90"/>
      <c r="D23" s="107">
        <f>投入係数表!AN23</f>
        <v>0</v>
      </c>
      <c r="E23" s="110">
        <f t="shared" si="9"/>
        <v>0</v>
      </c>
      <c r="F23" s="85">
        <f>分析係数表!C26</f>
        <v>0.3413940256045519</v>
      </c>
      <c r="G23" s="110">
        <f t="shared" si="0"/>
        <v>0</v>
      </c>
      <c r="H23" s="110">
        <v>2.4723553800257586E-3</v>
      </c>
      <c r="I23" s="110">
        <f t="shared" si="1"/>
        <v>2.4723553800257586E-3</v>
      </c>
      <c r="J23" s="85">
        <f>分析係数表!G26</f>
        <v>0.19709090909090909</v>
      </c>
      <c r="K23" s="111">
        <f t="shared" si="2"/>
        <v>4.8727876944507678E-4</v>
      </c>
      <c r="L23" s="79"/>
      <c r="M23" s="80"/>
      <c r="N23" s="81">
        <f>分析係数表!H26</f>
        <v>1.1996183032671423E-2</v>
      </c>
      <c r="O23" s="82">
        <f t="shared" si="3"/>
        <v>5.3297418688914376E-2</v>
      </c>
      <c r="P23" s="76">
        <f>分析係数表!C26</f>
        <v>0.3413940256045519</v>
      </c>
      <c r="Q23" s="82">
        <f t="shared" si="4"/>
        <v>1.8195420320539758E-2</v>
      </c>
      <c r="R23" s="83">
        <v>1.9285159919924664E-2</v>
      </c>
      <c r="S23" s="84">
        <f t="shared" si="5"/>
        <v>2.1757515299950424E-2</v>
      </c>
      <c r="T23" s="85">
        <f>分析係数表!F26</f>
        <v>0.33090909090909093</v>
      </c>
      <c r="U23" s="86">
        <f t="shared" si="6"/>
        <v>7.199759608347232E-3</v>
      </c>
      <c r="V23" s="87">
        <f>分析係数表!D26</f>
        <v>1.6E-2</v>
      </c>
      <c r="W23" s="88">
        <f t="shared" si="7"/>
        <v>0</v>
      </c>
      <c r="X23" s="76">
        <f>分析係数表!E26</f>
        <v>1.6E-2</v>
      </c>
      <c r="Y23" s="89">
        <f t="shared" si="8"/>
        <v>0</v>
      </c>
    </row>
    <row r="24" spans="1:25" x14ac:dyDescent="0.2">
      <c r="A24" s="6" t="s">
        <v>12</v>
      </c>
      <c r="B24" s="5" t="s">
        <v>365</v>
      </c>
      <c r="C24" s="90"/>
      <c r="D24" s="107">
        <f>投入係数表!AN24</f>
        <v>0</v>
      </c>
      <c r="E24" s="110">
        <f t="shared" si="9"/>
        <v>0</v>
      </c>
      <c r="F24" s="85">
        <f>分析係数表!C27</f>
        <v>1.9120458891013214E-3</v>
      </c>
      <c r="G24" s="110">
        <f t="shared" si="0"/>
        <v>0</v>
      </c>
      <c r="H24" s="110">
        <v>1.1005026297875369E-6</v>
      </c>
      <c r="I24" s="110">
        <f t="shared" si="1"/>
        <v>1.1005026297875369E-6</v>
      </c>
      <c r="J24" s="85">
        <f>分析係数表!G27</f>
        <v>0.2857142857142857</v>
      </c>
      <c r="K24" s="111">
        <f t="shared" si="2"/>
        <v>3.1442932279643911E-7</v>
      </c>
      <c r="L24" s="79"/>
      <c r="M24" s="80"/>
      <c r="N24" s="81">
        <f>分析係数表!H27</f>
        <v>1.131458172399691E-2</v>
      </c>
      <c r="O24" s="82">
        <f t="shared" si="3"/>
        <v>5.0269156263407874E-2</v>
      </c>
      <c r="P24" s="76">
        <f>分析係数表!C27</f>
        <v>1.9120458891013214E-3</v>
      </c>
      <c r="Q24" s="82">
        <f t="shared" si="4"/>
        <v>9.6116933582040965E-5</v>
      </c>
      <c r="R24" s="83">
        <v>9.6357412525885521E-5</v>
      </c>
      <c r="S24" s="84">
        <f t="shared" si="5"/>
        <v>9.7457915155673057E-5</v>
      </c>
      <c r="T24" s="85">
        <f>分析係数表!F27</f>
        <v>0.5714285714285714</v>
      </c>
      <c r="U24" s="86">
        <f t="shared" si="6"/>
        <v>5.569023723181317E-5</v>
      </c>
      <c r="V24" s="87">
        <f>分析係数表!D27</f>
        <v>0</v>
      </c>
      <c r="W24" s="88">
        <f t="shared" si="7"/>
        <v>0</v>
      </c>
      <c r="X24" s="76">
        <f>分析係数表!E27</f>
        <v>0</v>
      </c>
      <c r="Y24" s="89">
        <f t="shared" si="8"/>
        <v>0</v>
      </c>
    </row>
    <row r="25" spans="1:25" x14ac:dyDescent="0.2">
      <c r="A25" s="6" t="s">
        <v>13</v>
      </c>
      <c r="B25" s="5" t="s">
        <v>191</v>
      </c>
      <c r="C25" s="90"/>
      <c r="D25" s="107">
        <f>投入係数表!AN25</f>
        <v>0</v>
      </c>
      <c r="E25" s="110">
        <f t="shared" si="9"/>
        <v>0</v>
      </c>
      <c r="F25" s="85">
        <f>分析係数表!C28</f>
        <v>4.5924225028702859E-3</v>
      </c>
      <c r="G25" s="110">
        <f t="shared" si="0"/>
        <v>0</v>
      </c>
      <c r="H25" s="110">
        <v>4.0992274261162836E-5</v>
      </c>
      <c r="I25" s="110">
        <f t="shared" si="1"/>
        <v>4.0992274261162836E-5</v>
      </c>
      <c r="J25" s="85">
        <f>分析係数表!G28</f>
        <v>0.125</v>
      </c>
      <c r="K25" s="111">
        <f t="shared" si="2"/>
        <v>5.1240342826453544E-6</v>
      </c>
      <c r="L25" s="79"/>
      <c r="M25" s="80"/>
      <c r="N25" s="81">
        <f>分析係数表!H28</f>
        <v>2.2174762575544144E-2</v>
      </c>
      <c r="O25" s="82">
        <f t="shared" si="3"/>
        <v>9.8519470909811419E-2</v>
      </c>
      <c r="P25" s="76">
        <f>分析係数表!C28</f>
        <v>4.5924225028702859E-3</v>
      </c>
      <c r="Q25" s="82">
        <f t="shared" si="4"/>
        <v>4.5244303517709249E-4</v>
      </c>
      <c r="R25" s="83">
        <v>4.6438067315004229E-4</v>
      </c>
      <c r="S25" s="84">
        <f t="shared" si="5"/>
        <v>5.0537294741120518E-4</v>
      </c>
      <c r="T25" s="85">
        <f>分析係数表!F28</f>
        <v>0.20833333333333334</v>
      </c>
      <c r="U25" s="86">
        <f t="shared" si="6"/>
        <v>1.0528603071066775E-4</v>
      </c>
      <c r="V25" s="87">
        <f>分析係数表!D28</f>
        <v>1.1875</v>
      </c>
      <c r="W25" s="88">
        <f t="shared" si="7"/>
        <v>0</v>
      </c>
      <c r="X25" s="76">
        <f>分析係数表!E28</f>
        <v>1.2291666666666667</v>
      </c>
      <c r="Y25" s="89">
        <f t="shared" si="8"/>
        <v>0</v>
      </c>
    </row>
    <row r="26" spans="1:25" x14ac:dyDescent="0.2">
      <c r="A26" s="6" t="s">
        <v>14</v>
      </c>
      <c r="B26" s="5" t="s">
        <v>50</v>
      </c>
      <c r="C26" s="90"/>
      <c r="D26" s="107">
        <f>投入係数表!AN26</f>
        <v>1.4256619144602852E-2</v>
      </c>
      <c r="E26" s="110">
        <f t="shared" si="9"/>
        <v>1.4256619144602851</v>
      </c>
      <c r="F26" s="85">
        <f>分析係数表!C29</f>
        <v>0.39276807980049877</v>
      </c>
      <c r="G26" s="110">
        <f t="shared" si="0"/>
        <v>0.55995449258726915</v>
      </c>
      <c r="H26" s="110">
        <v>0.83048266123970693</v>
      </c>
      <c r="I26" s="110">
        <f t="shared" si="1"/>
        <v>0.83048266123970693</v>
      </c>
      <c r="J26" s="85">
        <f>分析係数表!G29</f>
        <v>0.26146220570012391</v>
      </c>
      <c r="K26" s="111">
        <f t="shared" si="2"/>
        <v>0.21713982840344256</v>
      </c>
      <c r="L26" s="79"/>
      <c r="M26" s="80"/>
      <c r="N26" s="81">
        <f>分析係数表!H29</f>
        <v>1.0178579542872723E-2</v>
      </c>
      <c r="O26" s="82">
        <f t="shared" si="3"/>
        <v>4.5222052220897042E-2</v>
      </c>
      <c r="P26" s="76">
        <f>分析係数表!C29</f>
        <v>0.39276807980049877</v>
      </c>
      <c r="Q26" s="82">
        <f t="shared" si="4"/>
        <v>1.7761778615439611E-2</v>
      </c>
      <c r="R26" s="83">
        <v>2.1552506780743164E-2</v>
      </c>
      <c r="S26" s="84">
        <f t="shared" si="5"/>
        <v>0.8520351680204501</v>
      </c>
      <c r="T26" s="85">
        <f>分析係数表!F29</f>
        <v>0.36926889714993805</v>
      </c>
      <c r="U26" s="86">
        <f t="shared" si="6"/>
        <v>0.31463008682787375</v>
      </c>
      <c r="V26" s="87">
        <f>分析係数表!D29</f>
        <v>6.8153655514250316E-2</v>
      </c>
      <c r="W26" s="88">
        <f t="shared" si="7"/>
        <v>0</v>
      </c>
      <c r="X26" s="76">
        <f>分析係数表!E29</f>
        <v>5.3283767038413879E-2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0.21654223469675374</v>
      </c>
      <c r="I27" s="110">
        <f t="shared" si="1"/>
        <v>0.21654223469675374</v>
      </c>
      <c r="J27" s="85">
        <f>分析係数表!G30</f>
        <v>0.34503154574132494</v>
      </c>
      <c r="K27" s="111">
        <f t="shared" si="2"/>
        <v>7.4713901955701711E-2</v>
      </c>
      <c r="L27" s="79"/>
      <c r="M27" s="80"/>
      <c r="N27" s="81">
        <f>分析係数表!H30</f>
        <v>0</v>
      </c>
      <c r="O27" s="82">
        <f t="shared" si="3"/>
        <v>0</v>
      </c>
      <c r="P27" s="76">
        <f>分析係数表!C30</f>
        <v>1</v>
      </c>
      <c r="Q27" s="82">
        <f t="shared" si="4"/>
        <v>0</v>
      </c>
      <c r="R27" s="83">
        <v>9.6415000370644252E-3</v>
      </c>
      <c r="S27" s="84">
        <f t="shared" si="5"/>
        <v>0.22618373473381817</v>
      </c>
      <c r="T27" s="85">
        <f>分析係数表!F30</f>
        <v>0.4357255520504732</v>
      </c>
      <c r="U27" s="86">
        <f t="shared" si="6"/>
        <v>9.8554032681730713E-2</v>
      </c>
      <c r="V27" s="87">
        <f>分析係数表!D30</f>
        <v>0.15930599369085174</v>
      </c>
      <c r="W27" s="88">
        <f t="shared" si="7"/>
        <v>0</v>
      </c>
      <c r="X27" s="76">
        <f>分析係数表!E30</f>
        <v>8.6750788643533125E-2</v>
      </c>
      <c r="Y27" s="89">
        <f t="shared" si="8"/>
        <v>0</v>
      </c>
    </row>
    <row r="28" spans="1:25" x14ac:dyDescent="0.2">
      <c r="A28" s="6" t="s">
        <v>16</v>
      </c>
      <c r="B28" s="5" t="s">
        <v>192</v>
      </c>
      <c r="C28" s="90"/>
      <c r="D28" s="107">
        <f>投入係数表!AN28</f>
        <v>0</v>
      </c>
      <c r="E28" s="110">
        <f t="shared" si="9"/>
        <v>0</v>
      </c>
      <c r="F28" s="85">
        <f>分析係数表!C31</f>
        <v>0.9610142630744849</v>
      </c>
      <c r="G28" s="110">
        <f t="shared" si="0"/>
        <v>0</v>
      </c>
      <c r="H28" s="110">
        <v>2.2780174513652982</v>
      </c>
      <c r="I28" s="110">
        <f t="shared" si="1"/>
        <v>2.2780174513652982</v>
      </c>
      <c r="J28" s="85">
        <f>分析係数表!G31</f>
        <v>7.0898896726351968E-2</v>
      </c>
      <c r="K28" s="111">
        <f t="shared" si="2"/>
        <v>0.1615089240251758</v>
      </c>
      <c r="L28" s="79"/>
      <c r="M28" s="80"/>
      <c r="N28" s="81">
        <f>分析係数表!H31</f>
        <v>2.4401326850547553E-2</v>
      </c>
      <c r="O28" s="82">
        <f t="shared" si="3"/>
        <v>0.10841179483313265</v>
      </c>
      <c r="P28" s="76">
        <f>分析係数表!C31</f>
        <v>0.9610142630744849</v>
      </c>
      <c r="Q28" s="82">
        <f t="shared" si="4"/>
        <v>0.10418528112014523</v>
      </c>
      <c r="R28" s="83">
        <v>0.13764895594403204</v>
      </c>
      <c r="S28" s="84">
        <f t="shared" si="5"/>
        <v>2.4156664073093301</v>
      </c>
      <c r="T28" s="85">
        <f>分析係数表!F31</f>
        <v>0.34418520528124436</v>
      </c>
      <c r="U28" s="86">
        <f t="shared" si="6"/>
        <v>0.83143663829076786</v>
      </c>
      <c r="V28" s="87">
        <f>分析係数表!D31</f>
        <v>1.9895098571170193E-3</v>
      </c>
      <c r="W28" s="88">
        <f t="shared" si="7"/>
        <v>0</v>
      </c>
      <c r="X28" s="76">
        <f>分析係数表!E31</f>
        <v>1.7483571471634412E-3</v>
      </c>
      <c r="Y28" s="89">
        <f t="shared" si="8"/>
        <v>0</v>
      </c>
    </row>
    <row r="29" spans="1:25" x14ac:dyDescent="0.2">
      <c r="A29" s="6" t="s">
        <v>17</v>
      </c>
      <c r="B29" s="5" t="s">
        <v>272</v>
      </c>
      <c r="C29" s="90"/>
      <c r="D29" s="107">
        <f>投入係数表!AN29</f>
        <v>0</v>
      </c>
      <c r="E29" s="110">
        <f t="shared" si="9"/>
        <v>0</v>
      </c>
      <c r="F29" s="85">
        <f>分析係数表!C32</f>
        <v>1</v>
      </c>
      <c r="G29" s="110">
        <f t="shared" si="0"/>
        <v>0</v>
      </c>
      <c r="H29" s="110">
        <v>0.11370404995003959</v>
      </c>
      <c r="I29" s="110">
        <f t="shared" si="1"/>
        <v>0.11370404995003959</v>
      </c>
      <c r="J29" s="85">
        <f>分析係数表!G32</f>
        <v>0.14117647058823529</v>
      </c>
      <c r="K29" s="111">
        <f t="shared" si="2"/>
        <v>1.6052336463535002E-2</v>
      </c>
      <c r="L29" s="79"/>
      <c r="M29" s="80"/>
      <c r="N29" s="81">
        <f>分析係数表!H32</f>
        <v>7.0886536102149319E-3</v>
      </c>
      <c r="O29" s="82">
        <f t="shared" si="3"/>
        <v>3.1493929225267586E-2</v>
      </c>
      <c r="P29" s="76">
        <f>分析係数表!C32</f>
        <v>1</v>
      </c>
      <c r="Q29" s="82">
        <f t="shared" si="4"/>
        <v>3.1493929225267586E-2</v>
      </c>
      <c r="R29" s="83">
        <v>3.9586676822233893E-2</v>
      </c>
      <c r="S29" s="84">
        <f t="shared" si="5"/>
        <v>0.15329072677227348</v>
      </c>
      <c r="T29" s="85">
        <f>分析係数表!F32</f>
        <v>0.4823529411764706</v>
      </c>
      <c r="U29" s="86">
        <f t="shared" si="6"/>
        <v>7.3940232913684859E-2</v>
      </c>
      <c r="V29" s="87">
        <f>分析係数表!D32</f>
        <v>2.3529411764705882E-2</v>
      </c>
      <c r="W29" s="88">
        <f t="shared" si="7"/>
        <v>0</v>
      </c>
      <c r="X29" s="76">
        <f>分析係数表!E32</f>
        <v>3.5294117647058823E-2</v>
      </c>
      <c r="Y29" s="89">
        <f t="shared" si="8"/>
        <v>0</v>
      </c>
    </row>
    <row r="30" spans="1:25" x14ac:dyDescent="0.2">
      <c r="A30" s="6" t="s">
        <v>18</v>
      </c>
      <c r="B30" s="5" t="s">
        <v>273</v>
      </c>
      <c r="C30" s="90"/>
      <c r="D30" s="107">
        <f>投入係数表!AN30</f>
        <v>0</v>
      </c>
      <c r="E30" s="110">
        <f t="shared" si="9"/>
        <v>0</v>
      </c>
      <c r="F30" s="85">
        <f>分析係数表!C33</f>
        <v>0.51830443159922934</v>
      </c>
      <c r="G30" s="110">
        <f t="shared" si="0"/>
        <v>0</v>
      </c>
      <c r="H30" s="110">
        <v>3.5029123225415564E-2</v>
      </c>
      <c r="I30" s="110">
        <f t="shared" si="1"/>
        <v>3.5029123225415564E-2</v>
      </c>
      <c r="J30" s="85">
        <f>分析係数表!G33</f>
        <v>0.50370370370370365</v>
      </c>
      <c r="K30" s="111">
        <f t="shared" si="2"/>
        <v>1.7644299106135245E-2</v>
      </c>
      <c r="L30" s="79"/>
      <c r="M30" s="80"/>
      <c r="N30" s="81">
        <f>分析係数表!H33</f>
        <v>1.0451220066342527E-3</v>
      </c>
      <c r="O30" s="82">
        <f t="shared" si="3"/>
        <v>4.6433357191099645E-3</v>
      </c>
      <c r="P30" s="76">
        <f>分析係数表!C33</f>
        <v>0.51830443159922934</v>
      </c>
      <c r="Q30" s="82">
        <f t="shared" si="4"/>
        <v>2.4066614806176889E-3</v>
      </c>
      <c r="R30" s="83">
        <v>7.7402426498459102E-3</v>
      </c>
      <c r="S30" s="84">
        <f t="shared" si="5"/>
        <v>4.2769365875261471E-2</v>
      </c>
      <c r="T30" s="85">
        <f>分析係数表!F33</f>
        <v>0.61481481481481481</v>
      </c>
      <c r="U30" s="86">
        <f t="shared" si="6"/>
        <v>2.629523976034594E-2</v>
      </c>
      <c r="V30" s="87">
        <f>分析係数表!D33</f>
        <v>0.10740740740740741</v>
      </c>
      <c r="W30" s="88">
        <f t="shared" si="7"/>
        <v>0</v>
      </c>
      <c r="X30" s="76">
        <f>分析係数表!E33</f>
        <v>0.11481481481481481</v>
      </c>
      <c r="Y30" s="89">
        <f t="shared" si="8"/>
        <v>0</v>
      </c>
    </row>
    <row r="31" spans="1:25" x14ac:dyDescent="0.2">
      <c r="A31" s="6" t="s">
        <v>19</v>
      </c>
      <c r="B31" s="5" t="s">
        <v>274</v>
      </c>
      <c r="C31" s="90"/>
      <c r="D31" s="107">
        <f>投入係数表!AN31</f>
        <v>1.2219959266802444E-2</v>
      </c>
      <c r="E31" s="110">
        <f t="shared" si="9"/>
        <v>1.2219959266802443</v>
      </c>
      <c r="F31" s="85">
        <f>分析係数表!C34</f>
        <v>0.14253664373317376</v>
      </c>
      <c r="G31" s="110">
        <f t="shared" si="0"/>
        <v>0.17417919804461152</v>
      </c>
      <c r="H31" s="110">
        <v>0.65094794130435829</v>
      </c>
      <c r="I31" s="110">
        <f t="shared" si="1"/>
        <v>0.65094794130435829</v>
      </c>
      <c r="J31" s="85">
        <f>分析係数表!G34</f>
        <v>0.42611464968152868</v>
      </c>
      <c r="K31" s="111">
        <f t="shared" si="2"/>
        <v>0.27737845396981892</v>
      </c>
      <c r="L31" s="79"/>
      <c r="M31" s="80"/>
      <c r="N31" s="81">
        <f>分析係数表!H34</f>
        <v>0.17362657336302087</v>
      </c>
      <c r="O31" s="82">
        <f t="shared" si="3"/>
        <v>0.77139938185735546</v>
      </c>
      <c r="P31" s="76">
        <f>分析係数表!C34</f>
        <v>0.14253664373317376</v>
      </c>
      <c r="Q31" s="82">
        <f t="shared" si="4"/>
        <v>0.10995267886779234</v>
      </c>
      <c r="R31" s="83">
        <v>0.11619124544141736</v>
      </c>
      <c r="S31" s="84">
        <f t="shared" si="5"/>
        <v>0.76713918674577564</v>
      </c>
      <c r="T31" s="85">
        <f>分析係数表!F34</f>
        <v>0.68789808917197448</v>
      </c>
      <c r="U31" s="86">
        <f t="shared" si="6"/>
        <v>0.52771358069136154</v>
      </c>
      <c r="V31" s="87">
        <f>分析係数表!D34</f>
        <v>0.42038216560509556</v>
      </c>
      <c r="W31" s="88">
        <f t="shared" si="7"/>
        <v>0</v>
      </c>
      <c r="X31" s="76">
        <f>分析係数表!E34</f>
        <v>0.27643312101910827</v>
      </c>
      <c r="Y31" s="89">
        <f t="shared" si="8"/>
        <v>0</v>
      </c>
    </row>
    <row r="32" spans="1:25" x14ac:dyDescent="0.2">
      <c r="A32" s="6" t="s">
        <v>20</v>
      </c>
      <c r="B32" s="5" t="s">
        <v>37</v>
      </c>
      <c r="C32" s="90"/>
      <c r="D32" s="107">
        <f>投入係数表!AN32</f>
        <v>0</v>
      </c>
      <c r="E32" s="110">
        <f t="shared" si="9"/>
        <v>0</v>
      </c>
      <c r="F32" s="85">
        <f>分析係数表!C35</f>
        <v>0.11069496462754891</v>
      </c>
      <c r="G32" s="110">
        <f t="shared" si="0"/>
        <v>0</v>
      </c>
      <c r="H32" s="110">
        <v>4.4310618768804225E-2</v>
      </c>
      <c r="I32" s="110">
        <f t="shared" si="1"/>
        <v>4.4310618768804225E-2</v>
      </c>
      <c r="J32" s="85">
        <f>分析係数表!G35</f>
        <v>0.32042253521126762</v>
      </c>
      <c r="K32" s="111">
        <f t="shared" si="2"/>
        <v>1.4198120802680228E-2</v>
      </c>
      <c r="L32" s="79"/>
      <c r="M32" s="80"/>
      <c r="N32" s="81">
        <f>分析係数表!H35</f>
        <v>6.6251647203162636E-2</v>
      </c>
      <c r="O32" s="82">
        <f t="shared" si="3"/>
        <v>0.29434710775923167</v>
      </c>
      <c r="P32" s="76">
        <f>分析係数表!C35</f>
        <v>0.11069496462754891</v>
      </c>
      <c r="Q32" s="82">
        <f t="shared" si="4"/>
        <v>3.258274268162948E-2</v>
      </c>
      <c r="R32" s="83">
        <v>3.7619685131619583E-2</v>
      </c>
      <c r="S32" s="84">
        <f t="shared" si="5"/>
        <v>8.1930303900423801E-2</v>
      </c>
      <c r="T32" s="85">
        <f>分析係数表!F35</f>
        <v>0.63380281690140849</v>
      </c>
      <c r="U32" s="86">
        <f t="shared" si="6"/>
        <v>5.1927657401677062E-2</v>
      </c>
      <c r="V32" s="87">
        <f>分析係数表!D35</f>
        <v>0.16901408450704225</v>
      </c>
      <c r="W32" s="88">
        <f t="shared" si="7"/>
        <v>0</v>
      </c>
      <c r="X32" s="76">
        <f>分析係数表!E35</f>
        <v>0.1619718309859155</v>
      </c>
      <c r="Y32" s="89">
        <f t="shared" si="8"/>
        <v>0</v>
      </c>
    </row>
    <row r="33" spans="1:25" x14ac:dyDescent="0.2">
      <c r="A33" s="6" t="s">
        <v>21</v>
      </c>
      <c r="B33" s="5" t="s">
        <v>38</v>
      </c>
      <c r="C33" s="90"/>
      <c r="D33" s="107">
        <f>投入係数表!AN33</f>
        <v>0</v>
      </c>
      <c r="E33" s="110">
        <f t="shared" si="9"/>
        <v>0</v>
      </c>
      <c r="F33" s="85">
        <f>分析係数表!C36</f>
        <v>0.6760350559081294</v>
      </c>
      <c r="G33" s="110">
        <f t="shared" si="0"/>
        <v>0</v>
      </c>
      <c r="H33" s="110">
        <v>5.3608666584968698E-2</v>
      </c>
      <c r="I33" s="110">
        <f t="shared" si="1"/>
        <v>5.3608666584968698E-2</v>
      </c>
      <c r="J33" s="85">
        <f>分析係数表!G36</f>
        <v>4.0214477211796247E-3</v>
      </c>
      <c r="K33" s="111">
        <f t="shared" si="2"/>
        <v>2.1558445007360068E-4</v>
      </c>
      <c r="L33" s="79"/>
      <c r="M33" s="80"/>
      <c r="N33" s="81">
        <f>分析係数表!H36</f>
        <v>0.13227609397010043</v>
      </c>
      <c r="O33" s="82">
        <f t="shared" si="3"/>
        <v>0.58768479470996116</v>
      </c>
      <c r="P33" s="76">
        <f>分析係数表!C36</f>
        <v>0.6760350559081294</v>
      </c>
      <c r="Q33" s="82">
        <f t="shared" si="4"/>
        <v>0.39729552304810611</v>
      </c>
      <c r="R33" s="83">
        <v>0.40797063527521904</v>
      </c>
      <c r="S33" s="84">
        <f t="shared" si="5"/>
        <v>0.46157930186018775</v>
      </c>
      <c r="T33" s="85">
        <f>分析係数表!F36</f>
        <v>0.90035746201966038</v>
      </c>
      <c r="U33" s="86">
        <f t="shared" si="6"/>
        <v>0.41558636874364535</v>
      </c>
      <c r="V33" s="87">
        <f>分析係数表!D36</f>
        <v>8.0428954423592495E-3</v>
      </c>
      <c r="W33" s="88">
        <f t="shared" si="7"/>
        <v>0</v>
      </c>
      <c r="X33" s="76">
        <f>分析係数表!E36</f>
        <v>0</v>
      </c>
      <c r="Y33" s="89">
        <f t="shared" si="8"/>
        <v>0</v>
      </c>
    </row>
    <row r="34" spans="1:25" x14ac:dyDescent="0.2">
      <c r="A34" s="6" t="s">
        <v>22</v>
      </c>
      <c r="B34" s="5" t="s">
        <v>377</v>
      </c>
      <c r="C34" s="90"/>
      <c r="D34" s="107">
        <f>投入係数表!AN34</f>
        <v>8.1466395112016286E-3</v>
      </c>
      <c r="E34" s="110">
        <f t="shared" si="9"/>
        <v>0.81466395112016288</v>
      </c>
      <c r="F34" s="85">
        <f>分析係数表!C37</f>
        <v>0.1837517433751743</v>
      </c>
      <c r="G34" s="110">
        <f t="shared" si="0"/>
        <v>0.14969592128323772</v>
      </c>
      <c r="H34" s="110">
        <v>0.43113617710728402</v>
      </c>
      <c r="I34" s="110">
        <f t="shared" si="1"/>
        <v>0.43113617710728402</v>
      </c>
      <c r="J34" s="85">
        <f>分析係数表!G37</f>
        <v>0.39318023660403617</v>
      </c>
      <c r="K34" s="111">
        <f t="shared" si="2"/>
        <v>0.16951422412360156</v>
      </c>
      <c r="L34" s="79"/>
      <c r="M34" s="80"/>
      <c r="N34" s="81">
        <f>分析係数表!H37</f>
        <v>5.0938337801608578E-2</v>
      </c>
      <c r="O34" s="82">
        <f t="shared" si="3"/>
        <v>0.22631214526618565</v>
      </c>
      <c r="P34" s="76">
        <f>分析係数表!C37</f>
        <v>0.1837517433751743</v>
      </c>
      <c r="Q34" s="82">
        <f t="shared" si="4"/>
        <v>4.1585251239637314E-2</v>
      </c>
      <c r="R34" s="83">
        <v>4.7749644216337379E-2</v>
      </c>
      <c r="S34" s="84">
        <f t="shared" si="5"/>
        <v>0.4788858213236214</v>
      </c>
      <c r="T34" s="85">
        <f>分析係数表!F37</f>
        <v>0.67780097425191366</v>
      </c>
      <c r="U34" s="86">
        <f t="shared" si="6"/>
        <v>0.32458927624857842</v>
      </c>
      <c r="V34" s="87">
        <f>分析係数表!D37</f>
        <v>0.22059846903270702</v>
      </c>
      <c r="W34" s="88">
        <f t="shared" si="7"/>
        <v>0</v>
      </c>
      <c r="X34" s="76">
        <f>分析係数表!E37</f>
        <v>0.19763395963813501</v>
      </c>
      <c r="Y34" s="89">
        <f t="shared" si="8"/>
        <v>0</v>
      </c>
    </row>
    <row r="35" spans="1:25" x14ac:dyDescent="0.2">
      <c r="A35" s="6" t="s">
        <v>23</v>
      </c>
      <c r="B35" s="5" t="s">
        <v>193</v>
      </c>
      <c r="C35" s="90"/>
      <c r="D35" s="107">
        <f>投入係数表!AN35</f>
        <v>0</v>
      </c>
      <c r="E35" s="110">
        <f t="shared" si="9"/>
        <v>0</v>
      </c>
      <c r="F35" s="85">
        <f>分析係数表!C38</f>
        <v>7.8895463510848529E-3</v>
      </c>
      <c r="G35" s="110">
        <f t="shared" si="0"/>
        <v>0</v>
      </c>
      <c r="H35" s="110">
        <v>1.8416740788015312E-3</v>
      </c>
      <c r="I35" s="110">
        <f t="shared" si="1"/>
        <v>1.8416740788015312E-3</v>
      </c>
      <c r="J35" s="85">
        <f>分析係数表!G38</f>
        <v>0.41666666666666669</v>
      </c>
      <c r="K35" s="111">
        <f t="shared" si="2"/>
        <v>7.6736419950063799E-4</v>
      </c>
      <c r="L35" s="79"/>
      <c r="M35" s="80"/>
      <c r="N35" s="81">
        <f>分析係数表!H38</f>
        <v>4.4667605761803064E-2</v>
      </c>
      <c r="O35" s="82">
        <f t="shared" si="3"/>
        <v>0.19845213095152586</v>
      </c>
      <c r="P35" s="76">
        <f>分析係数表!C38</f>
        <v>7.8895463510848529E-3</v>
      </c>
      <c r="Q35" s="82">
        <f t="shared" si="4"/>
        <v>1.5656972856136243E-3</v>
      </c>
      <c r="R35" s="83">
        <v>1.7536608621814749E-3</v>
      </c>
      <c r="S35" s="84">
        <f t="shared" si="5"/>
        <v>3.5953349409830063E-3</v>
      </c>
      <c r="T35" s="85">
        <f>分析係数表!F38</f>
        <v>0.70833333333333337</v>
      </c>
      <c r="U35" s="86">
        <f t="shared" si="6"/>
        <v>2.5466955831962962E-3</v>
      </c>
      <c r="V35" s="87">
        <f>分析係数表!D38</f>
        <v>0.54166666666666663</v>
      </c>
      <c r="W35" s="88">
        <f t="shared" si="7"/>
        <v>0</v>
      </c>
      <c r="X35" s="76">
        <f>分析係数表!E38</f>
        <v>0.66666666666666663</v>
      </c>
      <c r="Y35" s="89">
        <f t="shared" si="8"/>
        <v>0</v>
      </c>
    </row>
    <row r="36" spans="1:25" x14ac:dyDescent="0.2">
      <c r="A36" s="6" t="s">
        <v>24</v>
      </c>
      <c r="B36" s="5" t="s">
        <v>39</v>
      </c>
      <c r="C36" s="90"/>
      <c r="D36" s="107">
        <f>投入係数表!AN36</f>
        <v>0</v>
      </c>
      <c r="E36" s="110">
        <f t="shared" si="9"/>
        <v>0</v>
      </c>
      <c r="F36" s="85">
        <f>分析係数表!C39</f>
        <v>1</v>
      </c>
      <c r="G36" s="110">
        <f t="shared" si="0"/>
        <v>0</v>
      </c>
      <c r="H36" s="110">
        <v>1.2634493397453638E-2</v>
      </c>
      <c r="I36" s="110">
        <f t="shared" si="1"/>
        <v>1.2634493397453638E-2</v>
      </c>
      <c r="J36" s="85">
        <f>分析係数表!G39</f>
        <v>0.33114754098360655</v>
      </c>
      <c r="K36" s="111">
        <f t="shared" si="2"/>
        <v>4.1838814201403847E-3</v>
      </c>
      <c r="L36" s="79"/>
      <c r="M36" s="80"/>
      <c r="N36" s="81">
        <f>分析係数表!H39</f>
        <v>4.0896078520470756E-3</v>
      </c>
      <c r="O36" s="82">
        <f t="shared" si="3"/>
        <v>1.816957455303899E-2</v>
      </c>
      <c r="P36" s="76">
        <f>分析係数表!C39</f>
        <v>1</v>
      </c>
      <c r="Q36" s="82">
        <f t="shared" si="4"/>
        <v>1.816957455303899E-2</v>
      </c>
      <c r="R36" s="83">
        <v>2.8093015586623069E-2</v>
      </c>
      <c r="S36" s="84">
        <f t="shared" si="5"/>
        <v>4.0727508984076705E-2</v>
      </c>
      <c r="T36" s="85">
        <f>分析係数表!F39</f>
        <v>0.68196721311475406</v>
      </c>
      <c r="U36" s="86">
        <f t="shared" si="6"/>
        <v>2.7774825798976898E-2</v>
      </c>
      <c r="V36" s="87">
        <f>分析係数表!D39</f>
        <v>6.0655737704918035E-2</v>
      </c>
      <c r="W36" s="88">
        <f t="shared" si="7"/>
        <v>0</v>
      </c>
      <c r="X36" s="76">
        <f>分析係数表!E39</f>
        <v>7.7049180327868852E-2</v>
      </c>
      <c r="Y36" s="89">
        <f t="shared" si="8"/>
        <v>0</v>
      </c>
    </row>
    <row r="37" spans="1:25" x14ac:dyDescent="0.2">
      <c r="A37" s="6" t="s">
        <v>25</v>
      </c>
      <c r="B37" s="5" t="s">
        <v>40</v>
      </c>
      <c r="C37" s="90"/>
      <c r="D37" s="107">
        <f>投入係数表!AN37</f>
        <v>0</v>
      </c>
      <c r="E37" s="110">
        <f t="shared" si="9"/>
        <v>0</v>
      </c>
      <c r="F37" s="85">
        <f>分析係数表!C40</f>
        <v>0.77068092290377044</v>
      </c>
      <c r="G37" s="110">
        <f t="shared" si="0"/>
        <v>0</v>
      </c>
      <c r="H37" s="110">
        <v>1.0761498610262271E-4</v>
      </c>
      <c r="I37" s="110">
        <f t="shared" si="1"/>
        <v>1.0761498610262271E-4</v>
      </c>
      <c r="J37" s="85">
        <f>分析係数表!G40</f>
        <v>0.52989130434782605</v>
      </c>
      <c r="K37" s="111">
        <f t="shared" si="2"/>
        <v>5.7024245353291925E-5</v>
      </c>
      <c r="L37" s="79"/>
      <c r="M37" s="80"/>
      <c r="N37" s="81">
        <f>分析係数表!H40</f>
        <v>3.0172217930658426E-2</v>
      </c>
      <c r="O37" s="82">
        <f t="shared" si="3"/>
        <v>0.13405108336908766</v>
      </c>
      <c r="P37" s="76">
        <f>分析係数表!C40</f>
        <v>0.77068092290377044</v>
      </c>
      <c r="Q37" s="82">
        <f t="shared" si="4"/>
        <v>0.10331061264713876</v>
      </c>
      <c r="R37" s="83">
        <v>0.10332990887391554</v>
      </c>
      <c r="S37" s="84">
        <f t="shared" si="5"/>
        <v>0.10343752386001816</v>
      </c>
      <c r="T37" s="85">
        <f>分析係数表!F40</f>
        <v>0.69599184782608692</v>
      </c>
      <c r="U37" s="86">
        <f t="shared" si="6"/>
        <v>7.1991673365888992E-2</v>
      </c>
      <c r="V37" s="87">
        <f>分析係数表!D40</f>
        <v>8.4918478260869568E-2</v>
      </c>
      <c r="W37" s="88">
        <f t="shared" si="7"/>
        <v>0</v>
      </c>
      <c r="X37" s="76">
        <f>分析係数表!E40</f>
        <v>5.1630434782608696E-2</v>
      </c>
      <c r="Y37" s="89">
        <f t="shared" si="8"/>
        <v>0</v>
      </c>
    </row>
    <row r="38" spans="1:25" x14ac:dyDescent="0.2">
      <c r="A38" s="6" t="s">
        <v>26</v>
      </c>
      <c r="B38" s="5" t="s">
        <v>276</v>
      </c>
      <c r="C38" s="90"/>
      <c r="D38" s="107">
        <f>投入係数表!AN38</f>
        <v>0</v>
      </c>
      <c r="E38" s="110">
        <f t="shared" si="9"/>
        <v>0</v>
      </c>
      <c r="F38" s="85">
        <f>分析係数表!C41</f>
        <v>0.61174300645557944</v>
      </c>
      <c r="G38" s="110">
        <f t="shared" si="0"/>
        <v>0</v>
      </c>
      <c r="H38" s="110">
        <v>9.2996096140982541E-4</v>
      </c>
      <c r="I38" s="110">
        <f t="shared" si="1"/>
        <v>9.2996096140982541E-4</v>
      </c>
      <c r="J38" s="85">
        <f>分析係数表!G41</f>
        <v>0.45221971407072986</v>
      </c>
      <c r="K38" s="111">
        <f t="shared" si="2"/>
        <v>4.2054668006569229E-4</v>
      </c>
      <c r="L38" s="79"/>
      <c r="M38" s="80"/>
      <c r="N38" s="81">
        <f>分析係数表!H41</f>
        <v>5.2210660244467667E-2</v>
      </c>
      <c r="O38" s="82">
        <f t="shared" si="3"/>
        <v>0.23196490179379778</v>
      </c>
      <c r="P38" s="76">
        <f>分析係数表!C41</f>
        <v>0.61174300645557944</v>
      </c>
      <c r="Q38" s="82">
        <f t="shared" si="4"/>
        <v>0.14190290641551109</v>
      </c>
      <c r="R38" s="83">
        <v>0.14383365422650232</v>
      </c>
      <c r="S38" s="84">
        <f t="shared" si="5"/>
        <v>0.14476361518791214</v>
      </c>
      <c r="T38" s="85">
        <f>分析係数表!F41</f>
        <v>0.5410082768999247</v>
      </c>
      <c r="U38" s="86">
        <f t="shared" si="6"/>
        <v>7.8318314010616119E-2</v>
      </c>
      <c r="V38" s="87">
        <f>分析係数表!D41</f>
        <v>0.16428392274893402</v>
      </c>
      <c r="W38" s="88">
        <f t="shared" si="7"/>
        <v>0</v>
      </c>
      <c r="X38" s="76">
        <f>分析係数表!E41</f>
        <v>0.16127414095811388</v>
      </c>
      <c r="Y38" s="89">
        <f t="shared" si="8"/>
        <v>0</v>
      </c>
    </row>
    <row r="39" spans="1:25" x14ac:dyDescent="0.2">
      <c r="A39" s="6" t="s">
        <v>51</v>
      </c>
      <c r="B39" s="5" t="s">
        <v>367</v>
      </c>
      <c r="C39" s="90"/>
      <c r="D39" s="107">
        <f>投入係数表!AN39</f>
        <v>0</v>
      </c>
      <c r="E39" s="110">
        <f t="shared" si="9"/>
        <v>0</v>
      </c>
      <c r="F39" s="85">
        <f>分析係数表!C42</f>
        <v>0</v>
      </c>
      <c r="G39" s="110">
        <f>E39*F39</f>
        <v>0</v>
      </c>
      <c r="H39" s="110">
        <v>0</v>
      </c>
      <c r="I39" s="110">
        <f>C39+H39</f>
        <v>0</v>
      </c>
      <c r="J39" s="85">
        <f>分析係数表!G42</f>
        <v>0</v>
      </c>
      <c r="K39" s="111">
        <f>I39*J39</f>
        <v>0</v>
      </c>
      <c r="L39" s="79"/>
      <c r="M39" s="80"/>
      <c r="N39" s="81">
        <f>分析係数表!H42</f>
        <v>1.5086108965329213E-2</v>
      </c>
      <c r="O39" s="82">
        <f t="shared" si="3"/>
        <v>6.7025541684543832E-2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107">
        <f>投入係数表!AN40</f>
        <v>0</v>
      </c>
      <c r="E40" s="110">
        <f t="shared" si="9"/>
        <v>0</v>
      </c>
      <c r="F40" s="85">
        <f>分析係数表!C43</f>
        <v>0.17601918465227817</v>
      </c>
      <c r="G40" s="110">
        <f>E40*F40</f>
        <v>0</v>
      </c>
      <c r="H40" s="110">
        <v>0.1712854380198022</v>
      </c>
      <c r="I40" s="110">
        <f>C40+H40</f>
        <v>0.1712854380198022</v>
      </c>
      <c r="J40" s="85">
        <f>分析係数表!G43</f>
        <v>0.3244228432563791</v>
      </c>
      <c r="K40" s="111">
        <f>I40*J40</f>
        <v>5.5568908810798526E-2</v>
      </c>
      <c r="L40" s="79"/>
      <c r="M40" s="80"/>
      <c r="N40" s="81">
        <f>分析係数表!H43</f>
        <v>4.0396237560776115E-2</v>
      </c>
      <c r="O40" s="82">
        <f t="shared" si="3"/>
        <v>0.17947501975168514</v>
      </c>
      <c r="P40" s="76">
        <f>分析係数表!C43</f>
        <v>0.17601918465227817</v>
      </c>
      <c r="Q40" s="82">
        <f>O40*P40</f>
        <v>3.1591046642143142E-2</v>
      </c>
      <c r="R40" s="83">
        <v>4.361523019288048E-2</v>
      </c>
      <c r="S40" s="84">
        <f>I40+R40</f>
        <v>0.21490066821268267</v>
      </c>
      <c r="T40" s="85">
        <f>分析係数表!F43</f>
        <v>0.59416767922235725</v>
      </c>
      <c r="U40" s="86">
        <f>S40*T40</f>
        <v>0.12768703129526346</v>
      </c>
      <c r="V40" s="87">
        <f>分析係数表!D43</f>
        <v>0.17253948967193194</v>
      </c>
      <c r="W40" s="88">
        <f>ROUND(S40*V40,0)</f>
        <v>0</v>
      </c>
      <c r="X40" s="76">
        <f>分析係数表!E43</f>
        <v>9.5990279465370601E-2</v>
      </c>
      <c r="Y40" s="89">
        <f>ROUND(S40*X40,0)</f>
        <v>0</v>
      </c>
    </row>
    <row r="41" spans="1:25" x14ac:dyDescent="0.2">
      <c r="A41" s="6" t="s">
        <v>340</v>
      </c>
      <c r="B41" s="5" t="s">
        <v>42</v>
      </c>
      <c r="C41" s="163"/>
      <c r="D41" s="107">
        <f>投入係数表!AN41</f>
        <v>0</v>
      </c>
      <c r="E41" s="110">
        <f t="shared" si="9"/>
        <v>0</v>
      </c>
      <c r="F41" s="85">
        <f>分析係数表!C44</f>
        <v>0.35545171339563864</v>
      </c>
      <c r="G41" s="110">
        <f>E41*F41</f>
        <v>0</v>
      </c>
      <c r="H41" s="110">
        <v>2.9273355884191062E-4</v>
      </c>
      <c r="I41" s="110">
        <f>C41+H41</f>
        <v>2.9273355884191062E-4</v>
      </c>
      <c r="J41" s="85">
        <f>分析係数表!G44</f>
        <v>0.26461880088823092</v>
      </c>
      <c r="K41" s="111">
        <f>I41*J41</f>
        <v>7.7462803320490773E-5</v>
      </c>
      <c r="L41" s="79"/>
      <c r="M41" s="80"/>
      <c r="N41" s="81">
        <f>分析係数表!H44</f>
        <v>0.11582678238742218</v>
      </c>
      <c r="O41" s="82">
        <f t="shared" si="3"/>
        <v>0.51460272817440433</v>
      </c>
      <c r="P41" s="76">
        <f>分析係数表!C44</f>
        <v>0.35545171339563864</v>
      </c>
      <c r="Q41" s="82">
        <f>O41*P41</f>
        <v>0.1829164214476621</v>
      </c>
      <c r="R41" s="83">
        <v>0.18521305400320545</v>
      </c>
      <c r="S41" s="84">
        <f>I41+R41</f>
        <v>0.18550578756204736</v>
      </c>
      <c r="T41" s="85">
        <f>分析係数表!F44</f>
        <v>0.46669133974833454</v>
      </c>
      <c r="U41" s="86">
        <f>S41*T41</f>
        <v>8.6573944528401822E-2</v>
      </c>
      <c r="V41" s="87">
        <f>分析係数表!D44</f>
        <v>0.18985936343449297</v>
      </c>
      <c r="W41" s="88">
        <f>ROUND(S41*V41,0)</f>
        <v>0</v>
      </c>
      <c r="X41" s="76">
        <f>分析係数表!E44</f>
        <v>0.1073279052553664</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0.22399893369033053</v>
      </c>
      <c r="I42" s="110">
        <f>C42+H42</f>
        <v>100.22399893369032</v>
      </c>
      <c r="J42" s="85">
        <f>分析係数表!G45</f>
        <v>0</v>
      </c>
      <c r="K42" s="111">
        <f>I42*J42</f>
        <v>0</v>
      </c>
      <c r="L42" s="79"/>
      <c r="M42" s="80"/>
      <c r="N42" s="81">
        <f>分析係数表!H45</f>
        <v>0</v>
      </c>
      <c r="O42" s="82">
        <f t="shared" si="3"/>
        <v>0</v>
      </c>
      <c r="P42" s="76">
        <f>分析係数表!C45</f>
        <v>1</v>
      </c>
      <c r="Q42" s="82">
        <f>O42*P42</f>
        <v>0</v>
      </c>
      <c r="R42" s="83">
        <v>1.4357850725314467E-2</v>
      </c>
      <c r="S42" s="84">
        <f>I42+R42</f>
        <v>100.23835678441564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0.4567198177676538</v>
      </c>
      <c r="G43" s="110">
        <f>E43*F43</f>
        <v>0</v>
      </c>
      <c r="H43" s="110">
        <v>6.5961900594498246E-2</v>
      </c>
      <c r="I43" s="110">
        <f>C43+H43</f>
        <v>6.5961900594498246E-2</v>
      </c>
      <c r="J43" s="85">
        <f>分析係数表!G46</f>
        <v>7.462686567164179E-3</v>
      </c>
      <c r="K43" s="111">
        <f>I43*J43</f>
        <v>4.9225298951118088E-4</v>
      </c>
      <c r="L43" s="79"/>
      <c r="M43" s="80"/>
      <c r="N43" s="81">
        <f>分析係数表!H46</f>
        <v>2.3901485890852909E-2</v>
      </c>
      <c r="O43" s="82">
        <f t="shared" si="3"/>
        <v>0.10619106905442788</v>
      </c>
      <c r="P43" s="76">
        <f>分析係数表!C46</f>
        <v>0.4567198177676538</v>
      </c>
      <c r="Q43" s="82">
        <f>O43*P43</f>
        <v>4.8499565707090644E-2</v>
      </c>
      <c r="R43" s="83">
        <v>5.1808094746763594E-2</v>
      </c>
      <c r="S43" s="84">
        <f>I43+R43</f>
        <v>0.11776999534126184</v>
      </c>
      <c r="T43" s="85">
        <f>分析係数表!F46</f>
        <v>0.31592039800995025</v>
      </c>
      <c r="U43" s="86">
        <f>S43*T43</f>
        <v>3.7205943801841425E-2</v>
      </c>
      <c r="V43" s="87">
        <f>分析係数表!D46</f>
        <v>2.4875621890547263E-3</v>
      </c>
      <c r="W43" s="88">
        <f>ROUND(S43*V43,0)</f>
        <v>0</v>
      </c>
      <c r="X43" s="76">
        <f>分析係数表!E46</f>
        <v>4.9751243781094526E-3</v>
      </c>
      <c r="Y43" s="89">
        <f>ROUND(S43*X43,0)</f>
        <v>0</v>
      </c>
    </row>
    <row r="44" spans="1:25" x14ac:dyDescent="0.2">
      <c r="A44" s="192">
        <v>40</v>
      </c>
      <c r="B44" s="14" t="s">
        <v>150</v>
      </c>
      <c r="C44" s="197">
        <f>SUM(C5:C43)</f>
        <v>100</v>
      </c>
      <c r="D44" s="108">
        <f>投入係数表!AN44</f>
        <v>1</v>
      </c>
      <c r="E44" s="96">
        <f>SUM(E5:E43)</f>
        <v>100.00000000000003</v>
      </c>
      <c r="F44" s="98">
        <f>分析係数表!C47</f>
        <v>0.36342247216802481</v>
      </c>
      <c r="G44" s="96">
        <f>SUM(G5:G43)</f>
        <v>33.393523627206108</v>
      </c>
      <c r="H44" s="96">
        <f>SUM(H5:H43)</f>
        <v>42.667630502609768</v>
      </c>
      <c r="I44" s="96">
        <f>SUM(I5:I43)</f>
        <v>142.66763050260974</v>
      </c>
      <c r="J44" s="98">
        <f>分析係数表!G47</f>
        <v>0.19905001489523683</v>
      </c>
      <c r="K44" s="112">
        <f>SUM(K5:K43)</f>
        <v>7.0859086866689536</v>
      </c>
      <c r="L44" s="94">
        <f>最終需要_まとめ!$L$33</f>
        <v>0.627</v>
      </c>
      <c r="M44" s="91">
        <f>K44*L44</f>
        <v>4.4428647465414342</v>
      </c>
      <c r="N44" s="95">
        <f>分析係数表!H47</f>
        <v>1</v>
      </c>
      <c r="O44" s="96">
        <f>SUM(O5:O43)</f>
        <v>4.4428647465414342</v>
      </c>
      <c r="P44" s="92">
        <f>分析係数表!C47</f>
        <v>0.36342247216802481</v>
      </c>
      <c r="Q44" s="96">
        <f>SUM(Q5:Q43)</f>
        <v>1.3371886706748244</v>
      </c>
      <c r="R44" s="91">
        <f>SUM(R5:R43)</f>
        <v>1.4939470373224835</v>
      </c>
      <c r="S44" s="97">
        <f>SUM(S5:S43)</f>
        <v>144.16157753993227</v>
      </c>
      <c r="T44" s="98">
        <f>分析係数表!F47</f>
        <v>0.46090827844162724</v>
      </c>
      <c r="U44" s="99">
        <f>SUM(U5:U43)</f>
        <v>14.240369529490918</v>
      </c>
      <c r="V44" s="100">
        <f>分析係数表!D47</f>
        <v>7.2937009698454208E-2</v>
      </c>
      <c r="W44" s="101">
        <f>SUM(W5:W43)</f>
        <v>1</v>
      </c>
      <c r="X44" s="92">
        <f>分析係数表!E47</f>
        <v>5.555923339181093E-2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0.28540305010893241</v>
      </c>
      <c r="G5" s="110">
        <f t="shared" ref="G5:G38" si="0">E5*F5</f>
        <v>0</v>
      </c>
      <c r="H5" s="110">
        <f t="array" ref="H5:H43">MMULT(逆行列係数!C5:AO43,'39'!G5:G43)</f>
        <v>2.8124881079812096E-3</v>
      </c>
      <c r="I5" s="110">
        <f t="shared" ref="I5:I38" si="1">C5+H5</f>
        <v>2.8124881079812096E-3</v>
      </c>
      <c r="J5" s="85">
        <f>分析係数表!G8</f>
        <v>0.12073170731707317</v>
      </c>
      <c r="K5" s="111">
        <f t="shared" ref="K5:K38" si="2">I5*J5</f>
        <v>3.3955649108553625E-4</v>
      </c>
      <c r="L5" s="79" t="s">
        <v>177</v>
      </c>
      <c r="M5" s="80" t="s">
        <v>177</v>
      </c>
      <c r="N5" s="81">
        <f>分析係数表!H8</f>
        <v>1.3177625301040578E-2</v>
      </c>
      <c r="O5" s="82">
        <f t="shared" ref="O5:O43" si="3">$M$44*N5</f>
        <v>8.6503800170770084E-2</v>
      </c>
      <c r="P5" s="76">
        <f>分析係数表!C8</f>
        <v>0.28540305010893241</v>
      </c>
      <c r="Q5" s="82">
        <f t="shared" ref="Q5:Q38" si="4">O5*P5</f>
        <v>2.468844841475137E-2</v>
      </c>
      <c r="R5" s="83">
        <f t="array" ref="R5:R43">MMULT(逆行列係数!C5:AO43,'39'!Q5:Q43)</f>
        <v>2.8558065985434495E-2</v>
      </c>
      <c r="S5" s="84">
        <f t="shared" ref="S5:S38" si="5">I5+R5</f>
        <v>3.1370554093415708E-2</v>
      </c>
      <c r="T5" s="85">
        <f>分析係数表!F8</f>
        <v>0.44634146341463415</v>
      </c>
      <c r="U5" s="86">
        <f t="shared" ref="U5:U38" si="6">S5*T5</f>
        <v>1.4001979022183109E-2</v>
      </c>
      <c r="V5" s="87">
        <f>分析係数表!D8</f>
        <v>0.27682926829268295</v>
      </c>
      <c r="W5" s="167">
        <f t="shared" ref="W5:W38" si="7">ROUND(S5*V5,0)</f>
        <v>0</v>
      </c>
      <c r="X5" s="76">
        <f>分析係数表!E8</f>
        <v>8.658536585365853E-2</v>
      </c>
      <c r="Y5" s="166">
        <f t="shared" ref="Y5:Y38" si="8">ROUND(S5*X5,0)</f>
        <v>0</v>
      </c>
    </row>
    <row r="6" spans="1:25" x14ac:dyDescent="0.2">
      <c r="A6" s="6" t="s">
        <v>219</v>
      </c>
      <c r="B6" s="5" t="s">
        <v>265</v>
      </c>
      <c r="C6" s="90"/>
      <c r="D6" s="107">
        <f>投入係数表!AO6</f>
        <v>0</v>
      </c>
      <c r="E6" s="110">
        <f t="shared" ref="E6:E43" si="9">$C$43*D6</f>
        <v>0</v>
      </c>
      <c r="F6" s="85">
        <f>分析係数表!C9</f>
        <v>1</v>
      </c>
      <c r="G6" s="110">
        <f t="shared" si="0"/>
        <v>0</v>
      </c>
      <c r="H6" s="110">
        <v>3.0110106751038288E-2</v>
      </c>
      <c r="I6" s="110">
        <f t="shared" si="1"/>
        <v>3.0110106751038288E-2</v>
      </c>
      <c r="J6" s="85">
        <f>分析係数表!G9</f>
        <v>0.24766355140186916</v>
      </c>
      <c r="K6" s="111">
        <f t="shared" si="2"/>
        <v>7.4571759710515386E-3</v>
      </c>
      <c r="L6" s="79"/>
      <c r="M6" s="80"/>
      <c r="N6" s="81">
        <f>分析係数表!H9</f>
        <v>6.816013086745127E-4</v>
      </c>
      <c r="O6" s="82">
        <f t="shared" si="3"/>
        <v>4.4743344915915565E-3</v>
      </c>
      <c r="P6" s="76">
        <f>分析係数表!C9</f>
        <v>1</v>
      </c>
      <c r="Q6" s="82">
        <f t="shared" si="4"/>
        <v>4.4743344915915565E-3</v>
      </c>
      <c r="R6" s="83">
        <v>5.643791794820583E-3</v>
      </c>
      <c r="S6" s="84">
        <f t="shared" si="5"/>
        <v>3.5753898545858871E-2</v>
      </c>
      <c r="T6" s="85">
        <f>分析係数表!F9</f>
        <v>0.64018691588785048</v>
      </c>
      <c r="U6" s="86">
        <f t="shared" si="6"/>
        <v>2.2889178041040494E-2</v>
      </c>
      <c r="V6" s="87">
        <f>分析係数表!D9</f>
        <v>0.1822429906542056</v>
      </c>
      <c r="W6" s="167">
        <f t="shared" si="7"/>
        <v>0</v>
      </c>
      <c r="X6" s="76">
        <f>分析係数表!E9</f>
        <v>0.10981308411214953</v>
      </c>
      <c r="Y6" s="166">
        <f t="shared" si="8"/>
        <v>0</v>
      </c>
    </row>
    <row r="7" spans="1:25" x14ac:dyDescent="0.2">
      <c r="A7" s="6" t="s">
        <v>220</v>
      </c>
      <c r="B7" s="5" t="s">
        <v>266</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1.3632026173490254E-3</v>
      </c>
      <c r="O7" s="82">
        <f t="shared" si="3"/>
        <v>8.9486689831831129E-3</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投入係数表!AO8</f>
        <v>0</v>
      </c>
      <c r="E8" s="110">
        <f t="shared" si="9"/>
        <v>0</v>
      </c>
      <c r="F8" s="85">
        <f>分析係数表!C11</f>
        <v>8.7822458270106263E-2</v>
      </c>
      <c r="G8" s="110">
        <f t="shared" si="0"/>
        <v>0</v>
      </c>
      <c r="H8" s="110">
        <v>3.7343579422884056E-2</v>
      </c>
      <c r="I8" s="110">
        <f t="shared" si="1"/>
        <v>3.7343579422884056E-2</v>
      </c>
      <c r="J8" s="85">
        <f>分析係数表!G11</f>
        <v>0.34070796460176989</v>
      </c>
      <c r="K8" s="111">
        <f t="shared" si="2"/>
        <v>1.2723254936115364E-2</v>
      </c>
      <c r="L8" s="79"/>
      <c r="M8" s="80"/>
      <c r="N8" s="81">
        <f>分析係数表!H11</f>
        <v>0</v>
      </c>
      <c r="O8" s="82">
        <f t="shared" si="3"/>
        <v>0</v>
      </c>
      <c r="P8" s="76">
        <f>分析係数表!C11</f>
        <v>8.7822458270106263E-2</v>
      </c>
      <c r="Q8" s="82">
        <f t="shared" si="4"/>
        <v>0</v>
      </c>
      <c r="R8" s="83">
        <v>5.9836523941086328E-3</v>
      </c>
      <c r="S8" s="84">
        <f t="shared" si="5"/>
        <v>4.332723181699269E-2</v>
      </c>
      <c r="T8" s="85">
        <f>分析係数表!F11</f>
        <v>0.55309734513274333</v>
      </c>
      <c r="U8" s="86">
        <f t="shared" si="6"/>
        <v>2.3964176889929585E-2</v>
      </c>
      <c r="V8" s="87">
        <f>分析係数表!D11</f>
        <v>2.2123893805309734E-2</v>
      </c>
      <c r="W8" s="167">
        <f t="shared" si="7"/>
        <v>0</v>
      </c>
      <c r="X8" s="76">
        <f>分析係数表!E11</f>
        <v>1.0324483775811209E-2</v>
      </c>
      <c r="Y8" s="166">
        <f t="shared" si="8"/>
        <v>0</v>
      </c>
    </row>
    <row r="9" spans="1:25" x14ac:dyDescent="0.2">
      <c r="A9" s="6" t="s">
        <v>222</v>
      </c>
      <c r="B9" s="5" t="s">
        <v>190</v>
      </c>
      <c r="C9" s="90"/>
      <c r="D9" s="107">
        <f>投入係数表!AO9</f>
        <v>2.4875621890547263E-3</v>
      </c>
      <c r="E9" s="110">
        <f t="shared" si="9"/>
        <v>0.24875621890547264</v>
      </c>
      <c r="F9" s="85">
        <f>分析係数表!C12</f>
        <v>5.1649194579391433E-2</v>
      </c>
      <c r="G9" s="110">
        <f t="shared" si="0"/>
        <v>1.2848058353082446E-2</v>
      </c>
      <c r="H9" s="110">
        <v>1.4076799287320899E-2</v>
      </c>
      <c r="I9" s="110">
        <f t="shared" si="1"/>
        <v>1.4076799287320899E-2</v>
      </c>
      <c r="J9" s="85">
        <f>分析係数表!G12</f>
        <v>0.11451828724353257</v>
      </c>
      <c r="K9" s="111">
        <f t="shared" si="2"/>
        <v>1.6120509442549692E-3</v>
      </c>
      <c r="L9" s="79"/>
      <c r="M9" s="80"/>
      <c r="N9" s="81">
        <f>分析係数表!H12</f>
        <v>9.8559549234334534E-2</v>
      </c>
      <c r="O9" s="82">
        <f t="shared" si="3"/>
        <v>0.64698876748413903</v>
      </c>
      <c r="P9" s="76">
        <f>分析係数表!C12</f>
        <v>5.1649194579391433E-2</v>
      </c>
      <c r="Q9" s="82">
        <f t="shared" si="4"/>
        <v>3.3416448742468935E-2</v>
      </c>
      <c r="R9" s="83">
        <v>3.595797527525911E-2</v>
      </c>
      <c r="S9" s="84">
        <f t="shared" si="5"/>
        <v>5.0034774562580007E-2</v>
      </c>
      <c r="T9" s="85">
        <f>分析係数表!F12</f>
        <v>0.48360838537020517</v>
      </c>
      <c r="U9" s="86">
        <f t="shared" si="6"/>
        <v>2.4197236538571532E-2</v>
      </c>
      <c r="V9" s="87">
        <f>分析係数表!D12</f>
        <v>3.2560214094558428E-2</v>
      </c>
      <c r="W9" s="167">
        <f t="shared" si="7"/>
        <v>0</v>
      </c>
      <c r="X9" s="76">
        <f>分析係数表!E12</f>
        <v>3.6685994647636042E-2</v>
      </c>
      <c r="Y9" s="166">
        <f t="shared" si="8"/>
        <v>0</v>
      </c>
    </row>
    <row r="10" spans="1:25" x14ac:dyDescent="0.2">
      <c r="A10" s="6" t="s">
        <v>223</v>
      </c>
      <c r="B10" s="5" t="s">
        <v>28</v>
      </c>
      <c r="C10" s="90"/>
      <c r="D10" s="107">
        <f>投入係数表!AO10</f>
        <v>4.9751243781094526E-3</v>
      </c>
      <c r="E10" s="110">
        <f t="shared" si="9"/>
        <v>0.49751243781094528</v>
      </c>
      <c r="F10" s="85">
        <f>分析係数表!C13</f>
        <v>0</v>
      </c>
      <c r="G10" s="110">
        <f t="shared" si="0"/>
        <v>0</v>
      </c>
      <c r="H10" s="110">
        <v>0</v>
      </c>
      <c r="I10" s="110">
        <f t="shared" si="1"/>
        <v>0</v>
      </c>
      <c r="J10" s="85">
        <f>分析係数表!G13</f>
        <v>0.24034334763948498</v>
      </c>
      <c r="K10" s="111">
        <f t="shared" si="2"/>
        <v>0</v>
      </c>
      <c r="L10" s="79"/>
      <c r="M10" s="80"/>
      <c r="N10" s="81">
        <f>分析係数表!H13</f>
        <v>1.4677148180124507E-2</v>
      </c>
      <c r="O10" s="82">
        <f t="shared" si="3"/>
        <v>9.6347336052271512E-2</v>
      </c>
      <c r="P10" s="76">
        <f>分析係数表!C13</f>
        <v>0</v>
      </c>
      <c r="Q10" s="82">
        <f t="shared" si="4"/>
        <v>0</v>
      </c>
      <c r="R10" s="83">
        <v>0</v>
      </c>
      <c r="S10" s="84">
        <f t="shared" si="5"/>
        <v>0</v>
      </c>
      <c r="T10" s="85">
        <f>分析係数表!F13</f>
        <v>0.37768240343347642</v>
      </c>
      <c r="U10" s="86">
        <f t="shared" si="6"/>
        <v>0</v>
      </c>
      <c r="V10" s="87">
        <f>分析係数表!D13</f>
        <v>0.18454935622317598</v>
      </c>
      <c r="W10" s="167">
        <f t="shared" si="7"/>
        <v>0</v>
      </c>
      <c r="X10" s="76">
        <f>分析係数表!E13</f>
        <v>0.16738197424892703</v>
      </c>
      <c r="Y10" s="166">
        <f t="shared" si="8"/>
        <v>0</v>
      </c>
    </row>
    <row r="11" spans="1:25" x14ac:dyDescent="0.2">
      <c r="A11" s="6" t="s">
        <v>224</v>
      </c>
      <c r="B11" s="5" t="s">
        <v>267</v>
      </c>
      <c r="C11" s="90"/>
      <c r="D11" s="107">
        <f>投入係数表!AO11</f>
        <v>0.1044776119402985</v>
      </c>
      <c r="E11" s="110">
        <f t="shared" si="9"/>
        <v>10.44776119402985</v>
      </c>
      <c r="F11" s="85">
        <f>分析係数表!C14</f>
        <v>0.34108258154059679</v>
      </c>
      <c r="G11" s="110">
        <f t="shared" si="0"/>
        <v>3.563549359379369</v>
      </c>
      <c r="H11" s="110">
        <v>4.3218107954076892</v>
      </c>
      <c r="I11" s="110">
        <f t="shared" si="1"/>
        <v>4.3218107954076892</v>
      </c>
      <c r="J11" s="85">
        <f>分析係数表!G14</f>
        <v>0.16056603773584904</v>
      </c>
      <c r="K11" s="111">
        <f t="shared" si="2"/>
        <v>0.69393603526263081</v>
      </c>
      <c r="L11" s="79"/>
      <c r="M11" s="80"/>
      <c r="N11" s="81">
        <f>分析係数表!H14</f>
        <v>1.2723224428590903E-3</v>
      </c>
      <c r="O11" s="82">
        <f t="shared" si="3"/>
        <v>8.3520910509709053E-3</v>
      </c>
      <c r="P11" s="76">
        <f>分析係数表!C14</f>
        <v>0.34108258154059679</v>
      </c>
      <c r="Q11" s="82">
        <f t="shared" si="4"/>
        <v>2.8487527769272725E-3</v>
      </c>
      <c r="R11" s="83">
        <v>1.8215932903088591E-2</v>
      </c>
      <c r="S11" s="84">
        <f t="shared" si="5"/>
        <v>4.3400267283107778</v>
      </c>
      <c r="T11" s="85">
        <f>分析係数表!F14</f>
        <v>0.29226415094339625</v>
      </c>
      <c r="U11" s="86">
        <f t="shared" si="6"/>
        <v>1.2684342268213953</v>
      </c>
      <c r="V11" s="87">
        <f>分析係数表!D14</f>
        <v>2.69811320754717E-2</v>
      </c>
      <c r="W11" s="167">
        <f t="shared" si="7"/>
        <v>0</v>
      </c>
      <c r="X11" s="76">
        <f>分析係数表!E14</f>
        <v>2.358490566037736E-2</v>
      </c>
      <c r="Y11" s="166">
        <f t="shared" si="8"/>
        <v>0</v>
      </c>
    </row>
    <row r="12" spans="1:25" x14ac:dyDescent="0.2">
      <c r="A12" s="6" t="s">
        <v>225</v>
      </c>
      <c r="B12" s="5" t="s">
        <v>29</v>
      </c>
      <c r="C12" s="90"/>
      <c r="D12" s="107">
        <f>投入係数表!AO12</f>
        <v>7.462686567164179E-3</v>
      </c>
      <c r="E12" s="110">
        <f t="shared" si="9"/>
        <v>0.74626865671641784</v>
      </c>
      <c r="F12" s="85">
        <f>分析係数表!C15</f>
        <v>0</v>
      </c>
      <c r="G12" s="110">
        <f t="shared" si="0"/>
        <v>0</v>
      </c>
      <c r="H12" s="110">
        <v>0</v>
      </c>
      <c r="I12" s="110">
        <f t="shared" si="1"/>
        <v>0</v>
      </c>
      <c r="J12" s="85">
        <f>分析係数表!G15</f>
        <v>9.6124031007751937E-2</v>
      </c>
      <c r="K12" s="111">
        <f t="shared" si="2"/>
        <v>0</v>
      </c>
      <c r="L12" s="79"/>
      <c r="M12" s="80"/>
      <c r="N12" s="81">
        <f>分析係数表!H15</f>
        <v>9.1334575362384696E-3</v>
      </c>
      <c r="O12" s="82">
        <f t="shared" si="3"/>
        <v>5.9956082187326856E-2</v>
      </c>
      <c r="P12" s="76">
        <f>分析係数表!C15</f>
        <v>0</v>
      </c>
      <c r="Q12" s="82">
        <f t="shared" si="4"/>
        <v>0</v>
      </c>
      <c r="R12" s="83">
        <v>0</v>
      </c>
      <c r="S12" s="84">
        <f t="shared" si="5"/>
        <v>0</v>
      </c>
      <c r="T12" s="85">
        <f>分析係数表!F15</f>
        <v>0.30232558139534882</v>
      </c>
      <c r="U12" s="86">
        <f t="shared" si="6"/>
        <v>0</v>
      </c>
      <c r="V12" s="87">
        <f>分析係数表!D15</f>
        <v>3.255813953488372E-2</v>
      </c>
      <c r="W12" s="167">
        <f t="shared" si="7"/>
        <v>0</v>
      </c>
      <c r="X12" s="76">
        <f>分析係数表!E15</f>
        <v>2.3255813953488372E-2</v>
      </c>
      <c r="Y12" s="166">
        <f t="shared" si="8"/>
        <v>0</v>
      </c>
    </row>
    <row r="13" spans="1:25" x14ac:dyDescent="0.2">
      <c r="A13" s="6" t="s">
        <v>226</v>
      </c>
      <c r="B13" s="5" t="s">
        <v>30</v>
      </c>
      <c r="C13" s="90"/>
      <c r="D13" s="107">
        <f>投入係数表!AO13</f>
        <v>1.4925373134328358E-2</v>
      </c>
      <c r="E13" s="110">
        <f t="shared" si="9"/>
        <v>1.4925373134328357</v>
      </c>
      <c r="F13" s="85">
        <f>分析係数表!C16</f>
        <v>7.999999999999996E-2</v>
      </c>
      <c r="G13" s="110">
        <f t="shared" si="0"/>
        <v>0.11940298507462679</v>
      </c>
      <c r="H13" s="110">
        <v>0.14987983309094222</v>
      </c>
      <c r="I13" s="110">
        <f t="shared" si="1"/>
        <v>0.14987983309094222</v>
      </c>
      <c r="J13" s="85">
        <f>分析係数表!G16</f>
        <v>3.4364261168384883E-2</v>
      </c>
      <c r="K13" s="111">
        <f t="shared" si="2"/>
        <v>5.1505097282110732E-3</v>
      </c>
      <c r="L13" s="79"/>
      <c r="M13" s="80"/>
      <c r="N13" s="81">
        <f>分析係数表!H16</f>
        <v>1.767619393829236E-2</v>
      </c>
      <c r="O13" s="82">
        <f t="shared" si="3"/>
        <v>0.11603440781527435</v>
      </c>
      <c r="P13" s="76">
        <f>分析係数表!C16</f>
        <v>7.999999999999996E-2</v>
      </c>
      <c r="Q13" s="82">
        <f t="shared" si="4"/>
        <v>9.2827526252219437E-3</v>
      </c>
      <c r="R13" s="83">
        <v>1.0885273266664715E-2</v>
      </c>
      <c r="S13" s="84">
        <f t="shared" si="5"/>
        <v>0.16076510635760694</v>
      </c>
      <c r="T13" s="85">
        <f>分析係数表!F16</f>
        <v>0.28865979381443296</v>
      </c>
      <c r="U13" s="86">
        <f t="shared" si="6"/>
        <v>4.6406422453742206E-2</v>
      </c>
      <c r="V13" s="87">
        <f>分析係数表!D16</f>
        <v>3.4364261168384883E-2</v>
      </c>
      <c r="W13" s="167">
        <f t="shared" si="7"/>
        <v>0</v>
      </c>
      <c r="X13" s="76">
        <f>分析係数表!E16</f>
        <v>3.4364261168384883E-2</v>
      </c>
      <c r="Y13" s="166">
        <f t="shared" si="8"/>
        <v>0</v>
      </c>
    </row>
    <row r="14" spans="1:25" x14ac:dyDescent="0.2">
      <c r="A14" s="6" t="s">
        <v>2</v>
      </c>
      <c r="B14" s="5" t="s">
        <v>364</v>
      </c>
      <c r="C14" s="90"/>
      <c r="D14" s="107">
        <f>投入係数表!AO14</f>
        <v>1.4925373134328358E-2</v>
      </c>
      <c r="E14" s="110">
        <f t="shared" si="9"/>
        <v>1.4925373134328357</v>
      </c>
      <c r="F14" s="85">
        <f>分析係数表!C17</f>
        <v>0.11736526946107784</v>
      </c>
      <c r="G14" s="110">
        <f t="shared" si="0"/>
        <v>0.17517204397175795</v>
      </c>
      <c r="H14" s="110">
        <v>0.21844280835255023</v>
      </c>
      <c r="I14" s="110">
        <f t="shared" si="1"/>
        <v>0.21844280835255023</v>
      </c>
      <c r="J14" s="85">
        <f>分析係数表!G17</f>
        <v>0.2134453781512605</v>
      </c>
      <c r="K14" s="111">
        <f t="shared" si="2"/>
        <v>4.6625607833233405E-2</v>
      </c>
      <c r="L14" s="79"/>
      <c r="M14" s="80"/>
      <c r="N14" s="81">
        <f>分析係数表!H17</f>
        <v>2.9081655836779205E-3</v>
      </c>
      <c r="O14" s="82">
        <f t="shared" si="3"/>
        <v>1.9090493830790641E-2</v>
      </c>
      <c r="P14" s="76">
        <f>分析係数表!C17</f>
        <v>0.11736526946107784</v>
      </c>
      <c r="Q14" s="82">
        <f t="shared" si="4"/>
        <v>2.2405609525957878E-3</v>
      </c>
      <c r="R14" s="83">
        <v>3.9004104012278513E-3</v>
      </c>
      <c r="S14" s="84">
        <f t="shared" si="5"/>
        <v>0.22234321875377808</v>
      </c>
      <c r="T14" s="85">
        <f>分析係数表!F17</f>
        <v>0.32436974789915968</v>
      </c>
      <c r="U14" s="86">
        <f t="shared" si="6"/>
        <v>7.2121413814250704E-2</v>
      </c>
      <c r="V14" s="87">
        <f>分析係数表!D17</f>
        <v>3.0252100840336135E-2</v>
      </c>
      <c r="W14" s="167">
        <f t="shared" si="7"/>
        <v>0</v>
      </c>
      <c r="X14" s="76">
        <f>分析係数表!E17</f>
        <v>2.0168067226890758E-2</v>
      </c>
      <c r="Y14" s="166">
        <f t="shared" si="8"/>
        <v>0</v>
      </c>
    </row>
    <row r="15" spans="1:25" x14ac:dyDescent="0.2">
      <c r="A15" s="6" t="s">
        <v>3</v>
      </c>
      <c r="B15" s="5" t="s">
        <v>31</v>
      </c>
      <c r="C15" s="90"/>
      <c r="D15" s="107">
        <f>投入係数表!AO15</f>
        <v>4.9751243781094526E-3</v>
      </c>
      <c r="E15" s="110">
        <f t="shared" si="9"/>
        <v>0.49751243781094528</v>
      </c>
      <c r="F15" s="85">
        <f>分析係数表!C18</f>
        <v>0.3260188087774295</v>
      </c>
      <c r="G15" s="110">
        <f t="shared" si="0"/>
        <v>0.16219841232707935</v>
      </c>
      <c r="H15" s="110">
        <v>0.18159354338857983</v>
      </c>
      <c r="I15" s="110">
        <f t="shared" si="1"/>
        <v>0.18159354338857983</v>
      </c>
      <c r="J15" s="85">
        <f>分析係数表!G18</f>
        <v>0.2148626817447496</v>
      </c>
      <c r="K15" s="111">
        <f t="shared" si="2"/>
        <v>3.9017675720001803E-2</v>
      </c>
      <c r="L15" s="79"/>
      <c r="M15" s="80"/>
      <c r="N15" s="81">
        <f>分析係数表!H18</f>
        <v>4.544008724496751E-4</v>
      </c>
      <c r="O15" s="82">
        <f t="shared" si="3"/>
        <v>2.9828896610610374E-3</v>
      </c>
      <c r="P15" s="76">
        <f>分析係数表!C18</f>
        <v>0.3260188087774295</v>
      </c>
      <c r="Q15" s="82">
        <f t="shared" si="4"/>
        <v>9.7247813401362987E-4</v>
      </c>
      <c r="R15" s="83">
        <v>2.2175145785260516E-3</v>
      </c>
      <c r="S15" s="84">
        <f t="shared" si="5"/>
        <v>0.1838110579671059</v>
      </c>
      <c r="T15" s="85">
        <f>分析係数表!F18</f>
        <v>0.44749596122778673</v>
      </c>
      <c r="U15" s="86">
        <f t="shared" si="6"/>
        <v>8.2254706069286476E-2</v>
      </c>
      <c r="V15" s="87">
        <f>分析係数表!D18</f>
        <v>7.5928917609046853E-2</v>
      </c>
      <c r="W15" s="167">
        <f t="shared" si="7"/>
        <v>0</v>
      </c>
      <c r="X15" s="76">
        <f>分析係数表!E18</f>
        <v>7.1082390953150248E-2</v>
      </c>
      <c r="Y15" s="166">
        <f t="shared" si="8"/>
        <v>0</v>
      </c>
    </row>
    <row r="16" spans="1:25" x14ac:dyDescent="0.2">
      <c r="A16" s="6" t="s">
        <v>4</v>
      </c>
      <c r="B16" s="5" t="s">
        <v>32</v>
      </c>
      <c r="C16" s="90"/>
      <c r="D16" s="107">
        <f>投入係数表!AO16</f>
        <v>2.4875621890547263E-3</v>
      </c>
      <c r="E16" s="110">
        <f t="shared" si="9"/>
        <v>0.24875621890547264</v>
      </c>
      <c r="F16" s="85">
        <f>分析係数表!C19</f>
        <v>0</v>
      </c>
      <c r="G16" s="110">
        <f t="shared" si="0"/>
        <v>0</v>
      </c>
      <c r="H16" s="110">
        <v>0</v>
      </c>
      <c r="I16" s="110">
        <f t="shared" si="1"/>
        <v>0</v>
      </c>
      <c r="J16" s="85">
        <f>分析係数表!G19</f>
        <v>0</v>
      </c>
      <c r="K16" s="111">
        <f t="shared" si="2"/>
        <v>0</v>
      </c>
      <c r="L16" s="79"/>
      <c r="M16" s="80"/>
      <c r="N16" s="81">
        <f>分析係数表!H19</f>
        <v>-1.3632026173490252E-4</v>
      </c>
      <c r="O16" s="82">
        <f t="shared" si="3"/>
        <v>-8.9486689831831114E-4</v>
      </c>
      <c r="P16" s="76">
        <f>分析係数表!C19</f>
        <v>0</v>
      </c>
      <c r="Q16" s="82">
        <f t="shared" si="4"/>
        <v>0</v>
      </c>
      <c r="R16" s="83">
        <v>0</v>
      </c>
      <c r="S16" s="84">
        <f t="shared" si="5"/>
        <v>0</v>
      </c>
      <c r="T16" s="85">
        <f>分析係数表!F19</f>
        <v>0.2</v>
      </c>
      <c r="U16" s="86">
        <f t="shared" si="6"/>
        <v>0</v>
      </c>
      <c r="V16" s="87">
        <f>分析係数表!D19</f>
        <v>0</v>
      </c>
      <c r="W16" s="167">
        <f t="shared" si="7"/>
        <v>0</v>
      </c>
      <c r="X16" s="76">
        <f>分析係数表!E19</f>
        <v>0</v>
      </c>
      <c r="Y16" s="166">
        <f t="shared" si="8"/>
        <v>0</v>
      </c>
    </row>
    <row r="17" spans="1:25" x14ac:dyDescent="0.2">
      <c r="A17" s="6" t="s">
        <v>5</v>
      </c>
      <c r="B17" s="5" t="s">
        <v>33</v>
      </c>
      <c r="C17" s="90"/>
      <c r="D17" s="107">
        <f>投入係数表!AO17</f>
        <v>2.4875621890547263E-3</v>
      </c>
      <c r="E17" s="110">
        <f t="shared" si="9"/>
        <v>0.24875621890547264</v>
      </c>
      <c r="F17" s="85">
        <f>分析係数表!C20</f>
        <v>0.14381270903010035</v>
      </c>
      <c r="G17" s="110">
        <f t="shared" si="0"/>
        <v>3.5774305728880684E-2</v>
      </c>
      <c r="H17" s="110">
        <v>4.8141316044442453E-2</v>
      </c>
      <c r="I17" s="110">
        <f t="shared" si="1"/>
        <v>4.8141316044442453E-2</v>
      </c>
      <c r="J17" s="85">
        <f>分析係数表!G20</f>
        <v>0.10504201680672269</v>
      </c>
      <c r="K17" s="111">
        <f t="shared" si="2"/>
        <v>5.0568609290380729E-3</v>
      </c>
      <c r="L17" s="79"/>
      <c r="M17" s="80"/>
      <c r="N17" s="81">
        <f>分析係数表!H20</f>
        <v>5.9072113418457762E-4</v>
      </c>
      <c r="O17" s="82">
        <f t="shared" si="3"/>
        <v>3.8777565593793488E-3</v>
      </c>
      <c r="P17" s="76">
        <f>分析係数表!C20</f>
        <v>0.14381270903010035</v>
      </c>
      <c r="Q17" s="82">
        <f t="shared" si="4"/>
        <v>5.576706757635853E-4</v>
      </c>
      <c r="R17" s="83">
        <v>1.1614650920282006E-3</v>
      </c>
      <c r="S17" s="84">
        <f t="shared" si="5"/>
        <v>4.9302781136470651E-2</v>
      </c>
      <c r="T17" s="85">
        <f>分析係数表!F20</f>
        <v>0.23109243697478993</v>
      </c>
      <c r="U17" s="86">
        <f t="shared" si="6"/>
        <v>1.1393499842461706E-2</v>
      </c>
      <c r="V17" s="87">
        <f>分析係数表!D20</f>
        <v>5.0420168067226892E-2</v>
      </c>
      <c r="W17" s="167">
        <f t="shared" si="7"/>
        <v>0</v>
      </c>
      <c r="X17" s="76">
        <f>分析係数表!E20</f>
        <v>5.4621848739495799E-2</v>
      </c>
      <c r="Y17" s="166">
        <f t="shared" si="8"/>
        <v>0</v>
      </c>
    </row>
    <row r="18" spans="1:25" x14ac:dyDescent="0.2">
      <c r="A18" s="6" t="s">
        <v>6</v>
      </c>
      <c r="B18" s="5" t="s">
        <v>34</v>
      </c>
      <c r="C18" s="90"/>
      <c r="D18" s="107">
        <f>投入係数表!AO18</f>
        <v>4.9751243781094526E-3</v>
      </c>
      <c r="E18" s="110">
        <f t="shared" si="9"/>
        <v>0.49751243781094528</v>
      </c>
      <c r="F18" s="85">
        <f>分析係数表!C21</f>
        <v>1.9047619047619091E-2</v>
      </c>
      <c r="G18" s="110">
        <f t="shared" si="0"/>
        <v>9.4764273868751699E-3</v>
      </c>
      <c r="H18" s="110">
        <v>1.2966006506831732E-2</v>
      </c>
      <c r="I18" s="110">
        <f t="shared" si="1"/>
        <v>1.2966006506831732E-2</v>
      </c>
      <c r="J18" s="85">
        <f>分析係数表!G21</f>
        <v>0.29914529914529914</v>
      </c>
      <c r="K18" s="111">
        <f t="shared" si="2"/>
        <v>3.8787198952060734E-3</v>
      </c>
      <c r="L18" s="79"/>
      <c r="M18" s="80"/>
      <c r="N18" s="81">
        <f>分析係数表!H21</f>
        <v>9.5424183214431774E-4</v>
      </c>
      <c r="O18" s="82">
        <f t="shared" si="3"/>
        <v>6.2640682882281794E-3</v>
      </c>
      <c r="P18" s="76">
        <f>分析係数表!C21</f>
        <v>1.9047619047619091E-2</v>
      </c>
      <c r="Q18" s="82">
        <f t="shared" si="4"/>
        <v>1.1931558644244179E-4</v>
      </c>
      <c r="R18" s="83">
        <v>2.4797659280584701E-4</v>
      </c>
      <c r="S18" s="84">
        <f t="shared" si="5"/>
        <v>1.3213983099637578E-2</v>
      </c>
      <c r="T18" s="85">
        <f>分析係数表!F21</f>
        <v>0.44444444444444442</v>
      </c>
      <c r="U18" s="86">
        <f t="shared" si="6"/>
        <v>5.8728813776167009E-3</v>
      </c>
      <c r="V18" s="87">
        <f>分析係数表!D21</f>
        <v>3.4188034188034191E-2</v>
      </c>
      <c r="W18" s="167">
        <f t="shared" si="7"/>
        <v>0</v>
      </c>
      <c r="X18" s="76">
        <f>分析係数表!E21</f>
        <v>8.5470085470085479E-3</v>
      </c>
      <c r="Y18" s="166">
        <f t="shared" si="8"/>
        <v>0</v>
      </c>
    </row>
    <row r="19" spans="1:25" x14ac:dyDescent="0.2">
      <c r="A19" s="6" t="s">
        <v>7</v>
      </c>
      <c r="B19" s="5" t="s">
        <v>268</v>
      </c>
      <c r="C19" s="90"/>
      <c r="D19" s="107">
        <f>投入係数表!AO19</f>
        <v>0</v>
      </c>
      <c r="E19" s="110">
        <f t="shared" si="9"/>
        <v>0</v>
      </c>
      <c r="F19" s="85">
        <f>分析係数表!C22</f>
        <v>0</v>
      </c>
      <c r="G19" s="110">
        <f t="shared" si="0"/>
        <v>0</v>
      </c>
      <c r="H19" s="110">
        <v>0</v>
      </c>
      <c r="I19" s="110">
        <f t="shared" si="1"/>
        <v>0</v>
      </c>
      <c r="J19" s="85">
        <f>分析係数表!G22</f>
        <v>0.21739130434782608</v>
      </c>
      <c r="K19" s="111">
        <f t="shared" si="2"/>
        <v>0</v>
      </c>
      <c r="L19" s="79"/>
      <c r="M19" s="80"/>
      <c r="N19" s="81">
        <f>分析係数表!H22</f>
        <v>4.5440087244967509E-5</v>
      </c>
      <c r="O19" s="82">
        <f t="shared" si="3"/>
        <v>2.9828896610610377E-4</v>
      </c>
      <c r="P19" s="76">
        <f>分析係数表!C22</f>
        <v>0</v>
      </c>
      <c r="Q19" s="82">
        <f t="shared" si="4"/>
        <v>0</v>
      </c>
      <c r="R19" s="83">
        <v>0</v>
      </c>
      <c r="S19" s="84">
        <f t="shared" si="5"/>
        <v>0</v>
      </c>
      <c r="T19" s="85">
        <f>分析係数表!F22</f>
        <v>0.47826086956521741</v>
      </c>
      <c r="U19" s="86">
        <f t="shared" si="6"/>
        <v>0</v>
      </c>
      <c r="V19" s="87">
        <f>分析係数表!D22</f>
        <v>0.17391304347826086</v>
      </c>
      <c r="W19" s="167">
        <f t="shared" si="7"/>
        <v>0</v>
      </c>
      <c r="X19" s="76">
        <f>分析係数表!E22</f>
        <v>0.17391304347826086</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0.22047244094488189</v>
      </c>
      <c r="K20" s="111">
        <f t="shared" si="2"/>
        <v>0</v>
      </c>
      <c r="L20" s="79"/>
      <c r="M20" s="80"/>
      <c r="N20" s="81">
        <f>分析係数表!H23</f>
        <v>4.5440087244967509E-5</v>
      </c>
      <c r="O20" s="82">
        <f t="shared" si="3"/>
        <v>2.9828896610610377E-4</v>
      </c>
      <c r="P20" s="76">
        <f>分析係数表!C23</f>
        <v>0</v>
      </c>
      <c r="Q20" s="82">
        <f t="shared" si="4"/>
        <v>0</v>
      </c>
      <c r="R20" s="83">
        <v>0</v>
      </c>
      <c r="S20" s="84">
        <f t="shared" si="5"/>
        <v>0</v>
      </c>
      <c r="T20" s="85">
        <f>分析係数表!F23</f>
        <v>0.44094488188976377</v>
      </c>
      <c r="U20" s="86">
        <f t="shared" si="6"/>
        <v>0</v>
      </c>
      <c r="V20" s="87">
        <f>分析係数表!D23</f>
        <v>6.2992125984251968E-2</v>
      </c>
      <c r="W20" s="167">
        <f t="shared" si="7"/>
        <v>0</v>
      </c>
      <c r="X20" s="76">
        <f>分析係数表!E23</f>
        <v>3.937007874015748E-2</v>
      </c>
      <c r="Y20" s="166">
        <f t="shared" si="8"/>
        <v>0</v>
      </c>
    </row>
    <row r="21" spans="1:25" x14ac:dyDescent="0.2">
      <c r="A21" s="6" t="s">
        <v>9</v>
      </c>
      <c r="B21" s="5" t="s">
        <v>270</v>
      </c>
      <c r="C21" s="90"/>
      <c r="D21" s="107">
        <f>投入係数表!AO21</f>
        <v>4.9751243781094526E-3</v>
      </c>
      <c r="E21" s="110">
        <f t="shared" si="9"/>
        <v>0.49751243781094528</v>
      </c>
      <c r="F21" s="85">
        <f>分析係数表!C24</f>
        <v>1.5105740181268867E-2</v>
      </c>
      <c r="G21" s="110">
        <f t="shared" si="0"/>
        <v>7.515293622521825E-3</v>
      </c>
      <c r="H21" s="110">
        <v>8.6405109614795823E-3</v>
      </c>
      <c r="I21" s="110">
        <f t="shared" si="1"/>
        <v>8.6405109614795823E-3</v>
      </c>
      <c r="J21" s="85">
        <f>分析係数表!G24</f>
        <v>0.33333333333333331</v>
      </c>
      <c r="K21" s="111">
        <f t="shared" si="2"/>
        <v>2.8801703204931941E-3</v>
      </c>
      <c r="L21" s="79"/>
      <c r="M21" s="80"/>
      <c r="N21" s="81">
        <f>分析係数表!H24</f>
        <v>4.0896078520470761E-4</v>
      </c>
      <c r="O21" s="82">
        <f t="shared" si="3"/>
        <v>2.684600694954934E-3</v>
      </c>
      <c r="P21" s="76">
        <f>分析係数表!C24</f>
        <v>1.5105740181268867E-2</v>
      </c>
      <c r="Q21" s="82">
        <f t="shared" si="4"/>
        <v>4.0552880588443073E-5</v>
      </c>
      <c r="R21" s="83">
        <v>1.0434432927226522E-4</v>
      </c>
      <c r="S21" s="84">
        <f t="shared" si="5"/>
        <v>8.7448552907518472E-3</v>
      </c>
      <c r="T21" s="85">
        <f>分析係数表!F24</f>
        <v>0.55555555555555558</v>
      </c>
      <c r="U21" s="86">
        <f t="shared" si="6"/>
        <v>4.8582529393065817E-3</v>
      </c>
      <c r="V21" s="87">
        <f>分析係数表!D24</f>
        <v>0</v>
      </c>
      <c r="W21" s="167">
        <f t="shared" si="7"/>
        <v>0</v>
      </c>
      <c r="X21" s="76">
        <f>分析係数表!E24</f>
        <v>0</v>
      </c>
      <c r="Y21" s="166">
        <f t="shared" si="8"/>
        <v>0</v>
      </c>
    </row>
    <row r="22" spans="1:25" x14ac:dyDescent="0.2">
      <c r="A22" s="6" t="s">
        <v>10</v>
      </c>
      <c r="B22" s="5" t="s">
        <v>271</v>
      </c>
      <c r="C22" s="90"/>
      <c r="D22" s="107">
        <f>投入係数表!AO22</f>
        <v>7.462686567164179E-3</v>
      </c>
      <c r="E22" s="110">
        <f t="shared" si="9"/>
        <v>0.74626865671641784</v>
      </c>
      <c r="F22" s="85">
        <f>分析係数表!C25</f>
        <v>0</v>
      </c>
      <c r="G22" s="110">
        <f t="shared" si="0"/>
        <v>0</v>
      </c>
      <c r="H22" s="110">
        <v>0</v>
      </c>
      <c r="I22" s="110">
        <f t="shared" si="1"/>
        <v>0</v>
      </c>
      <c r="J22" s="85">
        <f>分析係数表!G25</f>
        <v>0.2857142857142857</v>
      </c>
      <c r="K22" s="111">
        <f t="shared" si="2"/>
        <v>0</v>
      </c>
      <c r="L22" s="79"/>
      <c r="M22" s="80"/>
      <c r="N22" s="81">
        <f>分析係数表!H25</f>
        <v>5.4528104693961008E-4</v>
      </c>
      <c r="O22" s="82">
        <f t="shared" si="3"/>
        <v>3.5794675932732446E-3</v>
      </c>
      <c r="P22" s="76">
        <f>分析係数表!C25</f>
        <v>0</v>
      </c>
      <c r="Q22" s="82">
        <f t="shared" si="4"/>
        <v>0</v>
      </c>
      <c r="R22" s="83">
        <v>0</v>
      </c>
      <c r="S22" s="84">
        <f t="shared" si="5"/>
        <v>0</v>
      </c>
      <c r="T22" s="85">
        <f>分析係数表!F25</f>
        <v>0.5</v>
      </c>
      <c r="U22" s="86">
        <f t="shared" si="6"/>
        <v>0</v>
      </c>
      <c r="V22" s="87">
        <f>分析係数表!D25</f>
        <v>0</v>
      </c>
      <c r="W22" s="167">
        <f t="shared" si="7"/>
        <v>0</v>
      </c>
      <c r="X22" s="76">
        <f>分析係数表!E25</f>
        <v>0</v>
      </c>
      <c r="Y22" s="166">
        <f t="shared" si="8"/>
        <v>0</v>
      </c>
    </row>
    <row r="23" spans="1:25" x14ac:dyDescent="0.2">
      <c r="A23" s="6" t="s">
        <v>11</v>
      </c>
      <c r="B23" s="5" t="s">
        <v>35</v>
      </c>
      <c r="C23" s="90"/>
      <c r="D23" s="107">
        <f>投入係数表!AO23</f>
        <v>2.4875621890547263E-3</v>
      </c>
      <c r="E23" s="110">
        <f t="shared" si="9"/>
        <v>0.24875621890547264</v>
      </c>
      <c r="F23" s="85">
        <f>分析係数表!C26</f>
        <v>0.3413940256045519</v>
      </c>
      <c r="G23" s="110">
        <f t="shared" si="0"/>
        <v>8.4923886966306442E-2</v>
      </c>
      <c r="H23" s="110">
        <v>0.10892043046414274</v>
      </c>
      <c r="I23" s="110">
        <f t="shared" si="1"/>
        <v>0.10892043046414274</v>
      </c>
      <c r="J23" s="85">
        <f>分析係数表!G26</f>
        <v>0.19709090909090909</v>
      </c>
      <c r="K23" s="111">
        <f t="shared" si="2"/>
        <v>2.1467226658751042E-2</v>
      </c>
      <c r="L23" s="79"/>
      <c r="M23" s="80"/>
      <c r="N23" s="81">
        <f>分析係数表!H26</f>
        <v>1.1996183032671423E-2</v>
      </c>
      <c r="O23" s="82">
        <f t="shared" si="3"/>
        <v>7.8748287052011395E-2</v>
      </c>
      <c r="P23" s="76">
        <f>分析係数表!C26</f>
        <v>0.3413940256045519</v>
      </c>
      <c r="Q23" s="82">
        <f t="shared" si="4"/>
        <v>2.6884194726148981E-2</v>
      </c>
      <c r="R23" s="83">
        <v>2.8494312606063405E-2</v>
      </c>
      <c r="S23" s="84">
        <f t="shared" si="5"/>
        <v>0.13741474307020615</v>
      </c>
      <c r="T23" s="85">
        <f>分析係数表!F26</f>
        <v>0.33090909090909093</v>
      </c>
      <c r="U23" s="86">
        <f t="shared" si="6"/>
        <v>4.5471787706868223E-2</v>
      </c>
      <c r="V23" s="87">
        <f>分析係数表!D26</f>
        <v>1.6E-2</v>
      </c>
      <c r="W23" s="167">
        <f t="shared" si="7"/>
        <v>0</v>
      </c>
      <c r="X23" s="76">
        <f>分析係数表!E26</f>
        <v>1.6E-2</v>
      </c>
      <c r="Y23" s="166">
        <f t="shared" si="8"/>
        <v>0</v>
      </c>
    </row>
    <row r="24" spans="1:25" x14ac:dyDescent="0.2">
      <c r="A24" s="6" t="s">
        <v>12</v>
      </c>
      <c r="B24" s="5" t="s">
        <v>365</v>
      </c>
      <c r="C24" s="90"/>
      <c r="D24" s="107">
        <f>投入係数表!AO24</f>
        <v>0</v>
      </c>
      <c r="E24" s="110">
        <f t="shared" si="9"/>
        <v>0</v>
      </c>
      <c r="F24" s="85">
        <f>分析係数表!C27</f>
        <v>1.9120458891013214E-3</v>
      </c>
      <c r="G24" s="110">
        <f t="shared" si="0"/>
        <v>0</v>
      </c>
      <c r="H24" s="110">
        <v>7.7982762754534528E-5</v>
      </c>
      <c r="I24" s="110">
        <f t="shared" si="1"/>
        <v>7.7982762754534528E-5</v>
      </c>
      <c r="J24" s="85">
        <f>分析係数表!G27</f>
        <v>0.2857142857142857</v>
      </c>
      <c r="K24" s="111">
        <f t="shared" si="2"/>
        <v>2.2280789358438436E-5</v>
      </c>
      <c r="L24" s="79"/>
      <c r="M24" s="80"/>
      <c r="N24" s="81">
        <f>分析係数表!H27</f>
        <v>1.131458172399691E-2</v>
      </c>
      <c r="O24" s="82">
        <f t="shared" si="3"/>
        <v>7.427395256041984E-2</v>
      </c>
      <c r="P24" s="76">
        <f>分析係数表!C27</f>
        <v>1.9120458891013214E-3</v>
      </c>
      <c r="Q24" s="82">
        <f t="shared" si="4"/>
        <v>1.4201520566045733E-4</v>
      </c>
      <c r="R24" s="83">
        <v>1.4237051939545027E-4</v>
      </c>
      <c r="S24" s="84">
        <f t="shared" si="5"/>
        <v>2.2035328214998481E-4</v>
      </c>
      <c r="T24" s="85">
        <f>分析係数表!F27</f>
        <v>0.5714285714285714</v>
      </c>
      <c r="U24" s="86">
        <f t="shared" si="6"/>
        <v>1.2591616122856273E-4</v>
      </c>
      <c r="V24" s="87">
        <f>分析係数表!D27</f>
        <v>0</v>
      </c>
      <c r="W24" s="167">
        <f t="shared" si="7"/>
        <v>0</v>
      </c>
      <c r="X24" s="76">
        <f>分析係数表!E27</f>
        <v>0</v>
      </c>
      <c r="Y24" s="166">
        <f t="shared" si="8"/>
        <v>0</v>
      </c>
    </row>
    <row r="25" spans="1:25" x14ac:dyDescent="0.2">
      <c r="A25" s="6" t="s">
        <v>13</v>
      </c>
      <c r="B25" s="5" t="s">
        <v>191</v>
      </c>
      <c r="C25" s="90"/>
      <c r="D25" s="107">
        <f>投入係数表!AO25</f>
        <v>0</v>
      </c>
      <c r="E25" s="110">
        <f t="shared" si="9"/>
        <v>0</v>
      </c>
      <c r="F25" s="85">
        <f>分析係数表!C28</f>
        <v>4.5924225028702859E-3</v>
      </c>
      <c r="G25" s="110">
        <f t="shared" si="0"/>
        <v>0</v>
      </c>
      <c r="H25" s="110">
        <v>7.2337356485332733E-4</v>
      </c>
      <c r="I25" s="110">
        <f t="shared" si="1"/>
        <v>7.2337356485332733E-4</v>
      </c>
      <c r="J25" s="85">
        <f>分析係数表!G28</f>
        <v>0.125</v>
      </c>
      <c r="K25" s="111">
        <f t="shared" si="2"/>
        <v>9.0421695606665917E-5</v>
      </c>
      <c r="L25" s="79"/>
      <c r="M25" s="80"/>
      <c r="N25" s="81">
        <f>分析係数表!H28</f>
        <v>2.2174762575544144E-2</v>
      </c>
      <c r="O25" s="82">
        <f t="shared" si="3"/>
        <v>0.14556501545977862</v>
      </c>
      <c r="P25" s="76">
        <f>分析係数表!C28</f>
        <v>4.5924225028702859E-3</v>
      </c>
      <c r="Q25" s="82">
        <f t="shared" si="4"/>
        <v>6.6849605262814845E-4</v>
      </c>
      <c r="R25" s="83">
        <v>6.8613421531861247E-4</v>
      </c>
      <c r="S25" s="84">
        <f t="shared" si="5"/>
        <v>1.4095077801719398E-3</v>
      </c>
      <c r="T25" s="85">
        <f>分析係数表!F28</f>
        <v>0.20833333333333334</v>
      </c>
      <c r="U25" s="86">
        <f t="shared" si="6"/>
        <v>2.9364745420248749E-4</v>
      </c>
      <c r="V25" s="87">
        <f>分析係数表!D28</f>
        <v>1.1875</v>
      </c>
      <c r="W25" s="167">
        <f t="shared" si="7"/>
        <v>0</v>
      </c>
      <c r="X25" s="76">
        <f>分析係数表!E28</f>
        <v>1.2291666666666667</v>
      </c>
      <c r="Y25" s="166">
        <f t="shared" si="8"/>
        <v>0</v>
      </c>
    </row>
    <row r="26" spans="1:25" x14ac:dyDescent="0.2">
      <c r="A26" s="6" t="s">
        <v>14</v>
      </c>
      <c r="B26" s="5" t="s">
        <v>50</v>
      </c>
      <c r="C26" s="90"/>
      <c r="D26" s="107">
        <f>投入係数表!AO26</f>
        <v>3.482587064676617E-2</v>
      </c>
      <c r="E26" s="110">
        <f t="shared" si="9"/>
        <v>3.4825870646766171</v>
      </c>
      <c r="F26" s="85">
        <f>分析係数表!C29</f>
        <v>0.39276807980049877</v>
      </c>
      <c r="G26" s="110">
        <f t="shared" si="0"/>
        <v>1.3678490341310903</v>
      </c>
      <c r="H26" s="110">
        <v>1.5106533236421944</v>
      </c>
      <c r="I26" s="110">
        <f t="shared" si="1"/>
        <v>1.5106533236421944</v>
      </c>
      <c r="J26" s="85">
        <f>分析係数表!G29</f>
        <v>0.26146220570012391</v>
      </c>
      <c r="K26" s="111">
        <f t="shared" si="2"/>
        <v>0.39497875004771127</v>
      </c>
      <c r="L26" s="79"/>
      <c r="M26" s="80"/>
      <c r="N26" s="81">
        <f>分析係数表!H29</f>
        <v>1.0178579542872723E-2</v>
      </c>
      <c r="O26" s="82">
        <f t="shared" si="3"/>
        <v>6.6816728407767242E-2</v>
      </c>
      <c r="P26" s="76">
        <f>分析係数表!C29</f>
        <v>0.39276807980049877</v>
      </c>
      <c r="Q26" s="82">
        <f t="shared" si="4"/>
        <v>2.6243478115270176E-2</v>
      </c>
      <c r="R26" s="83">
        <v>3.1844375063766438E-2</v>
      </c>
      <c r="S26" s="84">
        <f t="shared" si="5"/>
        <v>1.5424976987059609</v>
      </c>
      <c r="T26" s="85">
        <f>分析係数表!F29</f>
        <v>0.36926889714993805</v>
      </c>
      <c r="U26" s="86">
        <f t="shared" si="6"/>
        <v>0.56959642405746758</v>
      </c>
      <c r="V26" s="87">
        <f>分析係数表!D29</f>
        <v>6.8153655514250316E-2</v>
      </c>
      <c r="W26" s="167">
        <f t="shared" si="7"/>
        <v>0</v>
      </c>
      <c r="X26" s="76">
        <f>分析係数表!E29</f>
        <v>5.3283767038413879E-2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0.24341726845647052</v>
      </c>
      <c r="I27" s="110">
        <f t="shared" si="1"/>
        <v>0.24341726845647052</v>
      </c>
      <c r="J27" s="85">
        <f>分析係数表!G30</f>
        <v>0.34503154574132494</v>
      </c>
      <c r="K27" s="111">
        <f t="shared" si="2"/>
        <v>8.3986636395667086E-2</v>
      </c>
      <c r="L27" s="79"/>
      <c r="M27" s="80"/>
      <c r="N27" s="81">
        <f>分析係数表!H30</f>
        <v>0</v>
      </c>
      <c r="O27" s="82">
        <f t="shared" si="3"/>
        <v>0</v>
      </c>
      <c r="P27" s="76">
        <f>分析係数表!C30</f>
        <v>1</v>
      </c>
      <c r="Q27" s="82">
        <f t="shared" si="4"/>
        <v>0</v>
      </c>
      <c r="R27" s="83">
        <v>1.4245560689577051E-2</v>
      </c>
      <c r="S27" s="84">
        <f t="shared" si="5"/>
        <v>0.25766282914604755</v>
      </c>
      <c r="T27" s="85">
        <f>分析係数表!F30</f>
        <v>0.4357255520504732</v>
      </c>
      <c r="U27" s="86">
        <f t="shared" si="6"/>
        <v>0.11227027847254832</v>
      </c>
      <c r="V27" s="87">
        <f>分析係数表!D30</f>
        <v>0.15930599369085174</v>
      </c>
      <c r="W27" s="167">
        <f t="shared" si="7"/>
        <v>0</v>
      </c>
      <c r="X27" s="76">
        <f>分析係数表!E30</f>
        <v>8.6750788643533125E-2</v>
      </c>
      <c r="Y27" s="166">
        <f t="shared" si="8"/>
        <v>0</v>
      </c>
    </row>
    <row r="28" spans="1:25" x14ac:dyDescent="0.2">
      <c r="A28" s="6" t="s">
        <v>16</v>
      </c>
      <c r="B28" s="5" t="s">
        <v>192</v>
      </c>
      <c r="C28" s="90"/>
      <c r="D28" s="107">
        <f>投入係数表!AO28</f>
        <v>2.4875621890547263E-3</v>
      </c>
      <c r="E28" s="110">
        <f t="shared" si="9"/>
        <v>0.24875621890547264</v>
      </c>
      <c r="F28" s="85">
        <f>分析係数表!C31</f>
        <v>0.9610142630744849</v>
      </c>
      <c r="G28" s="110">
        <f t="shared" si="0"/>
        <v>0.23905827439663804</v>
      </c>
      <c r="H28" s="110">
        <v>0.94685682214487121</v>
      </c>
      <c r="I28" s="110">
        <f t="shared" si="1"/>
        <v>0.94685682214487121</v>
      </c>
      <c r="J28" s="85">
        <f>分析係数表!G31</f>
        <v>7.0898896726351968E-2</v>
      </c>
      <c r="K28" s="111">
        <f t="shared" si="2"/>
        <v>6.7131104047891035E-2</v>
      </c>
      <c r="L28" s="79"/>
      <c r="M28" s="80"/>
      <c r="N28" s="81">
        <f>分析係数表!H31</f>
        <v>2.4401326850547553E-2</v>
      </c>
      <c r="O28" s="82">
        <f t="shared" si="3"/>
        <v>0.16018117479897773</v>
      </c>
      <c r="P28" s="76">
        <f>分析係数表!C31</f>
        <v>0.9610142630744849</v>
      </c>
      <c r="Q28" s="82">
        <f t="shared" si="4"/>
        <v>0.15393639365784484</v>
      </c>
      <c r="R28" s="83">
        <v>0.20337982141984862</v>
      </c>
      <c r="S28" s="84">
        <f t="shared" si="5"/>
        <v>1.1502366435647198</v>
      </c>
      <c r="T28" s="85">
        <f>分析係数表!F31</f>
        <v>0.34418520528124436</v>
      </c>
      <c r="U28" s="86">
        <f t="shared" si="6"/>
        <v>0.39589443528733259</v>
      </c>
      <c r="V28" s="87">
        <f>分析係数表!D31</f>
        <v>1.9895098571170193E-3</v>
      </c>
      <c r="W28" s="167">
        <f t="shared" si="7"/>
        <v>0</v>
      </c>
      <c r="X28" s="76">
        <f>分析係数表!E31</f>
        <v>1.7483571471634412E-3</v>
      </c>
      <c r="Y28" s="166">
        <f t="shared" si="8"/>
        <v>0</v>
      </c>
    </row>
    <row r="29" spans="1:25" x14ac:dyDescent="0.2">
      <c r="A29" s="6" t="s">
        <v>17</v>
      </c>
      <c r="B29" s="5" t="s">
        <v>272</v>
      </c>
      <c r="C29" s="90"/>
      <c r="D29" s="107">
        <f>投入係数表!AO29</f>
        <v>2.4875621890547263E-3</v>
      </c>
      <c r="E29" s="110">
        <f t="shared" si="9"/>
        <v>0.24875621890547264</v>
      </c>
      <c r="F29" s="85">
        <f>分析係数表!C32</f>
        <v>1</v>
      </c>
      <c r="G29" s="110">
        <f t="shared" si="0"/>
        <v>0.24875621890547264</v>
      </c>
      <c r="H29" s="110">
        <v>0.39450833996631945</v>
      </c>
      <c r="I29" s="110">
        <f t="shared" si="1"/>
        <v>0.39450833996631945</v>
      </c>
      <c r="J29" s="85">
        <f>分析係数表!G32</f>
        <v>0.14117647058823529</v>
      </c>
      <c r="K29" s="111">
        <f t="shared" si="2"/>
        <v>5.569529505406863E-2</v>
      </c>
      <c r="L29" s="79"/>
      <c r="M29" s="80"/>
      <c r="N29" s="81">
        <f>分析係数表!H32</f>
        <v>7.0886536102149319E-3</v>
      </c>
      <c r="O29" s="82">
        <f t="shared" si="3"/>
        <v>4.6533078712552189E-2</v>
      </c>
      <c r="P29" s="76">
        <f>分析係数表!C32</f>
        <v>1</v>
      </c>
      <c r="Q29" s="82">
        <f t="shared" si="4"/>
        <v>4.6533078712552189E-2</v>
      </c>
      <c r="R29" s="83">
        <v>5.8490318415381021E-2</v>
      </c>
      <c r="S29" s="84">
        <f t="shared" si="5"/>
        <v>0.4529986583817005</v>
      </c>
      <c r="T29" s="85">
        <f>分析係数表!F32</f>
        <v>0.4823529411764706</v>
      </c>
      <c r="U29" s="86">
        <f t="shared" si="6"/>
        <v>0.21850523521940848</v>
      </c>
      <c r="V29" s="87">
        <f>分析係数表!D32</f>
        <v>2.3529411764705882E-2</v>
      </c>
      <c r="W29" s="167">
        <f t="shared" si="7"/>
        <v>0</v>
      </c>
      <c r="X29" s="76">
        <f>分析係数表!E32</f>
        <v>3.5294117647058823E-2</v>
      </c>
      <c r="Y29" s="166">
        <f t="shared" si="8"/>
        <v>0</v>
      </c>
    </row>
    <row r="30" spans="1:25" x14ac:dyDescent="0.2">
      <c r="A30" s="6" t="s">
        <v>18</v>
      </c>
      <c r="B30" s="5" t="s">
        <v>273</v>
      </c>
      <c r="C30" s="90"/>
      <c r="D30" s="107">
        <f>投入係数表!AO30</f>
        <v>9.9502487562189053E-3</v>
      </c>
      <c r="E30" s="110">
        <f t="shared" si="9"/>
        <v>0.99502487562189057</v>
      </c>
      <c r="F30" s="85">
        <f>分析係数表!C33</f>
        <v>0.51830443159922934</v>
      </c>
      <c r="G30" s="110">
        <f t="shared" si="0"/>
        <v>0.51572580258629785</v>
      </c>
      <c r="H30" s="110">
        <v>0.80243490063924505</v>
      </c>
      <c r="I30" s="110">
        <f t="shared" si="1"/>
        <v>0.80243490063924505</v>
      </c>
      <c r="J30" s="85">
        <f>分析係数表!G33</f>
        <v>0.50370370370370365</v>
      </c>
      <c r="K30" s="111">
        <f t="shared" si="2"/>
        <v>0.40418943143310115</v>
      </c>
      <c r="L30" s="79"/>
      <c r="M30" s="80"/>
      <c r="N30" s="81">
        <f>分析係数表!H33</f>
        <v>1.0451220066342527E-3</v>
      </c>
      <c r="O30" s="82">
        <f t="shared" si="3"/>
        <v>6.8606462204403862E-3</v>
      </c>
      <c r="P30" s="76">
        <f>分析係数表!C33</f>
        <v>0.51830443159922934</v>
      </c>
      <c r="Q30" s="82">
        <f t="shared" si="4"/>
        <v>3.5559033396887554E-3</v>
      </c>
      <c r="R30" s="83">
        <v>1.1436404708452919E-2</v>
      </c>
      <c r="S30" s="84">
        <f t="shared" si="5"/>
        <v>0.81387130534769803</v>
      </c>
      <c r="T30" s="85">
        <f>分析係数表!F33</f>
        <v>0.61481481481481481</v>
      </c>
      <c r="U30" s="86">
        <f t="shared" si="6"/>
        <v>0.50038013588043662</v>
      </c>
      <c r="V30" s="87">
        <f>分析係数表!D33</f>
        <v>0.10740740740740741</v>
      </c>
      <c r="W30" s="167">
        <f t="shared" si="7"/>
        <v>0</v>
      </c>
      <c r="X30" s="76">
        <f>分析係数表!E33</f>
        <v>0.11481481481481481</v>
      </c>
      <c r="Y30" s="166">
        <f t="shared" si="8"/>
        <v>0</v>
      </c>
    </row>
    <row r="31" spans="1:25" x14ac:dyDescent="0.2">
      <c r="A31" s="6" t="s">
        <v>19</v>
      </c>
      <c r="B31" s="5" t="s">
        <v>274</v>
      </c>
      <c r="C31" s="90"/>
      <c r="D31" s="107">
        <f>投入係数表!AO31</f>
        <v>6.2189054726368161E-2</v>
      </c>
      <c r="E31" s="110">
        <f t="shared" si="9"/>
        <v>6.2189054726368163</v>
      </c>
      <c r="F31" s="85">
        <f>分析係数表!C34</f>
        <v>0.14253664373317376</v>
      </c>
      <c r="G31" s="110">
        <f t="shared" si="0"/>
        <v>0.88642191376351842</v>
      </c>
      <c r="H31" s="110">
        <v>1.0061088450321691</v>
      </c>
      <c r="I31" s="110">
        <f t="shared" si="1"/>
        <v>1.0061088450321691</v>
      </c>
      <c r="J31" s="85">
        <f>分析係数表!G34</f>
        <v>0.42611464968152868</v>
      </c>
      <c r="K31" s="111">
        <f t="shared" si="2"/>
        <v>0.42871771804237019</v>
      </c>
      <c r="L31" s="79"/>
      <c r="M31" s="80"/>
      <c r="N31" s="81">
        <f>分析係数表!H34</f>
        <v>0.17362657336302087</v>
      </c>
      <c r="O31" s="82">
        <f t="shared" si="3"/>
        <v>1.1397621394914226</v>
      </c>
      <c r="P31" s="76">
        <f>分析係数表!C34</f>
        <v>0.14253664373317376</v>
      </c>
      <c r="Q31" s="82">
        <f t="shared" si="4"/>
        <v>0.16245787001724879</v>
      </c>
      <c r="R31" s="83">
        <v>0.17167551025983507</v>
      </c>
      <c r="S31" s="84">
        <f t="shared" si="5"/>
        <v>1.1777843552920042</v>
      </c>
      <c r="T31" s="85">
        <f>分析係数表!F34</f>
        <v>0.68789808917197448</v>
      </c>
      <c r="U31" s="86">
        <f t="shared" si="6"/>
        <v>0.81019560746201558</v>
      </c>
      <c r="V31" s="87">
        <f>分析係数表!D34</f>
        <v>0.42038216560509556</v>
      </c>
      <c r="W31" s="167">
        <f t="shared" si="7"/>
        <v>0</v>
      </c>
      <c r="X31" s="76">
        <f>分析係数表!E34</f>
        <v>0.27643312101910827</v>
      </c>
      <c r="Y31" s="166">
        <f t="shared" si="8"/>
        <v>0</v>
      </c>
    </row>
    <row r="32" spans="1:25" x14ac:dyDescent="0.2">
      <c r="A32" s="6" t="s">
        <v>20</v>
      </c>
      <c r="B32" s="5" t="s">
        <v>37</v>
      </c>
      <c r="C32" s="90"/>
      <c r="D32" s="107">
        <f>投入係数表!AO32</f>
        <v>2.4875621890547263E-3</v>
      </c>
      <c r="E32" s="110">
        <f t="shared" si="9"/>
        <v>0.24875621890547264</v>
      </c>
      <c r="F32" s="85">
        <f>分析係数表!C35</f>
        <v>0.11069496462754891</v>
      </c>
      <c r="G32" s="110">
        <f t="shared" si="0"/>
        <v>2.7536060852624108E-2</v>
      </c>
      <c r="H32" s="110">
        <v>0.10662192695916214</v>
      </c>
      <c r="I32" s="110">
        <f t="shared" si="1"/>
        <v>0.10662192695916214</v>
      </c>
      <c r="J32" s="85">
        <f>分析係数表!G35</f>
        <v>0.32042253521126762</v>
      </c>
      <c r="K32" s="111">
        <f t="shared" si="2"/>
        <v>3.4164068145365337E-2</v>
      </c>
      <c r="L32" s="79"/>
      <c r="M32" s="80"/>
      <c r="N32" s="81">
        <f>分析係数表!H35</f>
        <v>6.6251647203162636E-2</v>
      </c>
      <c r="O32" s="82">
        <f t="shared" si="3"/>
        <v>0.43490531258269932</v>
      </c>
      <c r="P32" s="76">
        <f>分析係数表!C35</f>
        <v>0.11069496462754891</v>
      </c>
      <c r="Q32" s="82">
        <f t="shared" si="4"/>
        <v>4.8141828192675006E-2</v>
      </c>
      <c r="R32" s="83">
        <v>5.5584038334810543E-2</v>
      </c>
      <c r="S32" s="84">
        <f t="shared" si="5"/>
        <v>0.16220596529397269</v>
      </c>
      <c r="T32" s="85">
        <f>分析係数表!F35</f>
        <v>0.63380281690140849</v>
      </c>
      <c r="U32" s="86">
        <f t="shared" si="6"/>
        <v>0.10280659772153199</v>
      </c>
      <c r="V32" s="87">
        <f>分析係数表!D35</f>
        <v>0.16901408450704225</v>
      </c>
      <c r="W32" s="167">
        <f t="shared" si="7"/>
        <v>0</v>
      </c>
      <c r="X32" s="76">
        <f>分析係数表!E35</f>
        <v>0.1619718309859155</v>
      </c>
      <c r="Y32" s="166">
        <f t="shared" si="8"/>
        <v>0</v>
      </c>
    </row>
    <row r="33" spans="1:25" x14ac:dyDescent="0.2">
      <c r="A33" s="6" t="s">
        <v>21</v>
      </c>
      <c r="B33" s="5" t="s">
        <v>38</v>
      </c>
      <c r="C33" s="90"/>
      <c r="D33" s="107">
        <f>投入係数表!AO33</f>
        <v>2.4875621890547265E-2</v>
      </c>
      <c r="E33" s="110">
        <f t="shared" si="9"/>
        <v>2.4875621890547266</v>
      </c>
      <c r="F33" s="85">
        <f>分析係数表!C36</f>
        <v>0.6760350559081294</v>
      </c>
      <c r="G33" s="110">
        <f t="shared" si="0"/>
        <v>1.6816792435525609</v>
      </c>
      <c r="H33" s="110">
        <v>1.7740219054088202</v>
      </c>
      <c r="I33" s="110">
        <f t="shared" si="1"/>
        <v>1.7740219054088202</v>
      </c>
      <c r="J33" s="85">
        <f>分析係数表!G36</f>
        <v>4.0214477211796247E-3</v>
      </c>
      <c r="K33" s="111">
        <f t="shared" si="2"/>
        <v>7.1341363488290361E-3</v>
      </c>
      <c r="L33" s="79"/>
      <c r="M33" s="80"/>
      <c r="N33" s="81">
        <f>分析係数表!H36</f>
        <v>0.13227609397010043</v>
      </c>
      <c r="O33" s="82">
        <f t="shared" si="3"/>
        <v>0.8683191803348681</v>
      </c>
      <c r="P33" s="76">
        <f>分析係数表!C36</f>
        <v>0.6760350559081294</v>
      </c>
      <c r="Q33" s="82">
        <f t="shared" si="4"/>
        <v>0.5870142056237837</v>
      </c>
      <c r="R33" s="83">
        <v>0.60278695452330933</v>
      </c>
      <c r="S33" s="84">
        <f t="shared" si="5"/>
        <v>2.3768088599321295</v>
      </c>
      <c r="T33" s="85">
        <f>分析係数表!F36</f>
        <v>0.90035746201966038</v>
      </c>
      <c r="U33" s="86">
        <f t="shared" si="6"/>
        <v>2.1399775928343345</v>
      </c>
      <c r="V33" s="87">
        <f>分析係数表!D36</f>
        <v>8.0428954423592495E-3</v>
      </c>
      <c r="W33" s="167">
        <f t="shared" si="7"/>
        <v>0</v>
      </c>
      <c r="X33" s="76">
        <f>分析係数表!E36</f>
        <v>0</v>
      </c>
      <c r="Y33" s="166">
        <f t="shared" si="8"/>
        <v>0</v>
      </c>
    </row>
    <row r="34" spans="1:25" x14ac:dyDescent="0.2">
      <c r="A34" s="6" t="s">
        <v>22</v>
      </c>
      <c r="B34" s="5" t="s">
        <v>377</v>
      </c>
      <c r="C34" s="90"/>
      <c r="D34" s="107">
        <f>投入係数表!AO34</f>
        <v>8.2089552238805971E-2</v>
      </c>
      <c r="E34" s="110">
        <f t="shared" si="9"/>
        <v>8.2089552238805972</v>
      </c>
      <c r="F34" s="85">
        <f>分析係数表!C37</f>
        <v>0.1837517433751743</v>
      </c>
      <c r="G34" s="110">
        <f t="shared" si="0"/>
        <v>1.5084098336768039</v>
      </c>
      <c r="H34" s="110">
        <v>1.6939433630442875</v>
      </c>
      <c r="I34" s="110">
        <f t="shared" si="1"/>
        <v>1.6939433630442875</v>
      </c>
      <c r="J34" s="85">
        <f>分析係数表!G37</f>
        <v>0.39318023660403617</v>
      </c>
      <c r="K34" s="111">
        <f t="shared" si="2"/>
        <v>0.66602505227558972</v>
      </c>
      <c r="L34" s="79"/>
      <c r="M34" s="80"/>
      <c r="N34" s="81">
        <f>分析係数表!H37</f>
        <v>5.0938337801608578E-2</v>
      </c>
      <c r="O34" s="82">
        <f t="shared" si="3"/>
        <v>0.33438193100494229</v>
      </c>
      <c r="P34" s="76">
        <f>分析係数表!C37</f>
        <v>0.1837517433751743</v>
      </c>
      <c r="Q34" s="82">
        <f t="shared" si="4"/>
        <v>6.1443262775315394E-2</v>
      </c>
      <c r="R34" s="83">
        <v>7.0551309648353669E-2</v>
      </c>
      <c r="S34" s="84">
        <f t="shared" si="5"/>
        <v>1.7644946726926412</v>
      </c>
      <c r="T34" s="85">
        <f>分析係数表!F37</f>
        <v>0.67780097425191366</v>
      </c>
      <c r="U34" s="86">
        <f t="shared" si="6"/>
        <v>1.1959762082133836</v>
      </c>
      <c r="V34" s="87">
        <f>分析係数表!D37</f>
        <v>0.22059846903270702</v>
      </c>
      <c r="W34" s="167">
        <f t="shared" si="7"/>
        <v>0</v>
      </c>
      <c r="X34" s="76">
        <f>分析係数表!E37</f>
        <v>0.19763395963813501</v>
      </c>
      <c r="Y34" s="166">
        <f t="shared" si="8"/>
        <v>0</v>
      </c>
    </row>
    <row r="35" spans="1:25" x14ac:dyDescent="0.2">
      <c r="A35" s="6" t="s">
        <v>23</v>
      </c>
      <c r="B35" s="5" t="s">
        <v>193</v>
      </c>
      <c r="C35" s="90"/>
      <c r="D35" s="107">
        <f>投入係数表!AO35</f>
        <v>5.721393034825871E-2</v>
      </c>
      <c r="E35" s="110">
        <f t="shared" si="9"/>
        <v>5.721393034825871</v>
      </c>
      <c r="F35" s="85">
        <f>分析係数表!C38</f>
        <v>7.8895463510848529E-3</v>
      </c>
      <c r="G35" s="110">
        <f t="shared" si="0"/>
        <v>4.5139195541032746E-2</v>
      </c>
      <c r="H35" s="110">
        <v>5.1024627107321162E-2</v>
      </c>
      <c r="I35" s="110">
        <f t="shared" si="1"/>
        <v>5.1024627107321162E-2</v>
      </c>
      <c r="J35" s="85">
        <f>分析係数表!G38</f>
        <v>0.41666666666666669</v>
      </c>
      <c r="K35" s="111">
        <f t="shared" si="2"/>
        <v>2.1260261294717153E-2</v>
      </c>
      <c r="L35" s="79"/>
      <c r="M35" s="80"/>
      <c r="N35" s="81">
        <f>分析係数表!H38</f>
        <v>4.4667605761803064E-2</v>
      </c>
      <c r="O35" s="82">
        <f t="shared" si="3"/>
        <v>0.29321805368230003</v>
      </c>
      <c r="P35" s="76">
        <f>分析係数表!C38</f>
        <v>7.8895463510848529E-3</v>
      </c>
      <c r="Q35" s="82">
        <f t="shared" si="4"/>
        <v>2.3133574255013926E-3</v>
      </c>
      <c r="R35" s="83">
        <v>2.5910783742265596E-3</v>
      </c>
      <c r="S35" s="84">
        <f t="shared" si="5"/>
        <v>5.3615705481547718E-2</v>
      </c>
      <c r="T35" s="85">
        <f>分析係数表!F38</f>
        <v>0.70833333333333337</v>
      </c>
      <c r="U35" s="86">
        <f t="shared" si="6"/>
        <v>3.7977791382762971E-2</v>
      </c>
      <c r="V35" s="87">
        <f>分析係数表!D38</f>
        <v>0.54166666666666663</v>
      </c>
      <c r="W35" s="167">
        <f t="shared" si="7"/>
        <v>0</v>
      </c>
      <c r="X35" s="76">
        <f>分析係数表!E38</f>
        <v>0.66666666666666663</v>
      </c>
      <c r="Y35" s="166">
        <f t="shared" si="8"/>
        <v>0</v>
      </c>
    </row>
    <row r="36" spans="1:25" x14ac:dyDescent="0.2">
      <c r="A36" s="6" t="s">
        <v>24</v>
      </c>
      <c r="B36" s="5" t="s">
        <v>39</v>
      </c>
      <c r="C36" s="90"/>
      <c r="D36" s="107">
        <f>投入係数表!AO36</f>
        <v>0.19154228855721392</v>
      </c>
      <c r="E36" s="110">
        <f t="shared" si="9"/>
        <v>19.154228855721392</v>
      </c>
      <c r="F36" s="85">
        <f>分析係数表!C39</f>
        <v>1</v>
      </c>
      <c r="G36" s="110">
        <f t="shared" si="0"/>
        <v>19.154228855721392</v>
      </c>
      <c r="H36" s="110">
        <v>19.168292330718984</v>
      </c>
      <c r="I36" s="110">
        <f t="shared" si="1"/>
        <v>19.168292330718984</v>
      </c>
      <c r="J36" s="85">
        <f>分析係数表!G39</f>
        <v>0.33114754098360655</v>
      </c>
      <c r="K36" s="111">
        <f t="shared" si="2"/>
        <v>6.3475328701725156</v>
      </c>
      <c r="L36" s="79"/>
      <c r="M36" s="80"/>
      <c r="N36" s="81">
        <f>分析係数表!H39</f>
        <v>4.0896078520470756E-3</v>
      </c>
      <c r="O36" s="82">
        <f t="shared" si="3"/>
        <v>2.6846006949549337E-2</v>
      </c>
      <c r="P36" s="76">
        <f>分析係数表!C39</f>
        <v>1</v>
      </c>
      <c r="Q36" s="82">
        <f t="shared" si="4"/>
        <v>2.6846006949549337E-2</v>
      </c>
      <c r="R36" s="83">
        <v>4.1508142607892699E-2</v>
      </c>
      <c r="S36" s="84">
        <f t="shared" si="5"/>
        <v>19.209800473326876</v>
      </c>
      <c r="T36" s="85">
        <f>分析係数表!F39</f>
        <v>0.68196721311475406</v>
      </c>
      <c r="U36" s="86">
        <f t="shared" si="6"/>
        <v>13.100454093285213</v>
      </c>
      <c r="V36" s="87">
        <f>分析係数表!D39</f>
        <v>6.0655737704918035E-2</v>
      </c>
      <c r="W36" s="167">
        <f t="shared" si="7"/>
        <v>1</v>
      </c>
      <c r="X36" s="76">
        <f>分析係数表!E39</f>
        <v>7.7049180327868852E-2</v>
      </c>
      <c r="Y36" s="166">
        <f t="shared" si="8"/>
        <v>1</v>
      </c>
    </row>
    <row r="37" spans="1:25" x14ac:dyDescent="0.2">
      <c r="A37" s="6" t="s">
        <v>25</v>
      </c>
      <c r="B37" s="5" t="s">
        <v>40</v>
      </c>
      <c r="C37" s="90"/>
      <c r="D37" s="107">
        <f>投入係数表!AO37</f>
        <v>0</v>
      </c>
      <c r="E37" s="110">
        <f t="shared" si="9"/>
        <v>0</v>
      </c>
      <c r="F37" s="85">
        <f>分析係数表!C40</f>
        <v>0.77068092290377044</v>
      </c>
      <c r="G37" s="110">
        <f t="shared" si="0"/>
        <v>0</v>
      </c>
      <c r="H37" s="110">
        <v>1.062528544298076E-4</v>
      </c>
      <c r="I37" s="110">
        <f t="shared" si="1"/>
        <v>1.062528544298076E-4</v>
      </c>
      <c r="J37" s="85">
        <f>分析係数表!G40</f>
        <v>0.52989130434782605</v>
      </c>
      <c r="K37" s="111">
        <f t="shared" si="2"/>
        <v>5.6302463624490433E-5</v>
      </c>
      <c r="L37" s="79"/>
      <c r="M37" s="80"/>
      <c r="N37" s="81">
        <f>分析係数表!H40</f>
        <v>3.0172217930658426E-2</v>
      </c>
      <c r="O37" s="82">
        <f t="shared" si="3"/>
        <v>0.1980638734944529</v>
      </c>
      <c r="P37" s="76">
        <f>分析係数表!C40</f>
        <v>0.77068092290377044</v>
      </c>
      <c r="Q37" s="82">
        <f t="shared" si="4"/>
        <v>0.15264404881860058</v>
      </c>
      <c r="R37" s="83">
        <v>0.15267255948276817</v>
      </c>
      <c r="S37" s="84">
        <f t="shared" si="5"/>
        <v>0.15277881233719798</v>
      </c>
      <c r="T37" s="85">
        <f>分析係数表!F40</f>
        <v>0.69599184782608692</v>
      </c>
      <c r="U37" s="86">
        <f t="shared" si="6"/>
        <v>0.10633280790724138</v>
      </c>
      <c r="V37" s="87">
        <f>分析係数表!D40</f>
        <v>8.4918478260869568E-2</v>
      </c>
      <c r="W37" s="167">
        <f t="shared" si="7"/>
        <v>0</v>
      </c>
      <c r="X37" s="76">
        <f>分析係数表!E40</f>
        <v>5.1630434782608696E-2</v>
      </c>
      <c r="Y37" s="166">
        <f t="shared" si="8"/>
        <v>0</v>
      </c>
    </row>
    <row r="38" spans="1:25" x14ac:dyDescent="0.2">
      <c r="A38" s="6" t="s">
        <v>26</v>
      </c>
      <c r="B38" s="5" t="s">
        <v>276</v>
      </c>
      <c r="C38" s="90"/>
      <c r="D38" s="107">
        <f>投入係数表!AO38</f>
        <v>2.4875621890547263E-3</v>
      </c>
      <c r="E38" s="110">
        <f t="shared" si="9"/>
        <v>0.24875621890547264</v>
      </c>
      <c r="F38" s="85">
        <f>分析係数表!C41</f>
        <v>0.61174300645557944</v>
      </c>
      <c r="G38" s="110">
        <f t="shared" si="0"/>
        <v>0.15217487722775608</v>
      </c>
      <c r="H38" s="110">
        <v>0.15713482342440552</v>
      </c>
      <c r="I38" s="110">
        <f t="shared" si="1"/>
        <v>0.15713482342440552</v>
      </c>
      <c r="J38" s="85">
        <f>分析係数表!G41</f>
        <v>0.45221971407072986</v>
      </c>
      <c r="K38" s="111">
        <f t="shared" si="2"/>
        <v>7.1059464919539295E-2</v>
      </c>
      <c r="L38" s="79"/>
      <c r="M38" s="80"/>
      <c r="N38" s="81">
        <f>分析係数表!H41</f>
        <v>5.2210660244467667E-2</v>
      </c>
      <c r="O38" s="82">
        <f t="shared" si="3"/>
        <v>0.34273402205591319</v>
      </c>
      <c r="P38" s="76">
        <f>分析係数表!C41</f>
        <v>0.61174300645557944</v>
      </c>
      <c r="Q38" s="82">
        <f t="shared" si="4"/>
        <v>0.20966514106709722</v>
      </c>
      <c r="R38" s="83">
        <v>0.21251786989684454</v>
      </c>
      <c r="S38" s="84">
        <f t="shared" si="5"/>
        <v>0.36965269332125006</v>
      </c>
      <c r="T38" s="85">
        <f>分析係数表!F41</f>
        <v>0.5410082768999247</v>
      </c>
      <c r="U38" s="86">
        <f t="shared" si="6"/>
        <v>0.19998516666514579</v>
      </c>
      <c r="V38" s="87">
        <f>分析係数表!D41</f>
        <v>0.16428392274893402</v>
      </c>
      <c r="W38" s="167">
        <f t="shared" si="7"/>
        <v>0</v>
      </c>
      <c r="X38" s="76">
        <f>分析係数表!E41</f>
        <v>0.16127414095811388</v>
      </c>
      <c r="Y38" s="166">
        <f t="shared" si="8"/>
        <v>0</v>
      </c>
    </row>
    <row r="39" spans="1:25" x14ac:dyDescent="0.2">
      <c r="A39" s="6" t="s">
        <v>51</v>
      </c>
      <c r="B39" s="5" t="s">
        <v>367</v>
      </c>
      <c r="C39" s="90"/>
      <c r="D39" s="107">
        <f>投入係数表!AO39</f>
        <v>2.4875621890547263E-3</v>
      </c>
      <c r="E39" s="110">
        <f t="shared" si="9"/>
        <v>0.24875621890547264</v>
      </c>
      <c r="F39" s="85">
        <f>分析係数表!C42</f>
        <v>0</v>
      </c>
      <c r="G39" s="110">
        <f>E39*F39</f>
        <v>0</v>
      </c>
      <c r="H39" s="110">
        <v>0</v>
      </c>
      <c r="I39" s="110">
        <f>C39+H39</f>
        <v>0</v>
      </c>
      <c r="J39" s="85">
        <f>分析係数表!G42</f>
        <v>0</v>
      </c>
      <c r="K39" s="111">
        <f>I39*J39</f>
        <v>0</v>
      </c>
      <c r="L39" s="79"/>
      <c r="M39" s="80"/>
      <c r="N39" s="81">
        <f>分析係数表!H42</f>
        <v>1.5086108965329213E-2</v>
      </c>
      <c r="O39" s="82">
        <f t="shared" si="3"/>
        <v>9.9031936747226448E-2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107">
        <f>投入係数表!AO40</f>
        <v>2.736318407960199E-2</v>
      </c>
      <c r="E40" s="110">
        <f t="shared" si="9"/>
        <v>2.7363184079601992</v>
      </c>
      <c r="F40" s="85">
        <f>分析係数表!C43</f>
        <v>0.17601918465227817</v>
      </c>
      <c r="G40" s="110">
        <f>E40*F40</f>
        <v>0.48164453511817412</v>
      </c>
      <c r="H40" s="110">
        <v>0.92320720306271642</v>
      </c>
      <c r="I40" s="110">
        <f>C40+H40</f>
        <v>0.92320720306271642</v>
      </c>
      <c r="J40" s="85">
        <f>分析係数表!G43</f>
        <v>0.3244228432563791</v>
      </c>
      <c r="K40" s="111">
        <f>I40*J40</f>
        <v>0.29950950573237578</v>
      </c>
      <c r="L40" s="79"/>
      <c r="M40" s="80"/>
      <c r="N40" s="81">
        <f>分析係数表!H43</f>
        <v>4.0396237560776115E-2</v>
      </c>
      <c r="O40" s="82">
        <f t="shared" si="3"/>
        <v>0.26517889086832624</v>
      </c>
      <c r="P40" s="76">
        <f>分析係数表!C43</f>
        <v>0.17601918465227817</v>
      </c>
      <c r="Q40" s="82">
        <f>O40*P40</f>
        <v>4.6676572157638242E-2</v>
      </c>
      <c r="R40" s="83">
        <v>6.4442608132969356E-2</v>
      </c>
      <c r="S40" s="84">
        <f>I40+R40</f>
        <v>0.98764981119568573</v>
      </c>
      <c r="T40" s="85">
        <f>分析係数表!F43</f>
        <v>0.59416767922235725</v>
      </c>
      <c r="U40" s="86">
        <f>S40*T40</f>
        <v>0.58682959620253994</v>
      </c>
      <c r="V40" s="87">
        <f>分析係数表!D43</f>
        <v>0.17253948967193194</v>
      </c>
      <c r="W40" s="167">
        <f>ROUND(S40*V40,0)</f>
        <v>0</v>
      </c>
      <c r="X40" s="76">
        <f>分析係数表!E43</f>
        <v>9.5990279465370601E-2</v>
      </c>
      <c r="Y40" s="166">
        <f>ROUND(S40*X40,0)</f>
        <v>0</v>
      </c>
    </row>
    <row r="41" spans="1:25" x14ac:dyDescent="0.2">
      <c r="A41" s="6" t="s">
        <v>340</v>
      </c>
      <c r="B41" s="5" t="s">
        <v>42</v>
      </c>
      <c r="C41" s="90"/>
      <c r="D41" s="107">
        <f>投入係数表!AO41</f>
        <v>0</v>
      </c>
      <c r="E41" s="110">
        <f t="shared" si="9"/>
        <v>0</v>
      </c>
      <c r="F41" s="85">
        <f>分析係数表!C44</f>
        <v>0.35545171339563864</v>
      </c>
      <c r="G41" s="110">
        <f>E41*F41</f>
        <v>0</v>
      </c>
      <c r="H41" s="110">
        <v>4.1378937322177674E-3</v>
      </c>
      <c r="I41" s="110">
        <f>C41+H41</f>
        <v>4.1378937322177674E-3</v>
      </c>
      <c r="J41" s="85">
        <f>分析係数表!G44</f>
        <v>0.26461880088823092</v>
      </c>
      <c r="K41" s="111">
        <f>I41*J41</f>
        <v>1.0949644776223921E-3</v>
      </c>
      <c r="L41" s="79"/>
      <c r="M41" s="80"/>
      <c r="N41" s="81">
        <f>分析係数表!H44</f>
        <v>0.11582678238742218</v>
      </c>
      <c r="O41" s="82">
        <f t="shared" si="3"/>
        <v>0.76033857460445842</v>
      </c>
      <c r="P41" s="76">
        <f>分析係数表!C44</f>
        <v>0.35545171339563864</v>
      </c>
      <c r="Q41" s="82">
        <f>O41*P41</f>
        <v>0.27026364910395234</v>
      </c>
      <c r="R41" s="83">
        <v>0.27365698191792104</v>
      </c>
      <c r="S41" s="84">
        <f>I41+R41</f>
        <v>0.27779487565013883</v>
      </c>
      <c r="T41" s="85">
        <f>分析係数表!F44</f>
        <v>0.46669133974833454</v>
      </c>
      <c r="U41" s="86">
        <f>S41*T41</f>
        <v>0.12964446269238528</v>
      </c>
      <c r="V41" s="87">
        <f>分析係数表!D44</f>
        <v>0.18985936343449297</v>
      </c>
      <c r="W41" s="167">
        <f>ROUND(S41*V41,0)</f>
        <v>0</v>
      </c>
      <c r="X41" s="76">
        <f>分析係数表!E44</f>
        <v>0.1073279052553664</v>
      </c>
      <c r="Y41" s="166">
        <f>ROUND(S41*X41,0)</f>
        <v>0</v>
      </c>
    </row>
    <row r="42" spans="1:25" x14ac:dyDescent="0.2">
      <c r="A42" s="6" t="s">
        <v>341</v>
      </c>
      <c r="B42" s="5" t="s">
        <v>278</v>
      </c>
      <c r="C42" s="90"/>
      <c r="D42" s="107">
        <f>投入係数表!AO42</f>
        <v>0</v>
      </c>
      <c r="E42" s="110">
        <f t="shared" si="9"/>
        <v>0</v>
      </c>
      <c r="F42" s="85">
        <f>分析係数表!C45</f>
        <v>1</v>
      </c>
      <c r="G42" s="110">
        <f>E42*F42</f>
        <v>0</v>
      </c>
      <c r="H42" s="110">
        <v>0.58839254417860698</v>
      </c>
      <c r="I42" s="110">
        <f>C42+H42</f>
        <v>0.58839254417860698</v>
      </c>
      <c r="J42" s="85">
        <f>分析係数表!G45</f>
        <v>0</v>
      </c>
      <c r="K42" s="111">
        <f>I42*J42</f>
        <v>0</v>
      </c>
      <c r="L42" s="79"/>
      <c r="M42" s="80"/>
      <c r="N42" s="81">
        <f>分析係数表!H45</f>
        <v>0</v>
      </c>
      <c r="O42" s="82">
        <f t="shared" si="3"/>
        <v>0</v>
      </c>
      <c r="P42" s="76">
        <f>分析係数表!C45</f>
        <v>1</v>
      </c>
      <c r="Q42" s="82">
        <f>O42*P42</f>
        <v>0</v>
      </c>
      <c r="R42" s="83">
        <v>2.1214088377645289E-2</v>
      </c>
      <c r="S42" s="84">
        <f>I42+R42</f>
        <v>0.60960663255625225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0.4567198177676538</v>
      </c>
      <c r="G43" s="110">
        <f>E43*F43</f>
        <v>0</v>
      </c>
      <c r="H43" s="110">
        <v>7.342229803936956E-2</v>
      </c>
      <c r="I43" s="110">
        <f>C43+H43</f>
        <v>100.07342229803938</v>
      </c>
      <c r="J43" s="85">
        <f>分析係数表!G46</f>
        <v>7.462686567164179E-3</v>
      </c>
      <c r="K43" s="111">
        <f>I43*J43</f>
        <v>0.74681658431372666</v>
      </c>
      <c r="L43" s="79"/>
      <c r="M43" s="80"/>
      <c r="N43" s="81">
        <f>分析係数表!H46</f>
        <v>2.3901485890852909E-2</v>
      </c>
      <c r="O43" s="82">
        <f t="shared" si="3"/>
        <v>0.15689999617181058</v>
      </c>
      <c r="P43" s="76">
        <f>分析係数表!C46</f>
        <v>0.4567198177676538</v>
      </c>
      <c r="Q43" s="82">
        <f>O43*P43</f>
        <v>7.165933765933491E-2</v>
      </c>
      <c r="R43" s="83">
        <v>7.6547773177325057E-2</v>
      </c>
      <c r="S43" s="84">
        <f>I43+R43</f>
        <v>100.1499700712167</v>
      </c>
      <c r="T43" s="85">
        <f>分析係数表!F46</f>
        <v>0.31592039800995025</v>
      </c>
      <c r="U43" s="86">
        <f>S43*T43</f>
        <v>31.639418405583385</v>
      </c>
      <c r="V43" s="87">
        <f>分析係数表!D46</f>
        <v>2.4875621890547263E-3</v>
      </c>
      <c r="W43" s="167">
        <f>ROUND(S43*V43,0)</f>
        <v>0</v>
      </c>
      <c r="X43" s="76">
        <f>分析係数表!E46</f>
        <v>4.9751243781094526E-3</v>
      </c>
      <c r="Y43" s="166">
        <f>ROUND(S43*X43,0)</f>
        <v>0</v>
      </c>
    </row>
    <row r="44" spans="1:25" x14ac:dyDescent="0.2">
      <c r="A44" s="192">
        <v>40</v>
      </c>
      <c r="B44" s="14" t="s">
        <v>150</v>
      </c>
      <c r="C44" s="197">
        <f>SUM(C5:C43)</f>
        <v>100</v>
      </c>
      <c r="D44" s="108">
        <f>投入係数表!AO44</f>
        <v>0.68159203980099503</v>
      </c>
      <c r="E44" s="96">
        <f>SUM(E5:E43)</f>
        <v>68.159203980099505</v>
      </c>
      <c r="F44" s="98">
        <f>分析係数表!C47</f>
        <v>0.36342247216802481</v>
      </c>
      <c r="G44" s="96">
        <f>SUM(G5:G43)</f>
        <v>30.479484618283863</v>
      </c>
      <c r="H44" s="96">
        <f>SUM(H5:H43)</f>
        <v>34.579824242525092</v>
      </c>
      <c r="I44" s="96">
        <f>SUM(I5:I43)</f>
        <v>134.57982424252509</v>
      </c>
      <c r="J44" s="98">
        <f>分析係数表!G47</f>
        <v>0.19905001489523683</v>
      </c>
      <c r="K44" s="112">
        <f>SUM(K5:K43)</f>
        <v>10.469609692339754</v>
      </c>
      <c r="L44" s="94">
        <f>最終需要_まとめ!$L$33</f>
        <v>0.627</v>
      </c>
      <c r="M44" s="91">
        <f>K44*L44</f>
        <v>6.5644452770970254</v>
      </c>
      <c r="N44" s="95">
        <f>分析係数表!H47</f>
        <v>1</v>
      </c>
      <c r="O44" s="96">
        <f>SUM(O5:O43)</f>
        <v>6.5644452770970263</v>
      </c>
      <c r="P44" s="92">
        <f>分析係数表!C47</f>
        <v>0.36342247216802481</v>
      </c>
      <c r="Q44" s="96">
        <f>SUM(Q5:Q43)</f>
        <v>1.9757301548808555</v>
      </c>
      <c r="R44" s="91">
        <f>SUM(R5:R43)</f>
        <v>2.2073446149849412</v>
      </c>
      <c r="S44" s="97">
        <f>SUM(S5:S43)</f>
        <v>136.78716885751004</v>
      </c>
      <c r="T44" s="98">
        <f>分析係数表!F47</f>
        <v>0.46090827844162724</v>
      </c>
      <c r="U44" s="99">
        <f>SUM(U5:U43)</f>
        <v>53.468530163999219</v>
      </c>
      <c r="V44" s="100">
        <f>分析係数表!D47</f>
        <v>7.2937009698454208E-2</v>
      </c>
      <c r="W44" s="164">
        <f>SUM(W5:W43)</f>
        <v>1</v>
      </c>
      <c r="X44" s="92">
        <f>分析係数表!E47</f>
        <v>5.555923339181093E-2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AA8" activePane="bottomRight" state="frozen"/>
      <selection activeCell="F63" sqref="F63"/>
      <selection pane="topRight" activeCell="F63" sqref="F63"/>
      <selection pane="bottomLeft" activeCell="F63" sqref="F63"/>
      <selection pane="bottomRight" activeCell="AG3" sqref="AG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2" t="s">
        <v>67</v>
      </c>
      <c r="X5" s="463"/>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0.28540305010893241</v>
      </c>
      <c r="D8" s="403">
        <f t="shared" ref="D8:E41" si="1">W8</f>
        <v>0.27682926829268295</v>
      </c>
      <c r="E8" s="403">
        <f t="shared" si="1"/>
        <v>8.658536585365853E-2</v>
      </c>
      <c r="F8" s="403">
        <f t="shared" ref="F8:G41" si="2">AH8</f>
        <v>0.44634146341463415</v>
      </c>
      <c r="G8" s="403">
        <f t="shared" si="2"/>
        <v>0.12073170731707317</v>
      </c>
      <c r="H8" s="404">
        <f t="shared" ref="H8:H41" si="3">AN8</f>
        <v>1.3177625301040578E-2</v>
      </c>
      <c r="K8" s="224" t="s">
        <v>263</v>
      </c>
      <c r="L8" s="158" t="s">
        <v>264</v>
      </c>
      <c r="M8" s="383">
        <f>取引基本表!AX5</f>
        <v>1377</v>
      </c>
      <c r="N8" s="367">
        <f>ABS(取引基本表!BB5)</f>
        <v>984</v>
      </c>
      <c r="O8" s="411">
        <f t="shared" ref="O8:O41" si="4">N8/M8</f>
        <v>0.71459694989106759</v>
      </c>
      <c r="P8" s="407">
        <f t="shared" ref="P8:P43" si="5">1-O8</f>
        <v>0.28540305010893241</v>
      </c>
      <c r="R8" s="224" t="s">
        <v>263</v>
      </c>
      <c r="S8" s="158" t="s">
        <v>264</v>
      </c>
      <c r="T8" s="365">
        <f>取引基本表!BD5</f>
        <v>820</v>
      </c>
      <c r="U8" s="446">
        <f>雇用表!AM5</f>
        <v>227</v>
      </c>
      <c r="V8" s="447">
        <f>雇用表!AM51</f>
        <v>71</v>
      </c>
      <c r="W8" s="413">
        <f>U8/T8</f>
        <v>0.27682926829268295</v>
      </c>
      <c r="X8" s="413">
        <f>V8/T8</f>
        <v>8.658536585365853E-2</v>
      </c>
      <c r="Z8" s="224" t="s">
        <v>263</v>
      </c>
      <c r="AA8" s="48" t="s">
        <v>264</v>
      </c>
      <c r="AB8" s="454">
        <f t="array" ref="AB8:AF47">TRANSPOSE(取引基本表!C46:AP50)</f>
        <v>99</v>
      </c>
      <c r="AC8" s="455">
        <v>159</v>
      </c>
      <c r="AD8" s="455">
        <v>132</v>
      </c>
      <c r="AE8" s="455">
        <v>33</v>
      </c>
      <c r="AF8" s="455">
        <v>-57</v>
      </c>
      <c r="AG8" s="368">
        <f t="array" ref="AG8:AG47">TRANSPOSE(取引基本表!C52:AP52)</f>
        <v>820</v>
      </c>
      <c r="AH8" s="404">
        <f>SUM(AB8:AF8)/AG8</f>
        <v>0.44634146341463415</v>
      </c>
      <c r="AI8" s="415">
        <f>AB8/AG8</f>
        <v>0.12073170731707317</v>
      </c>
      <c r="AK8" s="224" t="s">
        <v>263</v>
      </c>
      <c r="AL8" s="158" t="s">
        <v>264</v>
      </c>
      <c r="AM8" s="383">
        <f>取引基本表!AR5</f>
        <v>290</v>
      </c>
      <c r="AN8" s="407">
        <f t="shared" ref="AN8:AN47" si="6">AM8/AM$47</f>
        <v>1.3177625301040578E-2</v>
      </c>
      <c r="AP8" s="224" t="s">
        <v>263</v>
      </c>
      <c r="AQ8" s="158" t="s">
        <v>264</v>
      </c>
      <c r="AR8" s="386">
        <f>取引基本表!AX5</f>
        <v>1377</v>
      </c>
      <c r="AS8" s="387">
        <f>取引基本表!AY5</f>
        <v>427</v>
      </c>
      <c r="AT8" s="387">
        <f>ABS(取引基本表!BB5)</f>
        <v>984</v>
      </c>
      <c r="AU8" s="388">
        <f>AS8-AT8</f>
        <v>-557</v>
      </c>
      <c r="AV8" s="411">
        <v>0.83011676085593211</v>
      </c>
      <c r="AW8" s="407">
        <v>0.16988323914406789</v>
      </c>
    </row>
    <row r="9" spans="1:49" x14ac:dyDescent="0.2">
      <c r="A9" s="225" t="s">
        <v>219</v>
      </c>
      <c r="B9" s="158" t="s">
        <v>265</v>
      </c>
      <c r="C9" s="405">
        <f t="shared" si="0"/>
        <v>1</v>
      </c>
      <c r="D9" s="406">
        <f t="shared" si="1"/>
        <v>0.1822429906542056</v>
      </c>
      <c r="E9" s="406">
        <f t="shared" si="1"/>
        <v>0.10981308411214953</v>
      </c>
      <c r="F9" s="406">
        <f t="shared" si="2"/>
        <v>0.64018691588785048</v>
      </c>
      <c r="G9" s="406">
        <f t="shared" si="2"/>
        <v>0.24766355140186916</v>
      </c>
      <c r="H9" s="407">
        <f t="shared" si="3"/>
        <v>6.816013086745127E-4</v>
      </c>
      <c r="K9" s="225" t="s">
        <v>219</v>
      </c>
      <c r="L9" s="158" t="s">
        <v>265</v>
      </c>
      <c r="M9" s="383">
        <f>取引基本表!AX6</f>
        <v>248</v>
      </c>
      <c r="N9" s="367">
        <f>ABS(取引基本表!BB6)</f>
        <v>0</v>
      </c>
      <c r="O9" s="411">
        <f t="shared" si="4"/>
        <v>0</v>
      </c>
      <c r="P9" s="407">
        <f t="shared" si="5"/>
        <v>1</v>
      </c>
      <c r="R9" s="225" t="s">
        <v>219</v>
      </c>
      <c r="S9" s="158" t="s">
        <v>265</v>
      </c>
      <c r="T9" s="365">
        <f>取引基本表!BD6</f>
        <v>428</v>
      </c>
      <c r="U9" s="446">
        <f>雇用表!AM6</f>
        <v>78</v>
      </c>
      <c r="V9" s="447">
        <f>雇用表!AM52</f>
        <v>47</v>
      </c>
      <c r="W9" s="413">
        <f t="shared" ref="W9:W47" si="7">U9/T9</f>
        <v>0.1822429906542056</v>
      </c>
      <c r="X9" s="413">
        <f t="shared" ref="X9:X47" si="8">V9/T9</f>
        <v>0.10981308411214953</v>
      </c>
      <c r="Z9" s="225" t="s">
        <v>219</v>
      </c>
      <c r="AA9" s="48" t="s">
        <v>265</v>
      </c>
      <c r="AB9" s="456">
        <v>106</v>
      </c>
      <c r="AC9" s="387">
        <v>150</v>
      </c>
      <c r="AD9" s="387">
        <v>26</v>
      </c>
      <c r="AE9" s="387">
        <v>9</v>
      </c>
      <c r="AF9" s="387">
        <v>-17</v>
      </c>
      <c r="AG9" s="369">
        <v>428</v>
      </c>
      <c r="AH9" s="407">
        <f t="shared" ref="AH9:AH41" si="9">SUM(AB9:AF9)/AG9</f>
        <v>0.64018691588785048</v>
      </c>
      <c r="AI9" s="411">
        <f t="shared" ref="AI9:AI41" si="10">AB9/AG9</f>
        <v>0.24766355140186916</v>
      </c>
      <c r="AK9" s="225" t="s">
        <v>219</v>
      </c>
      <c r="AL9" s="158" t="s">
        <v>265</v>
      </c>
      <c r="AM9" s="383">
        <f>取引基本表!AR6</f>
        <v>15</v>
      </c>
      <c r="AN9" s="407">
        <f t="shared" si="6"/>
        <v>6.816013086745127E-4</v>
      </c>
      <c r="AP9" s="225" t="s">
        <v>219</v>
      </c>
      <c r="AQ9" s="158" t="s">
        <v>265</v>
      </c>
      <c r="AR9" s="386">
        <f>取引基本表!AX6</f>
        <v>248</v>
      </c>
      <c r="AS9" s="387">
        <f>取引基本表!AY6</f>
        <v>180</v>
      </c>
      <c r="AT9" s="387">
        <f>ABS(取引基本表!BB6)</f>
        <v>0</v>
      </c>
      <c r="AU9" s="388">
        <f t="shared" ref="AU9:AU47" si="11">AS9-AT9</f>
        <v>180</v>
      </c>
      <c r="AV9" s="411">
        <v>0.59023354564755837</v>
      </c>
      <c r="AW9" s="407">
        <v>0.40976645435244163</v>
      </c>
    </row>
    <row r="10" spans="1:49" x14ac:dyDescent="0.2">
      <c r="A10" s="225" t="s">
        <v>220</v>
      </c>
      <c r="B10" s="158" t="s">
        <v>266</v>
      </c>
      <c r="C10" s="405">
        <f t="shared" si="0"/>
        <v>0</v>
      </c>
      <c r="D10" s="406">
        <f t="shared" si="1"/>
        <v>0</v>
      </c>
      <c r="E10" s="406">
        <f t="shared" si="1"/>
        <v>0</v>
      </c>
      <c r="F10" s="406">
        <f t="shared" si="2"/>
        <v>0</v>
      </c>
      <c r="G10" s="406">
        <f t="shared" si="2"/>
        <v>0</v>
      </c>
      <c r="H10" s="407">
        <f t="shared" si="3"/>
        <v>1.3632026173490254E-3</v>
      </c>
      <c r="K10" s="225" t="s">
        <v>220</v>
      </c>
      <c r="L10" s="158" t="s">
        <v>266</v>
      </c>
      <c r="M10" s="383">
        <f>取引基本表!AX7</f>
        <v>110</v>
      </c>
      <c r="N10" s="367">
        <f>ABS(取引基本表!BB7)</f>
        <v>110</v>
      </c>
      <c r="O10" s="411">
        <f t="shared" si="4"/>
        <v>1</v>
      </c>
      <c r="P10" s="407">
        <f t="shared" si="5"/>
        <v>0</v>
      </c>
      <c r="R10" s="225" t="s">
        <v>220</v>
      </c>
      <c r="S10" s="158" t="s">
        <v>266</v>
      </c>
      <c r="T10" s="365">
        <f>取引基本表!BD7</f>
        <v>0</v>
      </c>
      <c r="U10" s="446">
        <f>雇用表!AM7</f>
        <v>0</v>
      </c>
      <c r="V10" s="447">
        <f>雇用表!AM53</f>
        <v>0</v>
      </c>
      <c r="W10" s="450">
        <v>0</v>
      </c>
      <c r="X10" s="450">
        <v>0</v>
      </c>
      <c r="Z10" s="225" t="s">
        <v>220</v>
      </c>
      <c r="AA10" s="48" t="s">
        <v>266</v>
      </c>
      <c r="AB10" s="456">
        <v>0</v>
      </c>
      <c r="AC10" s="387">
        <v>0</v>
      </c>
      <c r="AD10" s="387">
        <v>0</v>
      </c>
      <c r="AE10" s="387">
        <v>0</v>
      </c>
      <c r="AF10" s="387">
        <v>0</v>
      </c>
      <c r="AG10" s="369">
        <v>0</v>
      </c>
      <c r="AH10" s="453">
        <v>0</v>
      </c>
      <c r="AI10" s="450">
        <v>0</v>
      </c>
      <c r="AK10" s="225" t="s">
        <v>220</v>
      </c>
      <c r="AL10" s="158" t="s">
        <v>266</v>
      </c>
      <c r="AM10" s="383">
        <f>取引基本表!AR7</f>
        <v>30</v>
      </c>
      <c r="AN10" s="407">
        <f t="shared" si="6"/>
        <v>1.3632026173490254E-3</v>
      </c>
      <c r="AP10" s="225" t="s">
        <v>220</v>
      </c>
      <c r="AQ10" s="158" t="s">
        <v>266</v>
      </c>
      <c r="AR10" s="386">
        <f>取引基本表!AX7</f>
        <v>110</v>
      </c>
      <c r="AS10" s="387">
        <f>取引基本表!AY7</f>
        <v>0</v>
      </c>
      <c r="AT10" s="387">
        <f>ABS(取引基本表!BB7)</f>
        <v>110</v>
      </c>
      <c r="AU10" s="388">
        <f t="shared" si="11"/>
        <v>-110</v>
      </c>
      <c r="AV10" s="411">
        <v>0.31992289294256238</v>
      </c>
      <c r="AW10" s="407">
        <v>0.68007710705743762</v>
      </c>
    </row>
    <row r="11" spans="1:49" x14ac:dyDescent="0.2">
      <c r="A11" s="225" t="s">
        <v>221</v>
      </c>
      <c r="B11" s="158" t="s">
        <v>27</v>
      </c>
      <c r="C11" s="405">
        <f t="shared" si="0"/>
        <v>8.7822458270106263E-2</v>
      </c>
      <c r="D11" s="406">
        <f t="shared" si="1"/>
        <v>2.2123893805309734E-2</v>
      </c>
      <c r="E11" s="406">
        <f t="shared" si="1"/>
        <v>1.0324483775811209E-2</v>
      </c>
      <c r="F11" s="406">
        <f t="shared" si="2"/>
        <v>0.55309734513274333</v>
      </c>
      <c r="G11" s="406">
        <f t="shared" si="2"/>
        <v>0.34070796460176989</v>
      </c>
      <c r="H11" s="407">
        <f t="shared" si="3"/>
        <v>0</v>
      </c>
      <c r="K11" s="225" t="s">
        <v>221</v>
      </c>
      <c r="L11" s="158" t="s">
        <v>27</v>
      </c>
      <c r="M11" s="383">
        <f>取引基本表!AX8</f>
        <v>5272</v>
      </c>
      <c r="N11" s="367">
        <f>ABS(取引基本表!BB8)</f>
        <v>4809</v>
      </c>
      <c r="O11" s="411">
        <f t="shared" si="4"/>
        <v>0.91217754172989374</v>
      </c>
      <c r="P11" s="407">
        <f t="shared" si="5"/>
        <v>8.7822458270106263E-2</v>
      </c>
      <c r="R11" s="225" t="s">
        <v>221</v>
      </c>
      <c r="S11" s="158" t="s">
        <v>27</v>
      </c>
      <c r="T11" s="365">
        <f>取引基本表!BD8</f>
        <v>678</v>
      </c>
      <c r="U11" s="446">
        <f>雇用表!AM8</f>
        <v>15</v>
      </c>
      <c r="V11" s="447">
        <f>雇用表!AM54</f>
        <v>7</v>
      </c>
      <c r="W11" s="413">
        <f t="shared" si="7"/>
        <v>2.2123893805309734E-2</v>
      </c>
      <c r="X11" s="413">
        <f t="shared" si="8"/>
        <v>1.0324483775811209E-2</v>
      </c>
      <c r="Z11" s="225" t="s">
        <v>221</v>
      </c>
      <c r="AA11" s="48" t="s">
        <v>27</v>
      </c>
      <c r="AB11" s="456">
        <v>231</v>
      </c>
      <c r="AC11" s="387">
        <v>23</v>
      </c>
      <c r="AD11" s="387">
        <v>73</v>
      </c>
      <c r="AE11" s="387">
        <v>48</v>
      </c>
      <c r="AF11" s="387">
        <v>0</v>
      </c>
      <c r="AG11" s="369">
        <v>678</v>
      </c>
      <c r="AH11" s="407">
        <f t="shared" si="9"/>
        <v>0.55309734513274333</v>
      </c>
      <c r="AI11" s="411">
        <f t="shared" si="10"/>
        <v>0.34070796460176989</v>
      </c>
      <c r="AK11" s="225" t="s">
        <v>221</v>
      </c>
      <c r="AL11" s="158" t="s">
        <v>27</v>
      </c>
      <c r="AM11" s="383">
        <f>取引基本表!AR8</f>
        <v>0</v>
      </c>
      <c r="AN11" s="407">
        <f t="shared" si="6"/>
        <v>0</v>
      </c>
      <c r="AP11" s="225" t="s">
        <v>221</v>
      </c>
      <c r="AQ11" s="158" t="s">
        <v>27</v>
      </c>
      <c r="AR11" s="386">
        <f>取引基本表!AX8</f>
        <v>5272</v>
      </c>
      <c r="AS11" s="387">
        <f>取引基本表!AY8</f>
        <v>215</v>
      </c>
      <c r="AT11" s="387">
        <f>ABS(取引基本表!BB8)</f>
        <v>4809</v>
      </c>
      <c r="AU11" s="388">
        <f t="shared" si="11"/>
        <v>-4594</v>
      </c>
      <c r="AV11" s="411">
        <v>0.97885279843965589</v>
      </c>
      <c r="AW11" s="407">
        <v>2.1147201560344109E-2</v>
      </c>
    </row>
    <row r="12" spans="1:49" x14ac:dyDescent="0.2">
      <c r="A12" s="225" t="s">
        <v>222</v>
      </c>
      <c r="B12" s="158" t="s">
        <v>190</v>
      </c>
      <c r="C12" s="405">
        <f t="shared" si="0"/>
        <v>5.1649194579391433E-2</v>
      </c>
      <c r="D12" s="406">
        <f t="shared" si="1"/>
        <v>3.2560214094558428E-2</v>
      </c>
      <c r="E12" s="406">
        <f t="shared" si="1"/>
        <v>3.6685994647636042E-2</v>
      </c>
      <c r="F12" s="406">
        <f t="shared" si="2"/>
        <v>0.48360838537020517</v>
      </c>
      <c r="G12" s="406">
        <f t="shared" si="2"/>
        <v>0.11451828724353257</v>
      </c>
      <c r="H12" s="407">
        <f t="shared" si="3"/>
        <v>9.8559549234334534E-2</v>
      </c>
      <c r="K12" s="225" t="s">
        <v>222</v>
      </c>
      <c r="L12" s="158" t="s">
        <v>190</v>
      </c>
      <c r="M12" s="383">
        <f>取引基本表!AX9</f>
        <v>3911</v>
      </c>
      <c r="N12" s="367">
        <f>ABS(取引基本表!BB9)</f>
        <v>3709</v>
      </c>
      <c r="O12" s="411">
        <f t="shared" si="4"/>
        <v>0.94835080542060857</v>
      </c>
      <c r="P12" s="407">
        <f t="shared" si="5"/>
        <v>5.1649194579391433E-2</v>
      </c>
      <c r="R12" s="225" t="s">
        <v>222</v>
      </c>
      <c r="S12" s="158" t="s">
        <v>190</v>
      </c>
      <c r="T12" s="365">
        <f>取引基本表!BD9</f>
        <v>8968</v>
      </c>
      <c r="U12" s="446">
        <f>雇用表!AM9</f>
        <v>292</v>
      </c>
      <c r="V12" s="447">
        <f>雇用表!AM55</f>
        <v>329</v>
      </c>
      <c r="W12" s="413">
        <f t="shared" si="7"/>
        <v>3.2560214094558428E-2</v>
      </c>
      <c r="X12" s="413">
        <f t="shared" si="8"/>
        <v>3.6685994647636042E-2</v>
      </c>
      <c r="Z12" s="225" t="s">
        <v>222</v>
      </c>
      <c r="AA12" s="48" t="s">
        <v>190</v>
      </c>
      <c r="AB12" s="456">
        <v>1027</v>
      </c>
      <c r="AC12" s="387">
        <v>930</v>
      </c>
      <c r="AD12" s="387">
        <v>597</v>
      </c>
      <c r="AE12" s="387">
        <v>1791</v>
      </c>
      <c r="AF12" s="387">
        <v>-8</v>
      </c>
      <c r="AG12" s="369">
        <v>8968</v>
      </c>
      <c r="AH12" s="407">
        <f t="shared" si="9"/>
        <v>0.48360838537020517</v>
      </c>
      <c r="AI12" s="411">
        <f t="shared" si="10"/>
        <v>0.11451828724353257</v>
      </c>
      <c r="AK12" s="225" t="s">
        <v>222</v>
      </c>
      <c r="AL12" s="158" t="s">
        <v>190</v>
      </c>
      <c r="AM12" s="383">
        <f>取引基本表!AR9</f>
        <v>2169</v>
      </c>
      <c r="AN12" s="407">
        <f t="shared" si="6"/>
        <v>9.8559549234334534E-2</v>
      </c>
      <c r="AP12" s="225" t="s">
        <v>222</v>
      </c>
      <c r="AQ12" s="158" t="s">
        <v>190</v>
      </c>
      <c r="AR12" s="386">
        <f>取引基本表!AX9</f>
        <v>3911</v>
      </c>
      <c r="AS12" s="387">
        <f>取引基本表!AY9</f>
        <v>8766</v>
      </c>
      <c r="AT12" s="387">
        <f>ABS(取引基本表!BB9)</f>
        <v>3709</v>
      </c>
      <c r="AU12" s="388">
        <f t="shared" si="11"/>
        <v>5057</v>
      </c>
      <c r="AV12" s="411">
        <v>0.73020703224841943</v>
      </c>
      <c r="AW12" s="407">
        <v>0.26979296775158057</v>
      </c>
    </row>
    <row r="13" spans="1:49" x14ac:dyDescent="0.2">
      <c r="A13" s="225" t="s">
        <v>223</v>
      </c>
      <c r="B13" s="158" t="s">
        <v>28</v>
      </c>
      <c r="C13" s="405">
        <f t="shared" si="0"/>
        <v>0</v>
      </c>
      <c r="D13" s="406">
        <f t="shared" si="1"/>
        <v>0.18454935622317598</v>
      </c>
      <c r="E13" s="406">
        <f t="shared" si="1"/>
        <v>0.16738197424892703</v>
      </c>
      <c r="F13" s="406">
        <f t="shared" si="2"/>
        <v>0.37768240343347642</v>
      </c>
      <c r="G13" s="406">
        <f t="shared" si="2"/>
        <v>0.24034334763948498</v>
      </c>
      <c r="H13" s="407">
        <f t="shared" si="3"/>
        <v>1.4677148180124507E-2</v>
      </c>
      <c r="K13" s="225" t="s">
        <v>223</v>
      </c>
      <c r="L13" s="158" t="s">
        <v>28</v>
      </c>
      <c r="M13" s="383">
        <f>取引基本表!AX10</f>
        <v>550</v>
      </c>
      <c r="N13" s="367">
        <f>ABS(取引基本表!BB10)</f>
        <v>550</v>
      </c>
      <c r="O13" s="411">
        <f t="shared" si="4"/>
        <v>1</v>
      </c>
      <c r="P13" s="407">
        <f t="shared" si="5"/>
        <v>0</v>
      </c>
      <c r="R13" s="225" t="s">
        <v>223</v>
      </c>
      <c r="S13" s="158" t="s">
        <v>28</v>
      </c>
      <c r="T13" s="365">
        <f>取引基本表!BD10</f>
        <v>233</v>
      </c>
      <c r="U13" s="446">
        <f>雇用表!AM10</f>
        <v>43</v>
      </c>
      <c r="V13" s="447">
        <f>雇用表!AM56</f>
        <v>39</v>
      </c>
      <c r="W13" s="413">
        <f t="shared" si="7"/>
        <v>0.18454935622317598</v>
      </c>
      <c r="X13" s="413">
        <f t="shared" si="8"/>
        <v>0.16738197424892703</v>
      </c>
      <c r="Z13" s="225" t="s">
        <v>223</v>
      </c>
      <c r="AA13" s="48" t="s">
        <v>28</v>
      </c>
      <c r="AB13" s="456">
        <v>56</v>
      </c>
      <c r="AC13" s="387">
        <v>-4</v>
      </c>
      <c r="AD13" s="387">
        <v>26</v>
      </c>
      <c r="AE13" s="387">
        <v>10</v>
      </c>
      <c r="AF13" s="387">
        <v>0</v>
      </c>
      <c r="AG13" s="369">
        <v>233</v>
      </c>
      <c r="AH13" s="407">
        <f t="shared" si="9"/>
        <v>0.37768240343347642</v>
      </c>
      <c r="AI13" s="411">
        <f t="shared" si="10"/>
        <v>0.24034334763948498</v>
      </c>
      <c r="AK13" s="225" t="s">
        <v>223</v>
      </c>
      <c r="AL13" s="158" t="s">
        <v>28</v>
      </c>
      <c r="AM13" s="383">
        <f>取引基本表!AR10</f>
        <v>323</v>
      </c>
      <c r="AN13" s="407">
        <f t="shared" si="6"/>
        <v>1.4677148180124507E-2</v>
      </c>
      <c r="AP13" s="225" t="s">
        <v>223</v>
      </c>
      <c r="AQ13" s="158" t="s">
        <v>28</v>
      </c>
      <c r="AR13" s="386">
        <f>取引基本表!AX10</f>
        <v>550</v>
      </c>
      <c r="AS13" s="387">
        <f>取引基本表!AY10</f>
        <v>233</v>
      </c>
      <c r="AT13" s="387">
        <f>ABS(取引基本表!BB10)</f>
        <v>550</v>
      </c>
      <c r="AU13" s="388">
        <f t="shared" si="11"/>
        <v>-317</v>
      </c>
      <c r="AV13" s="411">
        <v>0.93315766467397665</v>
      </c>
      <c r="AW13" s="407">
        <v>6.684233532602335E-2</v>
      </c>
    </row>
    <row r="14" spans="1:49" x14ac:dyDescent="0.2">
      <c r="A14" s="225" t="s">
        <v>224</v>
      </c>
      <c r="B14" s="158" t="s">
        <v>267</v>
      </c>
      <c r="C14" s="405">
        <f t="shared" si="0"/>
        <v>0.34108258154059679</v>
      </c>
      <c r="D14" s="406">
        <f t="shared" si="1"/>
        <v>2.69811320754717E-2</v>
      </c>
      <c r="E14" s="406">
        <f t="shared" si="1"/>
        <v>2.358490566037736E-2</v>
      </c>
      <c r="F14" s="406">
        <f t="shared" si="2"/>
        <v>0.29226415094339625</v>
      </c>
      <c r="G14" s="406">
        <f t="shared" si="2"/>
        <v>0.16056603773584904</v>
      </c>
      <c r="H14" s="407">
        <f t="shared" si="3"/>
        <v>1.2723224428590903E-3</v>
      </c>
      <c r="K14" s="225" t="s">
        <v>224</v>
      </c>
      <c r="L14" s="158" t="s">
        <v>267</v>
      </c>
      <c r="M14" s="383">
        <f>取引基本表!AX11</f>
        <v>2882</v>
      </c>
      <c r="N14" s="367">
        <f>ABS(取引基本表!BB11)</f>
        <v>1899</v>
      </c>
      <c r="O14" s="411">
        <f t="shared" si="4"/>
        <v>0.65891741845940321</v>
      </c>
      <c r="P14" s="407">
        <f t="shared" si="5"/>
        <v>0.34108258154059679</v>
      </c>
      <c r="R14" s="225" t="s">
        <v>224</v>
      </c>
      <c r="S14" s="158" t="s">
        <v>267</v>
      </c>
      <c r="T14" s="365">
        <f>取引基本表!BD11</f>
        <v>5300</v>
      </c>
      <c r="U14" s="446">
        <f>雇用表!AM11</f>
        <v>143</v>
      </c>
      <c r="V14" s="447">
        <f>雇用表!AM57</f>
        <v>125</v>
      </c>
      <c r="W14" s="413">
        <f t="shared" si="7"/>
        <v>2.69811320754717E-2</v>
      </c>
      <c r="X14" s="413">
        <f t="shared" si="8"/>
        <v>2.358490566037736E-2</v>
      </c>
      <c r="Z14" s="225" t="s">
        <v>224</v>
      </c>
      <c r="AA14" s="48" t="s">
        <v>267</v>
      </c>
      <c r="AB14" s="456">
        <v>851</v>
      </c>
      <c r="AC14" s="387">
        <v>304</v>
      </c>
      <c r="AD14" s="387">
        <v>268</v>
      </c>
      <c r="AE14" s="387">
        <v>126</v>
      </c>
      <c r="AF14" s="387">
        <v>0</v>
      </c>
      <c r="AG14" s="369">
        <v>5300</v>
      </c>
      <c r="AH14" s="407">
        <f t="shared" si="9"/>
        <v>0.29226415094339625</v>
      </c>
      <c r="AI14" s="411">
        <f t="shared" si="10"/>
        <v>0.16056603773584904</v>
      </c>
      <c r="AK14" s="225" t="s">
        <v>224</v>
      </c>
      <c r="AL14" s="158" t="s">
        <v>267</v>
      </c>
      <c r="AM14" s="383">
        <f>取引基本表!AR11</f>
        <v>28</v>
      </c>
      <c r="AN14" s="407">
        <f t="shared" si="6"/>
        <v>1.2723224428590903E-3</v>
      </c>
      <c r="AP14" s="225" t="s">
        <v>224</v>
      </c>
      <c r="AQ14" s="158" t="s">
        <v>267</v>
      </c>
      <c r="AR14" s="386">
        <f>取引基本表!AX11</f>
        <v>2882</v>
      </c>
      <c r="AS14" s="387">
        <f>取引基本表!AY11</f>
        <v>4317</v>
      </c>
      <c r="AT14" s="387">
        <f>ABS(取引基本表!BB11)</f>
        <v>1899</v>
      </c>
      <c r="AU14" s="388">
        <f t="shared" si="11"/>
        <v>2418</v>
      </c>
      <c r="AV14" s="411">
        <v>0.78289172072298208</v>
      </c>
      <c r="AW14" s="407">
        <v>0.21710827927701792</v>
      </c>
    </row>
    <row r="15" spans="1:49" x14ac:dyDescent="0.2">
      <c r="A15" s="225" t="s">
        <v>225</v>
      </c>
      <c r="B15" s="158" t="s">
        <v>29</v>
      </c>
      <c r="C15" s="405">
        <f t="shared" si="0"/>
        <v>0</v>
      </c>
      <c r="D15" s="406">
        <f t="shared" si="1"/>
        <v>3.255813953488372E-2</v>
      </c>
      <c r="E15" s="406">
        <f t="shared" si="1"/>
        <v>2.3255813953488372E-2</v>
      </c>
      <c r="F15" s="406">
        <f t="shared" si="2"/>
        <v>0.30232558139534882</v>
      </c>
      <c r="G15" s="406">
        <f t="shared" si="2"/>
        <v>9.6124031007751937E-2</v>
      </c>
      <c r="H15" s="407">
        <f t="shared" si="3"/>
        <v>9.1334575362384696E-3</v>
      </c>
      <c r="K15" s="225" t="s">
        <v>225</v>
      </c>
      <c r="L15" s="158" t="s">
        <v>29</v>
      </c>
      <c r="M15" s="383">
        <f>取引基本表!AX12</f>
        <v>1846</v>
      </c>
      <c r="N15" s="367">
        <f>ABS(取引基本表!BB12)</f>
        <v>1846</v>
      </c>
      <c r="O15" s="411">
        <f t="shared" si="4"/>
        <v>1</v>
      </c>
      <c r="P15" s="407">
        <f t="shared" si="5"/>
        <v>0</v>
      </c>
      <c r="R15" s="225" t="s">
        <v>225</v>
      </c>
      <c r="S15" s="158" t="s">
        <v>29</v>
      </c>
      <c r="T15" s="365">
        <f>取引基本表!BD12</f>
        <v>645</v>
      </c>
      <c r="U15" s="446">
        <f>雇用表!AM12</f>
        <v>21</v>
      </c>
      <c r="V15" s="447">
        <f>雇用表!AM58</f>
        <v>15</v>
      </c>
      <c r="W15" s="413">
        <f t="shared" si="7"/>
        <v>3.255813953488372E-2</v>
      </c>
      <c r="X15" s="413">
        <f t="shared" si="8"/>
        <v>2.3255813953488372E-2</v>
      </c>
      <c r="Z15" s="225" t="s">
        <v>225</v>
      </c>
      <c r="AA15" s="48" t="s">
        <v>29</v>
      </c>
      <c r="AB15" s="456">
        <v>62</v>
      </c>
      <c r="AC15" s="387">
        <v>39</v>
      </c>
      <c r="AD15" s="387">
        <v>82</v>
      </c>
      <c r="AE15" s="387">
        <v>12</v>
      </c>
      <c r="AF15" s="387">
        <v>0</v>
      </c>
      <c r="AG15" s="369">
        <v>645</v>
      </c>
      <c r="AH15" s="407">
        <f t="shared" si="9"/>
        <v>0.30232558139534882</v>
      </c>
      <c r="AI15" s="411">
        <f t="shared" si="10"/>
        <v>9.6124031007751937E-2</v>
      </c>
      <c r="AK15" s="225" t="s">
        <v>225</v>
      </c>
      <c r="AL15" s="158" t="s">
        <v>29</v>
      </c>
      <c r="AM15" s="383">
        <f>取引基本表!AR12</f>
        <v>201</v>
      </c>
      <c r="AN15" s="407">
        <f t="shared" si="6"/>
        <v>9.1334575362384696E-3</v>
      </c>
      <c r="AP15" s="225" t="s">
        <v>225</v>
      </c>
      <c r="AQ15" s="158" t="s">
        <v>29</v>
      </c>
      <c r="AR15" s="386">
        <f>取引基本表!AX12</f>
        <v>1846</v>
      </c>
      <c r="AS15" s="387">
        <f>取引基本表!AY12</f>
        <v>645</v>
      </c>
      <c r="AT15" s="387">
        <f>ABS(取引基本表!BB12)</f>
        <v>1846</v>
      </c>
      <c r="AU15" s="388">
        <f t="shared" si="11"/>
        <v>-1201</v>
      </c>
      <c r="AV15" s="411">
        <v>0.8222762164835401</v>
      </c>
      <c r="AW15" s="407">
        <v>0.1777237835164599</v>
      </c>
    </row>
    <row r="16" spans="1:49" x14ac:dyDescent="0.2">
      <c r="A16" s="225" t="s">
        <v>226</v>
      </c>
      <c r="B16" s="158" t="s">
        <v>30</v>
      </c>
      <c r="C16" s="405">
        <f t="shared" si="0"/>
        <v>7.999999999999996E-2</v>
      </c>
      <c r="D16" s="406">
        <f t="shared" si="1"/>
        <v>3.4364261168384883E-2</v>
      </c>
      <c r="E16" s="406">
        <f t="shared" si="1"/>
        <v>3.4364261168384883E-2</v>
      </c>
      <c r="F16" s="406">
        <f t="shared" si="2"/>
        <v>0.28865979381443296</v>
      </c>
      <c r="G16" s="406">
        <f t="shared" si="2"/>
        <v>3.4364261168384883E-2</v>
      </c>
      <c r="H16" s="407">
        <f t="shared" si="3"/>
        <v>1.767619393829236E-2</v>
      </c>
      <c r="K16" s="225" t="s">
        <v>226</v>
      </c>
      <c r="L16" s="158" t="s">
        <v>30</v>
      </c>
      <c r="M16" s="383">
        <f>取引基本表!AX13</f>
        <v>1650</v>
      </c>
      <c r="N16" s="367">
        <f>ABS(取引基本表!BB13)</f>
        <v>1518</v>
      </c>
      <c r="O16" s="411">
        <f t="shared" si="4"/>
        <v>0.92</v>
      </c>
      <c r="P16" s="407">
        <f t="shared" si="5"/>
        <v>7.999999999999996E-2</v>
      </c>
      <c r="R16" s="225" t="s">
        <v>226</v>
      </c>
      <c r="S16" s="158" t="s">
        <v>30</v>
      </c>
      <c r="T16" s="365">
        <f>取引基本表!BD13</f>
        <v>291</v>
      </c>
      <c r="U16" s="446">
        <f>雇用表!AM13</f>
        <v>10</v>
      </c>
      <c r="V16" s="447">
        <f>雇用表!AM59</f>
        <v>10</v>
      </c>
      <c r="W16" s="413">
        <f t="shared" si="7"/>
        <v>3.4364261168384883E-2</v>
      </c>
      <c r="X16" s="413">
        <f t="shared" si="8"/>
        <v>3.4364261168384883E-2</v>
      </c>
      <c r="Z16" s="225" t="s">
        <v>226</v>
      </c>
      <c r="AA16" s="48" t="s">
        <v>30</v>
      </c>
      <c r="AB16" s="456">
        <v>10</v>
      </c>
      <c r="AC16" s="387">
        <v>8</v>
      </c>
      <c r="AD16" s="387">
        <v>27</v>
      </c>
      <c r="AE16" s="387">
        <v>40</v>
      </c>
      <c r="AF16" s="387">
        <v>-1</v>
      </c>
      <c r="AG16" s="369">
        <v>291</v>
      </c>
      <c r="AH16" s="407">
        <f t="shared" si="9"/>
        <v>0.28865979381443296</v>
      </c>
      <c r="AI16" s="411">
        <f t="shared" si="10"/>
        <v>3.4364261168384883E-2</v>
      </c>
      <c r="AK16" s="225" t="s">
        <v>226</v>
      </c>
      <c r="AL16" s="158" t="s">
        <v>30</v>
      </c>
      <c r="AM16" s="383">
        <f>取引基本表!AR13</f>
        <v>389</v>
      </c>
      <c r="AN16" s="407">
        <f t="shared" si="6"/>
        <v>1.767619393829236E-2</v>
      </c>
      <c r="AP16" s="225" t="s">
        <v>226</v>
      </c>
      <c r="AQ16" s="158" t="s">
        <v>30</v>
      </c>
      <c r="AR16" s="386">
        <f>取引基本表!AX13</f>
        <v>1650</v>
      </c>
      <c r="AS16" s="387">
        <f>取引基本表!AY13</f>
        <v>159</v>
      </c>
      <c r="AT16" s="387">
        <f>ABS(取引基本表!BB13)</f>
        <v>1518</v>
      </c>
      <c r="AU16" s="388">
        <f t="shared" si="11"/>
        <v>-1359</v>
      </c>
      <c r="AV16" s="411">
        <v>0.87631747448336361</v>
      </c>
      <c r="AW16" s="407">
        <v>0.12368252551663639</v>
      </c>
    </row>
    <row r="17" spans="1:49" x14ac:dyDescent="0.2">
      <c r="A17" s="225" t="s">
        <v>2</v>
      </c>
      <c r="B17" s="158" t="s">
        <v>374</v>
      </c>
      <c r="C17" s="405">
        <f t="shared" si="0"/>
        <v>0.11736526946107784</v>
      </c>
      <c r="D17" s="406">
        <f t="shared" si="1"/>
        <v>3.0252100840336135E-2</v>
      </c>
      <c r="E17" s="406">
        <f t="shared" si="1"/>
        <v>2.0168067226890758E-2</v>
      </c>
      <c r="F17" s="406">
        <f t="shared" si="2"/>
        <v>0.32436974789915968</v>
      </c>
      <c r="G17" s="406">
        <f t="shared" si="2"/>
        <v>0.2134453781512605</v>
      </c>
      <c r="H17" s="407">
        <f t="shared" si="3"/>
        <v>2.9081655836779205E-3</v>
      </c>
      <c r="K17" s="225" t="s">
        <v>2</v>
      </c>
      <c r="L17" s="158" t="s">
        <v>374</v>
      </c>
      <c r="M17" s="383">
        <f>取引基本表!AX14</f>
        <v>835</v>
      </c>
      <c r="N17" s="367">
        <f>ABS(取引基本表!BB14)</f>
        <v>737</v>
      </c>
      <c r="O17" s="411">
        <f t="shared" si="4"/>
        <v>0.88263473053892216</v>
      </c>
      <c r="P17" s="407">
        <f t="shared" si="5"/>
        <v>0.11736526946107784</v>
      </c>
      <c r="R17" s="225" t="s">
        <v>2</v>
      </c>
      <c r="S17" s="158" t="s">
        <v>374</v>
      </c>
      <c r="T17" s="365">
        <f>取引基本表!BD14</f>
        <v>595</v>
      </c>
      <c r="U17" s="446">
        <f>雇用表!AM14</f>
        <v>18</v>
      </c>
      <c r="V17" s="447">
        <f>雇用表!AM60</f>
        <v>12</v>
      </c>
      <c r="W17" s="413">
        <f t="shared" si="7"/>
        <v>3.0252100840336135E-2</v>
      </c>
      <c r="X17" s="413">
        <f t="shared" si="8"/>
        <v>2.0168067226890758E-2</v>
      </c>
      <c r="Z17" s="225" t="s">
        <v>2</v>
      </c>
      <c r="AA17" s="48" t="s">
        <v>374</v>
      </c>
      <c r="AB17" s="456">
        <v>127</v>
      </c>
      <c r="AC17" s="387">
        <v>-4</v>
      </c>
      <c r="AD17" s="387">
        <v>48</v>
      </c>
      <c r="AE17" s="387">
        <v>22</v>
      </c>
      <c r="AF17" s="387">
        <v>0</v>
      </c>
      <c r="AG17" s="369">
        <v>595</v>
      </c>
      <c r="AH17" s="407">
        <f t="shared" si="9"/>
        <v>0.32436974789915968</v>
      </c>
      <c r="AI17" s="411">
        <f t="shared" si="10"/>
        <v>0.2134453781512605</v>
      </c>
      <c r="AK17" s="225" t="s">
        <v>2</v>
      </c>
      <c r="AL17" s="158" t="s">
        <v>374</v>
      </c>
      <c r="AM17" s="383">
        <f>取引基本表!AR14</f>
        <v>64</v>
      </c>
      <c r="AN17" s="407">
        <f t="shared" si="6"/>
        <v>2.9081655836779205E-3</v>
      </c>
      <c r="AP17" s="225" t="s">
        <v>2</v>
      </c>
      <c r="AQ17" s="158" t="s">
        <v>364</v>
      </c>
      <c r="AR17" s="386">
        <f>取引基本表!AX14</f>
        <v>835</v>
      </c>
      <c r="AS17" s="387">
        <f>取引基本表!AY14</f>
        <v>497</v>
      </c>
      <c r="AT17" s="387">
        <f>ABS(取引基本表!BB14)</f>
        <v>737</v>
      </c>
      <c r="AU17" s="388">
        <f t="shared" si="11"/>
        <v>-240</v>
      </c>
      <c r="AV17" s="411">
        <v>0.80716043298169571</v>
      </c>
      <c r="AW17" s="407">
        <v>0.19283956701830429</v>
      </c>
    </row>
    <row r="18" spans="1:49" x14ac:dyDescent="0.2">
      <c r="A18" s="225" t="s">
        <v>3</v>
      </c>
      <c r="B18" s="158" t="s">
        <v>31</v>
      </c>
      <c r="C18" s="405">
        <f t="shared" si="0"/>
        <v>0.3260188087774295</v>
      </c>
      <c r="D18" s="406">
        <f t="shared" si="1"/>
        <v>7.5928917609046853E-2</v>
      </c>
      <c r="E18" s="406">
        <f t="shared" si="1"/>
        <v>7.1082390953150248E-2</v>
      </c>
      <c r="F18" s="406">
        <f t="shared" si="2"/>
        <v>0.44749596122778673</v>
      </c>
      <c r="G18" s="406">
        <f t="shared" si="2"/>
        <v>0.2148626817447496</v>
      </c>
      <c r="H18" s="407">
        <f t="shared" si="3"/>
        <v>4.544008724496751E-4</v>
      </c>
      <c r="K18" s="225" t="s">
        <v>3</v>
      </c>
      <c r="L18" s="158" t="s">
        <v>31</v>
      </c>
      <c r="M18" s="383">
        <f>取引基本表!AX15</f>
        <v>319</v>
      </c>
      <c r="N18" s="367">
        <f>ABS(取引基本表!BB15)</f>
        <v>215</v>
      </c>
      <c r="O18" s="411">
        <f t="shared" si="4"/>
        <v>0.6739811912225705</v>
      </c>
      <c r="P18" s="407">
        <f t="shared" si="5"/>
        <v>0.3260188087774295</v>
      </c>
      <c r="R18" s="225" t="s">
        <v>3</v>
      </c>
      <c r="S18" s="158" t="s">
        <v>31</v>
      </c>
      <c r="T18" s="365">
        <f>取引基本表!BD15</f>
        <v>619</v>
      </c>
      <c r="U18" s="446">
        <f>雇用表!AM15</f>
        <v>47</v>
      </c>
      <c r="V18" s="447">
        <f>雇用表!AM61</f>
        <v>44</v>
      </c>
      <c r="W18" s="413">
        <f t="shared" si="7"/>
        <v>7.5928917609046853E-2</v>
      </c>
      <c r="X18" s="413">
        <f t="shared" si="8"/>
        <v>7.1082390953150248E-2</v>
      </c>
      <c r="Z18" s="225" t="s">
        <v>3</v>
      </c>
      <c r="AA18" s="48" t="s">
        <v>31</v>
      </c>
      <c r="AB18" s="456">
        <v>133</v>
      </c>
      <c r="AC18" s="387">
        <v>53</v>
      </c>
      <c r="AD18" s="387">
        <v>72</v>
      </c>
      <c r="AE18" s="387">
        <v>19</v>
      </c>
      <c r="AF18" s="387">
        <v>0</v>
      </c>
      <c r="AG18" s="369">
        <v>619</v>
      </c>
      <c r="AH18" s="407">
        <f t="shared" si="9"/>
        <v>0.44749596122778673</v>
      </c>
      <c r="AI18" s="411">
        <f t="shared" si="10"/>
        <v>0.2148626817447496</v>
      </c>
      <c r="AK18" s="225" t="s">
        <v>3</v>
      </c>
      <c r="AL18" s="158" t="s">
        <v>31</v>
      </c>
      <c r="AM18" s="383">
        <f>取引基本表!AR15</f>
        <v>10</v>
      </c>
      <c r="AN18" s="407">
        <f t="shared" si="6"/>
        <v>4.544008724496751E-4</v>
      </c>
      <c r="AP18" s="225" t="s">
        <v>3</v>
      </c>
      <c r="AQ18" s="158" t="s">
        <v>31</v>
      </c>
      <c r="AR18" s="386">
        <f>取引基本表!AX15</f>
        <v>319</v>
      </c>
      <c r="AS18" s="387">
        <f>取引基本表!AY15</f>
        <v>515</v>
      </c>
      <c r="AT18" s="387">
        <f>ABS(取引基本表!BB15)</f>
        <v>215</v>
      </c>
      <c r="AU18" s="388">
        <f t="shared" si="11"/>
        <v>300</v>
      </c>
      <c r="AV18" s="411">
        <v>0.69369460950567885</v>
      </c>
      <c r="AW18" s="407">
        <v>0.30630539049432115</v>
      </c>
    </row>
    <row r="19" spans="1:49" x14ac:dyDescent="0.2">
      <c r="A19" s="225" t="s">
        <v>4</v>
      </c>
      <c r="B19" s="158" t="s">
        <v>32</v>
      </c>
      <c r="C19" s="405">
        <f t="shared" si="0"/>
        <v>0</v>
      </c>
      <c r="D19" s="406">
        <f t="shared" si="1"/>
        <v>0</v>
      </c>
      <c r="E19" s="406">
        <f t="shared" si="1"/>
        <v>0</v>
      </c>
      <c r="F19" s="406">
        <f t="shared" si="2"/>
        <v>0.2</v>
      </c>
      <c r="G19" s="406">
        <f t="shared" si="2"/>
        <v>0</v>
      </c>
      <c r="H19" s="407">
        <f t="shared" si="3"/>
        <v>-1.3632026173490252E-4</v>
      </c>
      <c r="K19" s="225" t="s">
        <v>4</v>
      </c>
      <c r="L19" s="158" t="s">
        <v>32</v>
      </c>
      <c r="M19" s="383">
        <f>取引基本表!AX16</f>
        <v>193</v>
      </c>
      <c r="N19" s="367">
        <f>ABS(取引基本表!BB16)</f>
        <v>193</v>
      </c>
      <c r="O19" s="411">
        <f t="shared" si="4"/>
        <v>1</v>
      </c>
      <c r="P19" s="407">
        <f t="shared" si="5"/>
        <v>0</v>
      </c>
      <c r="R19" s="225" t="s">
        <v>4</v>
      </c>
      <c r="S19" s="158" t="s">
        <v>32</v>
      </c>
      <c r="T19" s="365">
        <f>取引基本表!BD16</f>
        <v>5</v>
      </c>
      <c r="U19" s="446">
        <f>雇用表!AM16</f>
        <v>0</v>
      </c>
      <c r="V19" s="447">
        <f>雇用表!AM62</f>
        <v>0</v>
      </c>
      <c r="W19" s="413">
        <f t="shared" si="7"/>
        <v>0</v>
      </c>
      <c r="X19" s="413">
        <f t="shared" si="8"/>
        <v>0</v>
      </c>
      <c r="Z19" s="225" t="s">
        <v>4</v>
      </c>
      <c r="AA19" s="48" t="s">
        <v>32</v>
      </c>
      <c r="AB19" s="456">
        <v>0</v>
      </c>
      <c r="AC19" s="387">
        <v>1</v>
      </c>
      <c r="AD19" s="387">
        <v>0</v>
      </c>
      <c r="AE19" s="387">
        <v>0</v>
      </c>
      <c r="AF19" s="387">
        <v>0</v>
      </c>
      <c r="AG19" s="369">
        <v>5</v>
      </c>
      <c r="AH19" s="407">
        <f t="shared" si="9"/>
        <v>0.2</v>
      </c>
      <c r="AI19" s="411">
        <f t="shared" si="10"/>
        <v>0</v>
      </c>
      <c r="AK19" s="225" t="s">
        <v>4</v>
      </c>
      <c r="AL19" s="158" t="s">
        <v>32</v>
      </c>
      <c r="AM19" s="383">
        <f>取引基本表!AR16</f>
        <v>-3</v>
      </c>
      <c r="AN19" s="407">
        <f t="shared" si="6"/>
        <v>-1.3632026173490252E-4</v>
      </c>
      <c r="AP19" s="225" t="s">
        <v>4</v>
      </c>
      <c r="AQ19" s="158" t="s">
        <v>32</v>
      </c>
      <c r="AR19" s="386">
        <f>取引基本表!AX16</f>
        <v>193</v>
      </c>
      <c r="AS19" s="387">
        <f>取引基本表!AY16</f>
        <v>5</v>
      </c>
      <c r="AT19" s="387">
        <f>ABS(取引基本表!BB16)</f>
        <v>193</v>
      </c>
      <c r="AU19" s="388">
        <f t="shared" si="11"/>
        <v>-188</v>
      </c>
      <c r="AV19" s="411">
        <v>0.63033685044372512</v>
      </c>
      <c r="AW19" s="407">
        <v>0.36966314955627488</v>
      </c>
    </row>
    <row r="20" spans="1:49" x14ac:dyDescent="0.2">
      <c r="A20" s="225" t="s">
        <v>5</v>
      </c>
      <c r="B20" s="158" t="s">
        <v>33</v>
      </c>
      <c r="C20" s="405">
        <f t="shared" si="0"/>
        <v>0.14381270903010035</v>
      </c>
      <c r="D20" s="406">
        <f t="shared" si="1"/>
        <v>5.0420168067226892E-2</v>
      </c>
      <c r="E20" s="406">
        <f t="shared" si="1"/>
        <v>5.4621848739495799E-2</v>
      </c>
      <c r="F20" s="406">
        <f t="shared" si="2"/>
        <v>0.23109243697478993</v>
      </c>
      <c r="G20" s="406">
        <f t="shared" si="2"/>
        <v>0.10504201680672269</v>
      </c>
      <c r="H20" s="407">
        <f t="shared" si="3"/>
        <v>5.9072113418457762E-4</v>
      </c>
      <c r="K20" s="225" t="s">
        <v>5</v>
      </c>
      <c r="L20" s="158" t="s">
        <v>33</v>
      </c>
      <c r="M20" s="383">
        <f>取引基本表!AX17</f>
        <v>299</v>
      </c>
      <c r="N20" s="367">
        <f>ABS(取引基本表!BB17)</f>
        <v>256</v>
      </c>
      <c r="O20" s="411">
        <f t="shared" si="4"/>
        <v>0.85618729096989965</v>
      </c>
      <c r="P20" s="407">
        <f t="shared" si="5"/>
        <v>0.14381270903010035</v>
      </c>
      <c r="R20" s="225" t="s">
        <v>5</v>
      </c>
      <c r="S20" s="158" t="s">
        <v>33</v>
      </c>
      <c r="T20" s="365">
        <f>取引基本表!BD17</f>
        <v>238</v>
      </c>
      <c r="U20" s="446">
        <f>雇用表!AM17</f>
        <v>12</v>
      </c>
      <c r="V20" s="447">
        <f>雇用表!AM63</f>
        <v>13</v>
      </c>
      <c r="W20" s="413">
        <f t="shared" si="7"/>
        <v>5.0420168067226892E-2</v>
      </c>
      <c r="X20" s="413">
        <f t="shared" si="8"/>
        <v>5.4621848739495799E-2</v>
      </c>
      <c r="Z20" s="225" t="s">
        <v>5</v>
      </c>
      <c r="AA20" s="48" t="s">
        <v>33</v>
      </c>
      <c r="AB20" s="456">
        <v>25</v>
      </c>
      <c r="AC20" s="387">
        <v>21</v>
      </c>
      <c r="AD20" s="387">
        <v>7</v>
      </c>
      <c r="AE20" s="387">
        <v>2</v>
      </c>
      <c r="AF20" s="387">
        <v>0</v>
      </c>
      <c r="AG20" s="369">
        <v>238</v>
      </c>
      <c r="AH20" s="407">
        <f t="shared" si="9"/>
        <v>0.23109243697478993</v>
      </c>
      <c r="AI20" s="411">
        <f t="shared" si="10"/>
        <v>0.10504201680672269</v>
      </c>
      <c r="AK20" s="225" t="s">
        <v>5</v>
      </c>
      <c r="AL20" s="158" t="s">
        <v>33</v>
      </c>
      <c r="AM20" s="383">
        <f>取引基本表!AR17</f>
        <v>13</v>
      </c>
      <c r="AN20" s="407">
        <f t="shared" si="6"/>
        <v>5.9072113418457762E-4</v>
      </c>
      <c r="AP20" s="225" t="s">
        <v>5</v>
      </c>
      <c r="AQ20" s="158" t="s">
        <v>33</v>
      </c>
      <c r="AR20" s="386">
        <f>取引基本表!AX17</f>
        <v>299</v>
      </c>
      <c r="AS20" s="387">
        <f>取引基本表!AY17</f>
        <v>195</v>
      </c>
      <c r="AT20" s="387">
        <f>ABS(取引基本表!BB17)</f>
        <v>256</v>
      </c>
      <c r="AU20" s="388">
        <f t="shared" si="11"/>
        <v>-61</v>
      </c>
      <c r="AV20" s="411">
        <v>0.88159848319713086</v>
      </c>
      <c r="AW20" s="407">
        <v>0.11840151680286914</v>
      </c>
    </row>
    <row r="21" spans="1:49" x14ac:dyDescent="0.2">
      <c r="A21" s="225" t="s">
        <v>6</v>
      </c>
      <c r="B21" s="158" t="s">
        <v>34</v>
      </c>
      <c r="C21" s="405">
        <f t="shared" si="0"/>
        <v>1.9047619047619091E-2</v>
      </c>
      <c r="D21" s="406">
        <f t="shared" si="1"/>
        <v>3.4188034188034191E-2</v>
      </c>
      <c r="E21" s="406">
        <f t="shared" si="1"/>
        <v>8.5470085470085479E-3</v>
      </c>
      <c r="F21" s="406">
        <f t="shared" si="2"/>
        <v>0.44444444444444442</v>
      </c>
      <c r="G21" s="406">
        <f t="shared" si="2"/>
        <v>0.29914529914529914</v>
      </c>
      <c r="H21" s="407">
        <f t="shared" si="3"/>
        <v>9.5424183214431774E-4</v>
      </c>
      <c r="K21" s="225" t="s">
        <v>6</v>
      </c>
      <c r="L21" s="158" t="s">
        <v>34</v>
      </c>
      <c r="M21" s="383">
        <f>取引基本表!AX18</f>
        <v>735</v>
      </c>
      <c r="N21" s="367">
        <f>ABS(取引基本表!BB18)</f>
        <v>721</v>
      </c>
      <c r="O21" s="411">
        <f t="shared" si="4"/>
        <v>0.98095238095238091</v>
      </c>
      <c r="P21" s="407">
        <f t="shared" si="5"/>
        <v>1.9047619047619091E-2</v>
      </c>
      <c r="R21" s="225" t="s">
        <v>6</v>
      </c>
      <c r="S21" s="158" t="s">
        <v>34</v>
      </c>
      <c r="T21" s="365">
        <f>取引基本表!BD18</f>
        <v>117</v>
      </c>
      <c r="U21" s="446">
        <f>雇用表!AM18</f>
        <v>4</v>
      </c>
      <c r="V21" s="447">
        <f>雇用表!AM64</f>
        <v>1</v>
      </c>
      <c r="W21" s="413">
        <f t="shared" si="7"/>
        <v>3.4188034188034191E-2</v>
      </c>
      <c r="X21" s="413">
        <f t="shared" si="8"/>
        <v>8.5470085470085479E-3</v>
      </c>
      <c r="Z21" s="225" t="s">
        <v>6</v>
      </c>
      <c r="AA21" s="48" t="s">
        <v>34</v>
      </c>
      <c r="AB21" s="456">
        <v>35</v>
      </c>
      <c r="AC21" s="387">
        <v>4</v>
      </c>
      <c r="AD21" s="387">
        <v>10</v>
      </c>
      <c r="AE21" s="387">
        <v>3</v>
      </c>
      <c r="AF21" s="387">
        <v>0</v>
      </c>
      <c r="AG21" s="369">
        <v>117</v>
      </c>
      <c r="AH21" s="407">
        <f t="shared" si="9"/>
        <v>0.44444444444444442</v>
      </c>
      <c r="AI21" s="411">
        <f t="shared" si="10"/>
        <v>0.29914529914529914</v>
      </c>
      <c r="AK21" s="225" t="s">
        <v>6</v>
      </c>
      <c r="AL21" s="158" t="s">
        <v>34</v>
      </c>
      <c r="AM21" s="383">
        <f>取引基本表!AR18</f>
        <v>21</v>
      </c>
      <c r="AN21" s="407">
        <f t="shared" si="6"/>
        <v>9.5424183214431774E-4</v>
      </c>
      <c r="AP21" s="225" t="s">
        <v>6</v>
      </c>
      <c r="AQ21" s="158" t="s">
        <v>34</v>
      </c>
      <c r="AR21" s="386">
        <f>取引基本表!AX18</f>
        <v>735</v>
      </c>
      <c r="AS21" s="387">
        <f>取引基本表!AY18</f>
        <v>103</v>
      </c>
      <c r="AT21" s="387">
        <f>ABS(取引基本表!BB18)</f>
        <v>721</v>
      </c>
      <c r="AU21" s="388">
        <f t="shared" si="11"/>
        <v>-618</v>
      </c>
      <c r="AV21" s="411">
        <v>0.73741787363403832</v>
      </c>
      <c r="AW21" s="407">
        <v>0.26258212636596168</v>
      </c>
    </row>
    <row r="22" spans="1:49" x14ac:dyDescent="0.2">
      <c r="A22" s="225" t="s">
        <v>7</v>
      </c>
      <c r="B22" s="158" t="s">
        <v>268</v>
      </c>
      <c r="C22" s="405">
        <f t="shared" si="0"/>
        <v>0</v>
      </c>
      <c r="D22" s="406">
        <f t="shared" si="1"/>
        <v>0.17391304347826086</v>
      </c>
      <c r="E22" s="406">
        <f t="shared" si="1"/>
        <v>0.17391304347826086</v>
      </c>
      <c r="F22" s="406">
        <f t="shared" si="2"/>
        <v>0.47826086956521741</v>
      </c>
      <c r="G22" s="406">
        <f t="shared" si="2"/>
        <v>0.21739130434782608</v>
      </c>
      <c r="H22" s="407">
        <f t="shared" si="3"/>
        <v>4.5440087244967509E-5</v>
      </c>
      <c r="K22" s="225" t="s">
        <v>7</v>
      </c>
      <c r="L22" s="158" t="s">
        <v>268</v>
      </c>
      <c r="M22" s="383">
        <f>取引基本表!AX19</f>
        <v>232</v>
      </c>
      <c r="N22" s="367">
        <f>ABS(取引基本表!BB19)</f>
        <v>232</v>
      </c>
      <c r="O22" s="411">
        <f t="shared" si="4"/>
        <v>1</v>
      </c>
      <c r="P22" s="407">
        <f t="shared" si="5"/>
        <v>0</v>
      </c>
      <c r="R22" s="225" t="s">
        <v>7</v>
      </c>
      <c r="S22" s="158" t="s">
        <v>268</v>
      </c>
      <c r="T22" s="365">
        <f>取引基本表!BD19</f>
        <v>23</v>
      </c>
      <c r="U22" s="446">
        <f>雇用表!AM19</f>
        <v>4</v>
      </c>
      <c r="V22" s="447">
        <f>雇用表!AM65</f>
        <v>4</v>
      </c>
      <c r="W22" s="413">
        <f t="shared" si="7"/>
        <v>0.17391304347826086</v>
      </c>
      <c r="X22" s="413">
        <f t="shared" si="8"/>
        <v>0.17391304347826086</v>
      </c>
      <c r="Z22" s="225" t="s">
        <v>7</v>
      </c>
      <c r="AA22" s="48" t="s">
        <v>268</v>
      </c>
      <c r="AB22" s="456">
        <v>5</v>
      </c>
      <c r="AC22" s="387">
        <v>3</v>
      </c>
      <c r="AD22" s="387">
        <v>3</v>
      </c>
      <c r="AE22" s="387">
        <v>0</v>
      </c>
      <c r="AF22" s="387">
        <v>0</v>
      </c>
      <c r="AG22" s="369">
        <v>23</v>
      </c>
      <c r="AH22" s="407">
        <f t="shared" si="9"/>
        <v>0.47826086956521741</v>
      </c>
      <c r="AI22" s="411">
        <f t="shared" si="10"/>
        <v>0.21739130434782608</v>
      </c>
      <c r="AK22" s="225" t="s">
        <v>7</v>
      </c>
      <c r="AL22" s="158" t="s">
        <v>268</v>
      </c>
      <c r="AM22" s="383">
        <f>取引基本表!AR19</f>
        <v>1</v>
      </c>
      <c r="AN22" s="407">
        <f t="shared" si="6"/>
        <v>4.5440087244967509E-5</v>
      </c>
      <c r="AP22" s="225" t="s">
        <v>7</v>
      </c>
      <c r="AQ22" s="158" t="s">
        <v>268</v>
      </c>
      <c r="AR22" s="386">
        <f>取引基本表!AX19</f>
        <v>232</v>
      </c>
      <c r="AS22" s="387">
        <f>取引基本表!AY19</f>
        <v>23</v>
      </c>
      <c r="AT22" s="387">
        <f>ABS(取引基本表!BB19)</f>
        <v>232</v>
      </c>
      <c r="AU22" s="388">
        <f t="shared" si="11"/>
        <v>-209</v>
      </c>
      <c r="AV22" s="411">
        <v>0.80743251432126495</v>
      </c>
      <c r="AW22" s="407">
        <v>0.19256748567873505</v>
      </c>
    </row>
    <row r="23" spans="1:49" x14ac:dyDescent="0.2">
      <c r="A23" s="225" t="s">
        <v>8</v>
      </c>
      <c r="B23" s="158" t="s">
        <v>269</v>
      </c>
      <c r="C23" s="405">
        <f t="shared" si="0"/>
        <v>0</v>
      </c>
      <c r="D23" s="406">
        <f t="shared" si="1"/>
        <v>6.2992125984251968E-2</v>
      </c>
      <c r="E23" s="406">
        <f t="shared" si="1"/>
        <v>3.937007874015748E-2</v>
      </c>
      <c r="F23" s="406">
        <f t="shared" si="2"/>
        <v>0.44094488188976377</v>
      </c>
      <c r="G23" s="406">
        <f t="shared" si="2"/>
        <v>0.22047244094488189</v>
      </c>
      <c r="H23" s="407">
        <f t="shared" si="3"/>
        <v>4.5440087244967509E-5</v>
      </c>
      <c r="K23" s="225" t="s">
        <v>8</v>
      </c>
      <c r="L23" s="158" t="s">
        <v>269</v>
      </c>
      <c r="M23" s="383">
        <f>取引基本表!AX20</f>
        <v>287</v>
      </c>
      <c r="N23" s="367">
        <f>ABS(取引基本表!BB20)</f>
        <v>287</v>
      </c>
      <c r="O23" s="411">
        <f t="shared" si="4"/>
        <v>1</v>
      </c>
      <c r="P23" s="407">
        <f t="shared" si="5"/>
        <v>0</v>
      </c>
      <c r="R23" s="225" t="s">
        <v>8</v>
      </c>
      <c r="S23" s="158" t="s">
        <v>269</v>
      </c>
      <c r="T23" s="365">
        <f>取引基本表!BD20</f>
        <v>127</v>
      </c>
      <c r="U23" s="446">
        <f>雇用表!AM20</f>
        <v>8</v>
      </c>
      <c r="V23" s="447">
        <f>雇用表!AM66</f>
        <v>5</v>
      </c>
      <c r="W23" s="413">
        <f t="shared" si="7"/>
        <v>6.2992125984251968E-2</v>
      </c>
      <c r="X23" s="413">
        <f t="shared" si="8"/>
        <v>3.937007874015748E-2</v>
      </c>
      <c r="Z23" s="225" t="s">
        <v>8</v>
      </c>
      <c r="AA23" s="48" t="s">
        <v>269</v>
      </c>
      <c r="AB23" s="456">
        <v>28</v>
      </c>
      <c r="AC23" s="387">
        <v>14</v>
      </c>
      <c r="AD23" s="387">
        <v>13</v>
      </c>
      <c r="AE23" s="387">
        <v>1</v>
      </c>
      <c r="AF23" s="387">
        <v>0</v>
      </c>
      <c r="AG23" s="369">
        <v>127</v>
      </c>
      <c r="AH23" s="407">
        <f t="shared" si="9"/>
        <v>0.44094488188976377</v>
      </c>
      <c r="AI23" s="411">
        <f t="shared" si="10"/>
        <v>0.22047244094488189</v>
      </c>
      <c r="AK23" s="225" t="s">
        <v>8</v>
      </c>
      <c r="AL23" s="158" t="s">
        <v>269</v>
      </c>
      <c r="AM23" s="383">
        <f>取引基本表!AR20</f>
        <v>1</v>
      </c>
      <c r="AN23" s="407">
        <f t="shared" si="6"/>
        <v>4.5440087244967509E-5</v>
      </c>
      <c r="AP23" s="225" t="s">
        <v>8</v>
      </c>
      <c r="AQ23" s="158" t="s">
        <v>269</v>
      </c>
      <c r="AR23" s="386">
        <f>取引基本表!AX20</f>
        <v>287</v>
      </c>
      <c r="AS23" s="387">
        <f>取引基本表!AY20</f>
        <v>127</v>
      </c>
      <c r="AT23" s="387">
        <f>ABS(取引基本表!BB20)</f>
        <v>287</v>
      </c>
      <c r="AU23" s="388">
        <f t="shared" si="11"/>
        <v>-160</v>
      </c>
      <c r="AV23" s="411">
        <v>0.79883567479416906</v>
      </c>
      <c r="AW23" s="407">
        <v>0.20116432520583094</v>
      </c>
    </row>
    <row r="24" spans="1:49" x14ac:dyDescent="0.2">
      <c r="A24" s="225" t="s">
        <v>9</v>
      </c>
      <c r="B24" s="158" t="s">
        <v>270</v>
      </c>
      <c r="C24" s="405">
        <f t="shared" si="0"/>
        <v>1.5105740181268867E-2</v>
      </c>
      <c r="D24" s="406">
        <f t="shared" si="1"/>
        <v>0</v>
      </c>
      <c r="E24" s="406">
        <f t="shared" si="1"/>
        <v>0</v>
      </c>
      <c r="F24" s="406">
        <f t="shared" si="2"/>
        <v>0.55555555555555558</v>
      </c>
      <c r="G24" s="406">
        <f t="shared" si="2"/>
        <v>0.33333333333333331</v>
      </c>
      <c r="H24" s="407">
        <f t="shared" si="3"/>
        <v>4.0896078520470761E-4</v>
      </c>
      <c r="K24" s="225" t="s">
        <v>9</v>
      </c>
      <c r="L24" s="158" t="s">
        <v>270</v>
      </c>
      <c r="M24" s="383">
        <f>取引基本表!AX21</f>
        <v>331</v>
      </c>
      <c r="N24" s="367">
        <f>ABS(取引基本表!BB21)</f>
        <v>326</v>
      </c>
      <c r="O24" s="411">
        <f t="shared" si="4"/>
        <v>0.98489425981873113</v>
      </c>
      <c r="P24" s="407">
        <f t="shared" si="5"/>
        <v>1.5105740181268867E-2</v>
      </c>
      <c r="R24" s="225" t="s">
        <v>9</v>
      </c>
      <c r="S24" s="158" t="s">
        <v>270</v>
      </c>
      <c r="T24" s="365">
        <f>取引基本表!BD21</f>
        <v>9</v>
      </c>
      <c r="U24" s="446">
        <f>雇用表!AM21</f>
        <v>0</v>
      </c>
      <c r="V24" s="447">
        <f>雇用表!AM67</f>
        <v>0</v>
      </c>
      <c r="W24" s="413">
        <f t="shared" si="7"/>
        <v>0</v>
      </c>
      <c r="X24" s="413">
        <f t="shared" si="8"/>
        <v>0</v>
      </c>
      <c r="Z24" s="225" t="s">
        <v>9</v>
      </c>
      <c r="AA24" s="48" t="s">
        <v>270</v>
      </c>
      <c r="AB24" s="456">
        <v>3</v>
      </c>
      <c r="AC24" s="387">
        <v>0</v>
      </c>
      <c r="AD24" s="387">
        <v>2</v>
      </c>
      <c r="AE24" s="387">
        <v>0</v>
      </c>
      <c r="AF24" s="387">
        <v>0</v>
      </c>
      <c r="AG24" s="369">
        <v>9</v>
      </c>
      <c r="AH24" s="407">
        <f t="shared" si="9"/>
        <v>0.55555555555555558</v>
      </c>
      <c r="AI24" s="411">
        <f t="shared" si="10"/>
        <v>0.33333333333333331</v>
      </c>
      <c r="AK24" s="225" t="s">
        <v>9</v>
      </c>
      <c r="AL24" s="158" t="s">
        <v>270</v>
      </c>
      <c r="AM24" s="383">
        <f>取引基本表!AR21</f>
        <v>9</v>
      </c>
      <c r="AN24" s="407">
        <f t="shared" si="6"/>
        <v>4.0896078520470761E-4</v>
      </c>
      <c r="AP24" s="225" t="s">
        <v>9</v>
      </c>
      <c r="AQ24" s="158" t="s">
        <v>270</v>
      </c>
      <c r="AR24" s="386">
        <f>取引基本表!AX21</f>
        <v>331</v>
      </c>
      <c r="AS24" s="387">
        <f>取引基本表!AY21</f>
        <v>4</v>
      </c>
      <c r="AT24" s="387">
        <f>ABS(取引基本表!BB21)</f>
        <v>326</v>
      </c>
      <c r="AU24" s="388">
        <f t="shared" si="11"/>
        <v>-322</v>
      </c>
      <c r="AV24" s="411">
        <v>0.53203541493025519</v>
      </c>
      <c r="AW24" s="407">
        <v>0.46796458506974481</v>
      </c>
    </row>
    <row r="25" spans="1:49" x14ac:dyDescent="0.2">
      <c r="A25" s="225" t="s">
        <v>10</v>
      </c>
      <c r="B25" s="158" t="s">
        <v>271</v>
      </c>
      <c r="C25" s="405">
        <f t="shared" si="0"/>
        <v>0</v>
      </c>
      <c r="D25" s="406">
        <f t="shared" si="1"/>
        <v>0</v>
      </c>
      <c r="E25" s="406">
        <f t="shared" si="1"/>
        <v>0</v>
      </c>
      <c r="F25" s="406">
        <f t="shared" si="2"/>
        <v>0.5</v>
      </c>
      <c r="G25" s="406">
        <f t="shared" si="2"/>
        <v>0.2857142857142857</v>
      </c>
      <c r="H25" s="407">
        <f t="shared" si="3"/>
        <v>5.4528104693961008E-4</v>
      </c>
      <c r="K25" s="225" t="s">
        <v>10</v>
      </c>
      <c r="L25" s="158" t="s">
        <v>271</v>
      </c>
      <c r="M25" s="383">
        <f>取引基本表!AX22</f>
        <v>273</v>
      </c>
      <c r="N25" s="367">
        <f>ABS(取引基本表!BB22)</f>
        <v>273</v>
      </c>
      <c r="O25" s="411">
        <f t="shared" si="4"/>
        <v>1</v>
      </c>
      <c r="P25" s="407">
        <f t="shared" si="5"/>
        <v>0</v>
      </c>
      <c r="R25" s="225" t="s">
        <v>10</v>
      </c>
      <c r="S25" s="158" t="s">
        <v>271</v>
      </c>
      <c r="T25" s="365">
        <f>取引基本表!BD22</f>
        <v>14</v>
      </c>
      <c r="U25" s="446">
        <f>雇用表!AM22</f>
        <v>0</v>
      </c>
      <c r="V25" s="447">
        <f>雇用表!AM68</f>
        <v>0</v>
      </c>
      <c r="W25" s="413">
        <f t="shared" si="7"/>
        <v>0</v>
      </c>
      <c r="X25" s="413">
        <f t="shared" si="8"/>
        <v>0</v>
      </c>
      <c r="Z25" s="225" t="s">
        <v>10</v>
      </c>
      <c r="AA25" s="48" t="s">
        <v>271</v>
      </c>
      <c r="AB25" s="456">
        <v>4</v>
      </c>
      <c r="AC25" s="387">
        <v>-1</v>
      </c>
      <c r="AD25" s="387">
        <v>4</v>
      </c>
      <c r="AE25" s="387">
        <v>0</v>
      </c>
      <c r="AF25" s="387">
        <v>0</v>
      </c>
      <c r="AG25" s="369">
        <v>14</v>
      </c>
      <c r="AH25" s="407">
        <f t="shared" si="9"/>
        <v>0.5</v>
      </c>
      <c r="AI25" s="411">
        <f t="shared" si="10"/>
        <v>0.2857142857142857</v>
      </c>
      <c r="AK25" s="225" t="s">
        <v>10</v>
      </c>
      <c r="AL25" s="158" t="s">
        <v>271</v>
      </c>
      <c r="AM25" s="383">
        <f>取引基本表!AR22</f>
        <v>12</v>
      </c>
      <c r="AN25" s="407">
        <f t="shared" si="6"/>
        <v>5.4528104693961008E-4</v>
      </c>
      <c r="AP25" s="225" t="s">
        <v>10</v>
      </c>
      <c r="AQ25" s="158" t="s">
        <v>271</v>
      </c>
      <c r="AR25" s="386">
        <f>取引基本表!AX22</f>
        <v>273</v>
      </c>
      <c r="AS25" s="387">
        <f>取引基本表!AY22</f>
        <v>14</v>
      </c>
      <c r="AT25" s="387">
        <f>ABS(取引基本表!BB22)</f>
        <v>273</v>
      </c>
      <c r="AU25" s="388">
        <f t="shared" si="11"/>
        <v>-259</v>
      </c>
      <c r="AV25" s="411">
        <v>0.88160188384965898</v>
      </c>
      <c r="AW25" s="407">
        <v>0.11839811615034102</v>
      </c>
    </row>
    <row r="26" spans="1:49" x14ac:dyDescent="0.2">
      <c r="A26" s="225" t="s">
        <v>11</v>
      </c>
      <c r="B26" s="158" t="s">
        <v>35</v>
      </c>
      <c r="C26" s="405">
        <f t="shared" si="0"/>
        <v>0.3413940256045519</v>
      </c>
      <c r="D26" s="406">
        <f t="shared" si="1"/>
        <v>1.6E-2</v>
      </c>
      <c r="E26" s="406">
        <f t="shared" si="1"/>
        <v>1.6E-2</v>
      </c>
      <c r="F26" s="406">
        <f t="shared" si="2"/>
        <v>0.33090909090909093</v>
      </c>
      <c r="G26" s="406">
        <f t="shared" si="2"/>
        <v>0.19709090909090909</v>
      </c>
      <c r="H26" s="407">
        <f t="shared" si="3"/>
        <v>1.1996183032671423E-2</v>
      </c>
      <c r="K26" s="225" t="s">
        <v>11</v>
      </c>
      <c r="L26" s="158" t="s">
        <v>35</v>
      </c>
      <c r="M26" s="383">
        <f>取引基本表!AX23</f>
        <v>703</v>
      </c>
      <c r="N26" s="367">
        <f>ABS(取引基本表!BB23)</f>
        <v>463</v>
      </c>
      <c r="O26" s="411">
        <f t="shared" si="4"/>
        <v>0.6586059743954481</v>
      </c>
      <c r="P26" s="407">
        <f t="shared" si="5"/>
        <v>0.3413940256045519</v>
      </c>
      <c r="R26" s="225" t="s">
        <v>11</v>
      </c>
      <c r="S26" s="158" t="s">
        <v>35</v>
      </c>
      <c r="T26" s="365">
        <f>取引基本表!BD23</f>
        <v>1375</v>
      </c>
      <c r="U26" s="446">
        <f>雇用表!AM23</f>
        <v>22</v>
      </c>
      <c r="V26" s="447">
        <f>雇用表!AM69</f>
        <v>22</v>
      </c>
      <c r="W26" s="413">
        <f t="shared" si="7"/>
        <v>1.6E-2</v>
      </c>
      <c r="X26" s="413">
        <f t="shared" si="8"/>
        <v>1.6E-2</v>
      </c>
      <c r="Z26" s="225" t="s">
        <v>11</v>
      </c>
      <c r="AA26" s="48" t="s">
        <v>35</v>
      </c>
      <c r="AB26" s="456">
        <v>271</v>
      </c>
      <c r="AC26" s="387">
        <v>-37</v>
      </c>
      <c r="AD26" s="387">
        <v>216</v>
      </c>
      <c r="AE26" s="387">
        <v>5</v>
      </c>
      <c r="AF26" s="387">
        <v>0</v>
      </c>
      <c r="AG26" s="369">
        <v>1375</v>
      </c>
      <c r="AH26" s="407">
        <f t="shared" si="9"/>
        <v>0.33090909090909093</v>
      </c>
      <c r="AI26" s="411">
        <f t="shared" si="10"/>
        <v>0.19709090909090909</v>
      </c>
      <c r="AK26" s="225" t="s">
        <v>11</v>
      </c>
      <c r="AL26" s="158" t="s">
        <v>35</v>
      </c>
      <c r="AM26" s="383">
        <f>取引基本表!AR23</f>
        <v>264</v>
      </c>
      <c r="AN26" s="407">
        <f t="shared" si="6"/>
        <v>1.1996183032671423E-2</v>
      </c>
      <c r="AP26" s="225" t="s">
        <v>11</v>
      </c>
      <c r="AQ26" s="158" t="s">
        <v>35</v>
      </c>
      <c r="AR26" s="386">
        <f>取引基本表!AX23</f>
        <v>703</v>
      </c>
      <c r="AS26" s="387">
        <f>取引基本表!AY23</f>
        <v>1135</v>
      </c>
      <c r="AT26" s="387">
        <f>ABS(取引基本表!BB23)</f>
        <v>463</v>
      </c>
      <c r="AU26" s="388">
        <f t="shared" si="11"/>
        <v>672</v>
      </c>
      <c r="AV26" s="411">
        <v>0.70886039128338962</v>
      </c>
      <c r="AW26" s="407">
        <v>0.29113960871661038</v>
      </c>
    </row>
    <row r="27" spans="1:49" x14ac:dyDescent="0.2">
      <c r="A27" s="225" t="s">
        <v>12</v>
      </c>
      <c r="B27" s="158" t="s">
        <v>375</v>
      </c>
      <c r="C27" s="405">
        <f t="shared" si="0"/>
        <v>1.9120458891013214E-3</v>
      </c>
      <c r="D27" s="406">
        <f t="shared" si="1"/>
        <v>0</v>
      </c>
      <c r="E27" s="406">
        <f t="shared" si="1"/>
        <v>0</v>
      </c>
      <c r="F27" s="406">
        <f t="shared" si="2"/>
        <v>0.5714285714285714</v>
      </c>
      <c r="G27" s="406">
        <f t="shared" si="2"/>
        <v>0.2857142857142857</v>
      </c>
      <c r="H27" s="407">
        <f t="shared" si="3"/>
        <v>1.131458172399691E-2</v>
      </c>
      <c r="K27" s="225" t="s">
        <v>12</v>
      </c>
      <c r="L27" s="158" t="s">
        <v>376</v>
      </c>
      <c r="M27" s="383">
        <f>取引基本表!AX24</f>
        <v>523</v>
      </c>
      <c r="N27" s="367">
        <f>ABS(取引基本表!BB24)</f>
        <v>522</v>
      </c>
      <c r="O27" s="411">
        <f t="shared" si="4"/>
        <v>0.99808795411089868</v>
      </c>
      <c r="P27" s="407">
        <f t="shared" si="5"/>
        <v>1.9120458891013214E-3</v>
      </c>
      <c r="R27" s="225" t="s">
        <v>12</v>
      </c>
      <c r="S27" s="158" t="s">
        <v>376</v>
      </c>
      <c r="T27" s="365">
        <f>取引基本表!BD24</f>
        <v>7</v>
      </c>
      <c r="U27" s="446">
        <f>雇用表!AM24</f>
        <v>0</v>
      </c>
      <c r="V27" s="447">
        <f>雇用表!AM70</f>
        <v>0</v>
      </c>
      <c r="W27" s="413">
        <f t="shared" si="7"/>
        <v>0</v>
      </c>
      <c r="X27" s="413">
        <f t="shared" si="8"/>
        <v>0</v>
      </c>
      <c r="Z27" s="225" t="s">
        <v>12</v>
      </c>
      <c r="AA27" s="48" t="s">
        <v>365</v>
      </c>
      <c r="AB27" s="456">
        <v>2</v>
      </c>
      <c r="AC27" s="387">
        <v>0</v>
      </c>
      <c r="AD27" s="387">
        <v>2</v>
      </c>
      <c r="AE27" s="387">
        <v>0</v>
      </c>
      <c r="AF27" s="387">
        <v>0</v>
      </c>
      <c r="AG27" s="369">
        <v>7</v>
      </c>
      <c r="AH27" s="407">
        <f t="shared" si="9"/>
        <v>0.5714285714285714</v>
      </c>
      <c r="AI27" s="411">
        <f t="shared" si="10"/>
        <v>0.2857142857142857</v>
      </c>
      <c r="AK27" s="225" t="s">
        <v>12</v>
      </c>
      <c r="AL27" s="158" t="s">
        <v>365</v>
      </c>
      <c r="AM27" s="383">
        <f>取引基本表!AR24</f>
        <v>249</v>
      </c>
      <c r="AN27" s="407">
        <f t="shared" si="6"/>
        <v>1.131458172399691E-2</v>
      </c>
      <c r="AP27" s="225" t="s">
        <v>12</v>
      </c>
      <c r="AQ27" s="158" t="s">
        <v>365</v>
      </c>
      <c r="AR27" s="386">
        <f>取引基本表!AX24</f>
        <v>523</v>
      </c>
      <c r="AS27" s="387">
        <f>取引基本表!AY24</f>
        <v>6</v>
      </c>
      <c r="AT27" s="387">
        <f>ABS(取引基本表!BB24)</f>
        <v>522</v>
      </c>
      <c r="AU27" s="388">
        <f t="shared" si="11"/>
        <v>-516</v>
      </c>
      <c r="AV27" s="411">
        <v>0.77609965062016961</v>
      </c>
      <c r="AW27" s="407">
        <v>0.22390034937983039</v>
      </c>
    </row>
    <row r="28" spans="1:49" x14ac:dyDescent="0.2">
      <c r="A28" s="225" t="s">
        <v>13</v>
      </c>
      <c r="B28" s="158" t="s">
        <v>191</v>
      </c>
      <c r="C28" s="405">
        <f t="shared" si="0"/>
        <v>4.5924225028702859E-3</v>
      </c>
      <c r="D28" s="406">
        <f t="shared" si="1"/>
        <v>1.1875</v>
      </c>
      <c r="E28" s="406">
        <f t="shared" si="1"/>
        <v>1.2291666666666667</v>
      </c>
      <c r="F28" s="406">
        <f t="shared" si="2"/>
        <v>0.20833333333333334</v>
      </c>
      <c r="G28" s="406">
        <f t="shared" si="2"/>
        <v>0.125</v>
      </c>
      <c r="H28" s="407">
        <f t="shared" si="3"/>
        <v>2.2174762575544144E-2</v>
      </c>
      <c r="K28" s="225" t="s">
        <v>13</v>
      </c>
      <c r="L28" s="158" t="s">
        <v>191</v>
      </c>
      <c r="M28" s="383">
        <f>取引基本表!AX25</f>
        <v>871</v>
      </c>
      <c r="N28" s="367">
        <f>ABS(取引基本表!BB25)</f>
        <v>867</v>
      </c>
      <c r="O28" s="411">
        <f t="shared" si="4"/>
        <v>0.99540757749712971</v>
      </c>
      <c r="P28" s="407">
        <f t="shared" si="5"/>
        <v>4.5924225028702859E-3</v>
      </c>
      <c r="R28" s="225" t="s">
        <v>13</v>
      </c>
      <c r="S28" s="158" t="s">
        <v>191</v>
      </c>
      <c r="T28" s="365">
        <f>取引基本表!BD25</f>
        <v>48</v>
      </c>
      <c r="U28" s="446">
        <f>雇用表!AM25</f>
        <v>57</v>
      </c>
      <c r="V28" s="447">
        <f>雇用表!AM71</f>
        <v>59</v>
      </c>
      <c r="W28" s="413">
        <f t="shared" si="7"/>
        <v>1.1875</v>
      </c>
      <c r="X28" s="413">
        <f t="shared" si="8"/>
        <v>1.2291666666666667</v>
      </c>
      <c r="Z28" s="225" t="s">
        <v>13</v>
      </c>
      <c r="AA28" s="48" t="s">
        <v>191</v>
      </c>
      <c r="AB28" s="456">
        <v>6</v>
      </c>
      <c r="AC28" s="387">
        <v>1</v>
      </c>
      <c r="AD28" s="387">
        <v>3</v>
      </c>
      <c r="AE28" s="387">
        <v>0</v>
      </c>
      <c r="AF28" s="387">
        <v>0</v>
      </c>
      <c r="AG28" s="369">
        <v>48</v>
      </c>
      <c r="AH28" s="407">
        <f t="shared" si="9"/>
        <v>0.20833333333333334</v>
      </c>
      <c r="AI28" s="411">
        <f t="shared" si="10"/>
        <v>0.125</v>
      </c>
      <c r="AK28" s="225" t="s">
        <v>13</v>
      </c>
      <c r="AL28" s="158" t="s">
        <v>191</v>
      </c>
      <c r="AM28" s="383">
        <f>取引基本表!AR25</f>
        <v>488</v>
      </c>
      <c r="AN28" s="407">
        <f t="shared" si="6"/>
        <v>2.2174762575544144E-2</v>
      </c>
      <c r="AP28" s="225" t="s">
        <v>13</v>
      </c>
      <c r="AQ28" s="158" t="s">
        <v>191</v>
      </c>
      <c r="AR28" s="386">
        <f>取引基本表!AX25</f>
        <v>871</v>
      </c>
      <c r="AS28" s="387">
        <f>取引基本表!AY25</f>
        <v>44</v>
      </c>
      <c r="AT28" s="387">
        <f>ABS(取引基本表!BB25)</f>
        <v>867</v>
      </c>
      <c r="AU28" s="388">
        <f t="shared" si="11"/>
        <v>-823</v>
      </c>
      <c r="AV28" s="411">
        <v>0.77487185874795916</v>
      </c>
      <c r="AW28" s="407">
        <v>0.22512814125204084</v>
      </c>
    </row>
    <row r="29" spans="1:49" x14ac:dyDescent="0.2">
      <c r="A29" s="225" t="s">
        <v>14</v>
      </c>
      <c r="B29" s="158" t="s">
        <v>50</v>
      </c>
      <c r="C29" s="405">
        <f t="shared" si="0"/>
        <v>0.39276807980049877</v>
      </c>
      <c r="D29" s="406">
        <f t="shared" si="1"/>
        <v>6.8153655514250316E-2</v>
      </c>
      <c r="E29" s="406">
        <f t="shared" si="1"/>
        <v>5.3283767038413879E-2</v>
      </c>
      <c r="F29" s="406">
        <f t="shared" si="2"/>
        <v>0.36926889714993805</v>
      </c>
      <c r="G29" s="406">
        <f t="shared" si="2"/>
        <v>0.26146220570012391</v>
      </c>
      <c r="H29" s="407">
        <f t="shared" si="3"/>
        <v>1.0178579542872723E-2</v>
      </c>
      <c r="K29" s="225" t="s">
        <v>14</v>
      </c>
      <c r="L29" s="158" t="s">
        <v>50</v>
      </c>
      <c r="M29" s="383">
        <f>取引基本表!AX26</f>
        <v>802</v>
      </c>
      <c r="N29" s="367">
        <f>ABS(取引基本表!BB26)</f>
        <v>487</v>
      </c>
      <c r="O29" s="411">
        <f t="shared" si="4"/>
        <v>0.60723192019950123</v>
      </c>
      <c r="P29" s="407">
        <f t="shared" si="5"/>
        <v>0.39276807980049877</v>
      </c>
      <c r="R29" s="225" t="s">
        <v>14</v>
      </c>
      <c r="S29" s="158" t="s">
        <v>50</v>
      </c>
      <c r="T29" s="365">
        <f>取引基本表!BD26</f>
        <v>807</v>
      </c>
      <c r="U29" s="446">
        <f>雇用表!AM26</f>
        <v>55</v>
      </c>
      <c r="V29" s="447">
        <f>雇用表!AM72</f>
        <v>43</v>
      </c>
      <c r="W29" s="413">
        <f t="shared" si="7"/>
        <v>6.8153655514250316E-2</v>
      </c>
      <c r="X29" s="413">
        <f t="shared" si="8"/>
        <v>5.3283767038413879E-2</v>
      </c>
      <c r="Z29" s="225" t="s">
        <v>14</v>
      </c>
      <c r="AA29" s="48" t="s">
        <v>50</v>
      </c>
      <c r="AB29" s="456">
        <v>211</v>
      </c>
      <c r="AC29" s="387">
        <v>-9</v>
      </c>
      <c r="AD29" s="387">
        <v>78</v>
      </c>
      <c r="AE29" s="387">
        <v>18</v>
      </c>
      <c r="AF29" s="387">
        <v>0</v>
      </c>
      <c r="AG29" s="369">
        <v>807</v>
      </c>
      <c r="AH29" s="407">
        <f t="shared" si="9"/>
        <v>0.36926889714993805</v>
      </c>
      <c r="AI29" s="411">
        <f t="shared" si="10"/>
        <v>0.26146220570012391</v>
      </c>
      <c r="AK29" s="225" t="s">
        <v>14</v>
      </c>
      <c r="AL29" s="158" t="s">
        <v>50</v>
      </c>
      <c r="AM29" s="383">
        <f>取引基本表!AR26</f>
        <v>224</v>
      </c>
      <c r="AN29" s="407">
        <f t="shared" si="6"/>
        <v>1.0178579542872723E-2</v>
      </c>
      <c r="AP29" s="225" t="s">
        <v>14</v>
      </c>
      <c r="AQ29" s="158" t="s">
        <v>50</v>
      </c>
      <c r="AR29" s="386">
        <f>取引基本表!AX26</f>
        <v>802</v>
      </c>
      <c r="AS29" s="387">
        <f>取引基本表!AY26</f>
        <v>492</v>
      </c>
      <c r="AT29" s="387">
        <f>ABS(取引基本表!BB26)</f>
        <v>487</v>
      </c>
      <c r="AU29" s="388">
        <f t="shared" si="11"/>
        <v>5</v>
      </c>
      <c r="AV29" s="411">
        <v>0.79707187916920597</v>
      </c>
      <c r="AW29" s="407">
        <v>0.20292812083079403</v>
      </c>
    </row>
    <row r="30" spans="1:49" x14ac:dyDescent="0.2">
      <c r="A30" s="225" t="s">
        <v>15</v>
      </c>
      <c r="B30" s="158" t="s">
        <v>36</v>
      </c>
      <c r="C30" s="405">
        <f t="shared" si="0"/>
        <v>1</v>
      </c>
      <c r="D30" s="406">
        <f t="shared" si="1"/>
        <v>0.15930599369085174</v>
      </c>
      <c r="E30" s="406">
        <f t="shared" si="1"/>
        <v>8.6750788643533125E-2</v>
      </c>
      <c r="F30" s="406">
        <f t="shared" si="2"/>
        <v>0.4357255520504732</v>
      </c>
      <c r="G30" s="406">
        <f t="shared" si="2"/>
        <v>0.34503154574132494</v>
      </c>
      <c r="H30" s="407">
        <f t="shared" si="3"/>
        <v>0</v>
      </c>
      <c r="K30" s="225" t="s">
        <v>15</v>
      </c>
      <c r="L30" s="158" t="s">
        <v>36</v>
      </c>
      <c r="M30" s="383">
        <f>取引基本表!AX27</f>
        <v>2536</v>
      </c>
      <c r="N30" s="367">
        <f>ABS(取引基本表!BB27)</f>
        <v>0</v>
      </c>
      <c r="O30" s="411">
        <f t="shared" si="4"/>
        <v>0</v>
      </c>
      <c r="P30" s="407">
        <f t="shared" si="5"/>
        <v>1</v>
      </c>
      <c r="R30" s="225" t="s">
        <v>15</v>
      </c>
      <c r="S30" s="158" t="s">
        <v>36</v>
      </c>
      <c r="T30" s="365">
        <f>取引基本表!BD27</f>
        <v>2536</v>
      </c>
      <c r="U30" s="446">
        <f>雇用表!AM27</f>
        <v>404</v>
      </c>
      <c r="V30" s="447">
        <f>雇用表!AM73</f>
        <v>220</v>
      </c>
      <c r="W30" s="413">
        <f t="shared" si="7"/>
        <v>0.15930599369085174</v>
      </c>
      <c r="X30" s="413">
        <f t="shared" si="8"/>
        <v>8.6750788643533125E-2</v>
      </c>
      <c r="Z30" s="225" t="s">
        <v>15</v>
      </c>
      <c r="AA30" s="48" t="s">
        <v>36</v>
      </c>
      <c r="AB30" s="456">
        <v>875</v>
      </c>
      <c r="AC30" s="387">
        <v>53</v>
      </c>
      <c r="AD30" s="387">
        <v>94</v>
      </c>
      <c r="AE30" s="387">
        <v>94</v>
      </c>
      <c r="AF30" s="387">
        <v>-11</v>
      </c>
      <c r="AG30" s="369">
        <v>2536</v>
      </c>
      <c r="AH30" s="407">
        <f t="shared" si="9"/>
        <v>0.4357255520504732</v>
      </c>
      <c r="AI30" s="411">
        <f t="shared" si="10"/>
        <v>0.34503154574132494</v>
      </c>
      <c r="AK30" s="225" t="s">
        <v>15</v>
      </c>
      <c r="AL30" s="158" t="s">
        <v>36</v>
      </c>
      <c r="AM30" s="383">
        <f>取引基本表!AR27</f>
        <v>0</v>
      </c>
      <c r="AN30" s="407">
        <f t="shared" si="6"/>
        <v>0</v>
      </c>
      <c r="AP30" s="225" t="s">
        <v>15</v>
      </c>
      <c r="AQ30" s="158" t="s">
        <v>36</v>
      </c>
      <c r="AR30" s="386">
        <f>取引基本表!AX27</f>
        <v>2536</v>
      </c>
      <c r="AS30" s="387">
        <f>取引基本表!AY27</f>
        <v>0</v>
      </c>
      <c r="AT30" s="387">
        <f>ABS(取引基本表!BB27)</f>
        <v>0</v>
      </c>
      <c r="AU30" s="388">
        <f t="shared" si="11"/>
        <v>0</v>
      </c>
      <c r="AV30" s="411">
        <v>0</v>
      </c>
      <c r="AW30" s="407">
        <v>1</v>
      </c>
    </row>
    <row r="31" spans="1:49" x14ac:dyDescent="0.2">
      <c r="A31" s="225" t="s">
        <v>16</v>
      </c>
      <c r="B31" s="158" t="s">
        <v>192</v>
      </c>
      <c r="C31" s="405">
        <f t="shared" si="0"/>
        <v>0.9610142630744849</v>
      </c>
      <c r="D31" s="406">
        <f t="shared" si="1"/>
        <v>1.9895098571170193E-3</v>
      </c>
      <c r="E31" s="406">
        <f t="shared" si="1"/>
        <v>1.7483571471634412E-3</v>
      </c>
      <c r="F31" s="406">
        <f t="shared" si="2"/>
        <v>0.34418520528124436</v>
      </c>
      <c r="G31" s="406">
        <f t="shared" si="2"/>
        <v>7.0898896726351968E-2</v>
      </c>
      <c r="H31" s="407">
        <f t="shared" si="3"/>
        <v>2.4401326850547553E-2</v>
      </c>
      <c r="K31" s="225" t="s">
        <v>16</v>
      </c>
      <c r="L31" s="158" t="s">
        <v>192</v>
      </c>
      <c r="M31" s="383">
        <f>取引基本表!AX28</f>
        <v>3155</v>
      </c>
      <c r="N31" s="367">
        <f>ABS(取引基本表!BB28)</f>
        <v>123</v>
      </c>
      <c r="O31" s="411">
        <f t="shared" si="4"/>
        <v>3.8985736925515053E-2</v>
      </c>
      <c r="P31" s="407">
        <f t="shared" si="5"/>
        <v>0.9610142630744849</v>
      </c>
      <c r="R31" s="225" t="s">
        <v>16</v>
      </c>
      <c r="S31" s="158" t="s">
        <v>192</v>
      </c>
      <c r="T31" s="365">
        <f>取引基本表!BD28</f>
        <v>16587</v>
      </c>
      <c r="U31" s="446">
        <f>雇用表!AM28</f>
        <v>33</v>
      </c>
      <c r="V31" s="447">
        <f>雇用表!AM74</f>
        <v>29</v>
      </c>
      <c r="W31" s="413">
        <f t="shared" si="7"/>
        <v>1.9895098571170193E-3</v>
      </c>
      <c r="X31" s="413">
        <f t="shared" si="8"/>
        <v>1.7483571471634412E-3</v>
      </c>
      <c r="Z31" s="225" t="s">
        <v>16</v>
      </c>
      <c r="AA31" s="48" t="s">
        <v>192</v>
      </c>
      <c r="AB31" s="456">
        <v>1176</v>
      </c>
      <c r="AC31" s="387">
        <v>848</v>
      </c>
      <c r="AD31" s="387">
        <v>3179</v>
      </c>
      <c r="AE31" s="387">
        <v>506</v>
      </c>
      <c r="AF31" s="387">
        <v>0</v>
      </c>
      <c r="AG31" s="369">
        <v>16587</v>
      </c>
      <c r="AH31" s="407">
        <f t="shared" si="9"/>
        <v>0.34418520528124436</v>
      </c>
      <c r="AI31" s="411">
        <f t="shared" si="10"/>
        <v>7.0898896726351968E-2</v>
      </c>
      <c r="AK31" s="225" t="s">
        <v>16</v>
      </c>
      <c r="AL31" s="158" t="s">
        <v>192</v>
      </c>
      <c r="AM31" s="383">
        <f>取引基本表!AR28</f>
        <v>537</v>
      </c>
      <c r="AN31" s="407">
        <f t="shared" si="6"/>
        <v>2.4401326850547553E-2</v>
      </c>
      <c r="AP31" s="225" t="s">
        <v>16</v>
      </c>
      <c r="AQ31" s="158" t="s">
        <v>192</v>
      </c>
      <c r="AR31" s="386">
        <f>取引基本表!AX28</f>
        <v>3155</v>
      </c>
      <c r="AS31" s="387">
        <f>取引基本表!AY28</f>
        <v>13555</v>
      </c>
      <c r="AT31" s="387">
        <f>ABS(取引基本表!BB28)</f>
        <v>123</v>
      </c>
      <c r="AU31" s="388">
        <f t="shared" si="11"/>
        <v>13432</v>
      </c>
      <c r="AV31" s="411">
        <v>3.3200621348077096E-3</v>
      </c>
      <c r="AW31" s="407">
        <v>0.99667993786519227</v>
      </c>
    </row>
    <row r="32" spans="1:49" x14ac:dyDescent="0.2">
      <c r="A32" s="225" t="s">
        <v>17</v>
      </c>
      <c r="B32" s="158" t="s">
        <v>272</v>
      </c>
      <c r="C32" s="405">
        <f t="shared" si="0"/>
        <v>1</v>
      </c>
      <c r="D32" s="406">
        <f t="shared" si="1"/>
        <v>2.3529411764705882E-2</v>
      </c>
      <c r="E32" s="406">
        <f t="shared" si="1"/>
        <v>3.5294117647058823E-2</v>
      </c>
      <c r="F32" s="406">
        <f t="shared" si="2"/>
        <v>0.4823529411764706</v>
      </c>
      <c r="G32" s="406">
        <f t="shared" si="2"/>
        <v>0.14117647058823529</v>
      </c>
      <c r="H32" s="407">
        <f t="shared" si="3"/>
        <v>7.0886536102149319E-3</v>
      </c>
      <c r="K32" s="225" t="s">
        <v>17</v>
      </c>
      <c r="L32" s="158" t="s">
        <v>272</v>
      </c>
      <c r="M32" s="383">
        <f>取引基本表!AX29</f>
        <v>325</v>
      </c>
      <c r="N32" s="367">
        <f>ABS(取引基本表!BB29)</f>
        <v>0</v>
      </c>
      <c r="O32" s="411">
        <f t="shared" si="4"/>
        <v>0</v>
      </c>
      <c r="P32" s="407">
        <f t="shared" si="5"/>
        <v>1</v>
      </c>
      <c r="R32" s="225" t="s">
        <v>17</v>
      </c>
      <c r="S32" s="158" t="s">
        <v>272</v>
      </c>
      <c r="T32" s="365">
        <f>取引基本表!BD29</f>
        <v>340</v>
      </c>
      <c r="U32" s="446">
        <f>雇用表!AM29</f>
        <v>8</v>
      </c>
      <c r="V32" s="447">
        <f>雇用表!AM75</f>
        <v>12</v>
      </c>
      <c r="W32" s="413">
        <f t="shared" si="7"/>
        <v>2.3529411764705882E-2</v>
      </c>
      <c r="X32" s="413">
        <f t="shared" si="8"/>
        <v>3.5294117647058823E-2</v>
      </c>
      <c r="Z32" s="225" t="s">
        <v>17</v>
      </c>
      <c r="AA32" s="48" t="s">
        <v>272</v>
      </c>
      <c r="AB32" s="456">
        <v>48</v>
      </c>
      <c r="AC32" s="387">
        <v>44</v>
      </c>
      <c r="AD32" s="387">
        <v>73</v>
      </c>
      <c r="AE32" s="387">
        <v>15</v>
      </c>
      <c r="AF32" s="387">
        <v>-16</v>
      </c>
      <c r="AG32" s="369">
        <v>340</v>
      </c>
      <c r="AH32" s="407">
        <f t="shared" si="9"/>
        <v>0.4823529411764706</v>
      </c>
      <c r="AI32" s="411">
        <f t="shared" si="10"/>
        <v>0.14117647058823529</v>
      </c>
      <c r="AK32" s="225" t="s">
        <v>17</v>
      </c>
      <c r="AL32" s="158" t="s">
        <v>272</v>
      </c>
      <c r="AM32" s="383">
        <f>取引基本表!AR29</f>
        <v>156</v>
      </c>
      <c r="AN32" s="407">
        <f t="shared" si="6"/>
        <v>7.0886536102149319E-3</v>
      </c>
      <c r="AP32" s="225" t="s">
        <v>17</v>
      </c>
      <c r="AQ32" s="158" t="s">
        <v>272</v>
      </c>
      <c r="AR32" s="386">
        <f>取引基本表!AX29</f>
        <v>325</v>
      </c>
      <c r="AS32" s="387">
        <f>取引基本表!AY29</f>
        <v>15</v>
      </c>
      <c r="AT32" s="387">
        <f>ABS(取引基本表!BB29)</f>
        <v>0</v>
      </c>
      <c r="AU32" s="388">
        <f t="shared" si="11"/>
        <v>15</v>
      </c>
      <c r="AV32" s="411">
        <v>2.6249531258370389E-4</v>
      </c>
      <c r="AW32" s="407">
        <v>0.99973750468741629</v>
      </c>
    </row>
    <row r="33" spans="1:49" x14ac:dyDescent="0.2">
      <c r="A33" s="225" t="s">
        <v>18</v>
      </c>
      <c r="B33" s="158" t="s">
        <v>273</v>
      </c>
      <c r="C33" s="405">
        <f t="shared" si="0"/>
        <v>0.51830443159922934</v>
      </c>
      <c r="D33" s="406">
        <f t="shared" si="1"/>
        <v>0.10740740740740741</v>
      </c>
      <c r="E33" s="406">
        <f t="shared" si="1"/>
        <v>0.11481481481481481</v>
      </c>
      <c r="F33" s="406">
        <f t="shared" si="2"/>
        <v>0.61481481481481481</v>
      </c>
      <c r="G33" s="406">
        <f t="shared" si="2"/>
        <v>0.50370370370370365</v>
      </c>
      <c r="H33" s="407">
        <f t="shared" si="3"/>
        <v>1.0451220066342527E-3</v>
      </c>
      <c r="K33" s="225" t="s">
        <v>18</v>
      </c>
      <c r="L33" s="158" t="s">
        <v>273</v>
      </c>
      <c r="M33" s="383">
        <f>取引基本表!AX30</f>
        <v>519</v>
      </c>
      <c r="N33" s="367">
        <f>ABS(取引基本表!BB30)</f>
        <v>250</v>
      </c>
      <c r="O33" s="411">
        <f t="shared" si="4"/>
        <v>0.48169556840077071</v>
      </c>
      <c r="P33" s="407">
        <f t="shared" si="5"/>
        <v>0.51830443159922934</v>
      </c>
      <c r="R33" s="225" t="s">
        <v>18</v>
      </c>
      <c r="S33" s="158" t="s">
        <v>273</v>
      </c>
      <c r="T33" s="365">
        <f>取引基本表!BD30</f>
        <v>270</v>
      </c>
      <c r="U33" s="446">
        <f>雇用表!AM30</f>
        <v>29</v>
      </c>
      <c r="V33" s="447">
        <f>雇用表!AM76</f>
        <v>31</v>
      </c>
      <c r="W33" s="413">
        <f t="shared" si="7"/>
        <v>0.10740740740740741</v>
      </c>
      <c r="X33" s="413">
        <f t="shared" si="8"/>
        <v>0.11481481481481481</v>
      </c>
      <c r="Z33" s="225" t="s">
        <v>18</v>
      </c>
      <c r="AA33" s="48" t="s">
        <v>273</v>
      </c>
      <c r="AB33" s="456">
        <v>136</v>
      </c>
      <c r="AC33" s="387">
        <v>3</v>
      </c>
      <c r="AD33" s="387">
        <v>22</v>
      </c>
      <c r="AE33" s="387">
        <v>5</v>
      </c>
      <c r="AF33" s="387">
        <v>0</v>
      </c>
      <c r="AG33" s="369">
        <v>270</v>
      </c>
      <c r="AH33" s="407">
        <f t="shared" si="9"/>
        <v>0.61481481481481481</v>
      </c>
      <c r="AI33" s="411">
        <f t="shared" si="10"/>
        <v>0.50370370370370365</v>
      </c>
      <c r="AK33" s="225" t="s">
        <v>18</v>
      </c>
      <c r="AL33" s="158" t="s">
        <v>273</v>
      </c>
      <c r="AM33" s="383">
        <f>取引基本表!AR30</f>
        <v>23</v>
      </c>
      <c r="AN33" s="407">
        <f t="shared" si="6"/>
        <v>1.0451220066342527E-3</v>
      </c>
      <c r="AP33" s="225" t="s">
        <v>18</v>
      </c>
      <c r="AQ33" s="158" t="s">
        <v>273</v>
      </c>
      <c r="AR33" s="386">
        <f>取引基本表!AX30</f>
        <v>519</v>
      </c>
      <c r="AS33" s="387">
        <f>取引基本表!AY30</f>
        <v>1</v>
      </c>
      <c r="AT33" s="387">
        <f>ABS(取引基本表!BB30)</f>
        <v>250</v>
      </c>
      <c r="AU33" s="388">
        <f t="shared" si="11"/>
        <v>-249</v>
      </c>
      <c r="AV33" s="411">
        <v>7.2791995281517016E-2</v>
      </c>
      <c r="AW33" s="407">
        <v>0.92720800471848297</v>
      </c>
    </row>
    <row r="34" spans="1:49" x14ac:dyDescent="0.2">
      <c r="A34" s="225" t="s">
        <v>19</v>
      </c>
      <c r="B34" s="158" t="s">
        <v>274</v>
      </c>
      <c r="C34" s="405">
        <f t="shared" si="0"/>
        <v>0.14253664373317376</v>
      </c>
      <c r="D34" s="406">
        <f t="shared" si="1"/>
        <v>0.42038216560509556</v>
      </c>
      <c r="E34" s="406">
        <f t="shared" si="1"/>
        <v>0.27643312101910827</v>
      </c>
      <c r="F34" s="406">
        <f t="shared" si="2"/>
        <v>0.68789808917197448</v>
      </c>
      <c r="G34" s="406">
        <f t="shared" si="2"/>
        <v>0.42611464968152868</v>
      </c>
      <c r="H34" s="407">
        <f t="shared" si="3"/>
        <v>0.17362657336302087</v>
      </c>
      <c r="K34" s="225" t="s">
        <v>19</v>
      </c>
      <c r="L34" s="158" t="s">
        <v>274</v>
      </c>
      <c r="M34" s="383">
        <f>取引基本表!AX31</f>
        <v>6686</v>
      </c>
      <c r="N34" s="367">
        <f>ABS(取引基本表!BB31)</f>
        <v>5733</v>
      </c>
      <c r="O34" s="411">
        <f t="shared" si="4"/>
        <v>0.85746335626682624</v>
      </c>
      <c r="P34" s="407">
        <f t="shared" si="5"/>
        <v>0.14253664373317376</v>
      </c>
      <c r="R34" s="225" t="s">
        <v>19</v>
      </c>
      <c r="S34" s="158" t="s">
        <v>274</v>
      </c>
      <c r="T34" s="365">
        <f>取引基本表!BD31</f>
        <v>1570</v>
      </c>
      <c r="U34" s="446">
        <f>雇用表!AM31</f>
        <v>660</v>
      </c>
      <c r="V34" s="447">
        <f>雇用表!AM77</f>
        <v>434</v>
      </c>
      <c r="W34" s="413">
        <f t="shared" si="7"/>
        <v>0.42038216560509556</v>
      </c>
      <c r="X34" s="413">
        <f t="shared" si="8"/>
        <v>0.27643312101910827</v>
      </c>
      <c r="Z34" s="225" t="s">
        <v>19</v>
      </c>
      <c r="AA34" s="48" t="s">
        <v>274</v>
      </c>
      <c r="AB34" s="456">
        <v>669</v>
      </c>
      <c r="AC34" s="387">
        <v>193</v>
      </c>
      <c r="AD34" s="387">
        <v>150</v>
      </c>
      <c r="AE34" s="387">
        <v>69</v>
      </c>
      <c r="AF34" s="387">
        <v>-1</v>
      </c>
      <c r="AG34" s="369">
        <v>1570</v>
      </c>
      <c r="AH34" s="407">
        <f t="shared" si="9"/>
        <v>0.68789808917197448</v>
      </c>
      <c r="AI34" s="411">
        <f t="shared" si="10"/>
        <v>0.42611464968152868</v>
      </c>
      <c r="AK34" s="225" t="s">
        <v>19</v>
      </c>
      <c r="AL34" s="158" t="s">
        <v>274</v>
      </c>
      <c r="AM34" s="383">
        <f>取引基本表!AR31</f>
        <v>3821</v>
      </c>
      <c r="AN34" s="407">
        <f t="shared" si="6"/>
        <v>0.17362657336302087</v>
      </c>
      <c r="AP34" s="225" t="s">
        <v>19</v>
      </c>
      <c r="AQ34" s="158" t="s">
        <v>274</v>
      </c>
      <c r="AR34" s="386">
        <f>取引基本表!AX31</f>
        <v>6686</v>
      </c>
      <c r="AS34" s="387">
        <f>取引基本表!AY31</f>
        <v>617</v>
      </c>
      <c r="AT34" s="387">
        <f>ABS(取引基本表!BB31)</f>
        <v>5733</v>
      </c>
      <c r="AU34" s="388">
        <f t="shared" si="11"/>
        <v>-5116</v>
      </c>
      <c r="AV34" s="411">
        <v>0.56941832909614032</v>
      </c>
      <c r="AW34" s="407">
        <v>0.43058167090385968</v>
      </c>
    </row>
    <row r="35" spans="1:49" x14ac:dyDescent="0.2">
      <c r="A35" s="225" t="s">
        <v>20</v>
      </c>
      <c r="B35" s="158" t="s">
        <v>37</v>
      </c>
      <c r="C35" s="405">
        <f t="shared" si="0"/>
        <v>0.11069496462754891</v>
      </c>
      <c r="D35" s="406">
        <f t="shared" si="1"/>
        <v>0.16901408450704225</v>
      </c>
      <c r="E35" s="406">
        <f t="shared" si="1"/>
        <v>0.1619718309859155</v>
      </c>
      <c r="F35" s="406">
        <f t="shared" si="2"/>
        <v>0.63380281690140849</v>
      </c>
      <c r="G35" s="406">
        <f t="shared" si="2"/>
        <v>0.32042253521126762</v>
      </c>
      <c r="H35" s="407">
        <f t="shared" si="3"/>
        <v>6.6251647203162636E-2</v>
      </c>
      <c r="K35" s="225" t="s">
        <v>20</v>
      </c>
      <c r="L35" s="158" t="s">
        <v>37</v>
      </c>
      <c r="M35" s="383">
        <f>取引基本表!AX32</f>
        <v>2403</v>
      </c>
      <c r="N35" s="367">
        <f>ABS(取引基本表!BB32)</f>
        <v>2137</v>
      </c>
      <c r="O35" s="411">
        <f t="shared" si="4"/>
        <v>0.88930503537245109</v>
      </c>
      <c r="P35" s="407">
        <f t="shared" si="5"/>
        <v>0.11069496462754891</v>
      </c>
      <c r="R35" s="225" t="s">
        <v>20</v>
      </c>
      <c r="S35" s="158" t="s">
        <v>37</v>
      </c>
      <c r="T35" s="365">
        <f>取引基本表!BD32</f>
        <v>284</v>
      </c>
      <c r="U35" s="446">
        <f>雇用表!AM32</f>
        <v>48</v>
      </c>
      <c r="V35" s="447">
        <f>雇用表!AM78</f>
        <v>46</v>
      </c>
      <c r="W35" s="413">
        <f t="shared" si="7"/>
        <v>0.16901408450704225</v>
      </c>
      <c r="X35" s="413">
        <f t="shared" si="8"/>
        <v>0.1619718309859155</v>
      </c>
      <c r="Z35" s="225" t="s">
        <v>20</v>
      </c>
      <c r="AA35" s="48" t="s">
        <v>37</v>
      </c>
      <c r="AB35" s="456">
        <v>91</v>
      </c>
      <c r="AC35" s="387">
        <v>65</v>
      </c>
      <c r="AD35" s="387">
        <v>22</v>
      </c>
      <c r="AE35" s="387">
        <v>6</v>
      </c>
      <c r="AF35" s="387">
        <v>-4</v>
      </c>
      <c r="AG35" s="369">
        <v>284</v>
      </c>
      <c r="AH35" s="407">
        <f t="shared" si="9"/>
        <v>0.63380281690140849</v>
      </c>
      <c r="AI35" s="411">
        <f t="shared" si="10"/>
        <v>0.32042253521126762</v>
      </c>
      <c r="AK35" s="225" t="s">
        <v>20</v>
      </c>
      <c r="AL35" s="158" t="s">
        <v>37</v>
      </c>
      <c r="AM35" s="383">
        <f>取引基本表!AR32</f>
        <v>1458</v>
      </c>
      <c r="AN35" s="407">
        <f t="shared" si="6"/>
        <v>6.6251647203162636E-2</v>
      </c>
      <c r="AP35" s="225" t="s">
        <v>20</v>
      </c>
      <c r="AQ35" s="158" t="s">
        <v>37</v>
      </c>
      <c r="AR35" s="386">
        <f>取引基本表!AX32</f>
        <v>2403</v>
      </c>
      <c r="AS35" s="387">
        <f>取引基本表!AY32</f>
        <v>18</v>
      </c>
      <c r="AT35" s="387">
        <f>ABS(取引基本表!BB32)</f>
        <v>2137</v>
      </c>
      <c r="AU35" s="388">
        <f t="shared" si="11"/>
        <v>-2119</v>
      </c>
      <c r="AV35" s="411">
        <v>0.14958058191588852</v>
      </c>
      <c r="AW35" s="407">
        <v>0.85041941808411148</v>
      </c>
    </row>
    <row r="36" spans="1:49" x14ac:dyDescent="0.2">
      <c r="A36" s="225" t="s">
        <v>21</v>
      </c>
      <c r="B36" s="158" t="s">
        <v>38</v>
      </c>
      <c r="C36" s="405">
        <f t="shared" si="0"/>
        <v>0.6760350559081294</v>
      </c>
      <c r="D36" s="406">
        <f t="shared" si="1"/>
        <v>8.0428954423592495E-3</v>
      </c>
      <c r="E36" s="406">
        <f t="shared" si="1"/>
        <v>0</v>
      </c>
      <c r="F36" s="406">
        <f t="shared" si="2"/>
        <v>0.90035746201966038</v>
      </c>
      <c r="G36" s="406">
        <f t="shared" si="2"/>
        <v>4.0214477211796247E-3</v>
      </c>
      <c r="H36" s="407">
        <f t="shared" si="3"/>
        <v>0.13227609397010043</v>
      </c>
      <c r="K36" s="225" t="s">
        <v>21</v>
      </c>
      <c r="L36" s="158" t="s">
        <v>38</v>
      </c>
      <c r="M36" s="383">
        <f>取引基本表!AX33</f>
        <v>3309</v>
      </c>
      <c r="N36" s="367">
        <f>ABS(取引基本表!BB33)</f>
        <v>1072</v>
      </c>
      <c r="O36" s="411">
        <f t="shared" si="4"/>
        <v>0.32396494409187065</v>
      </c>
      <c r="P36" s="407">
        <f t="shared" si="5"/>
        <v>0.6760350559081294</v>
      </c>
      <c r="R36" s="225" t="s">
        <v>21</v>
      </c>
      <c r="S36" s="158" t="s">
        <v>38</v>
      </c>
      <c r="T36" s="365">
        <f>取引基本表!BD33</f>
        <v>2238</v>
      </c>
      <c r="U36" s="446">
        <f>雇用表!AM33</f>
        <v>18</v>
      </c>
      <c r="V36" s="447">
        <f>雇用表!AM79</f>
        <v>0</v>
      </c>
      <c r="W36" s="413">
        <f t="shared" si="7"/>
        <v>8.0428954423592495E-3</v>
      </c>
      <c r="X36" s="413">
        <f t="shared" si="8"/>
        <v>0</v>
      </c>
      <c r="Z36" s="225" t="s">
        <v>21</v>
      </c>
      <c r="AA36" s="48" t="s">
        <v>38</v>
      </c>
      <c r="AB36" s="456">
        <v>9</v>
      </c>
      <c r="AC36" s="387">
        <v>1091</v>
      </c>
      <c r="AD36" s="387">
        <v>817</v>
      </c>
      <c r="AE36" s="387">
        <v>98</v>
      </c>
      <c r="AF36" s="387">
        <v>0</v>
      </c>
      <c r="AG36" s="369">
        <v>2238</v>
      </c>
      <c r="AH36" s="407">
        <f>SUM(AB36:AF36)/AG36</f>
        <v>0.90035746201966038</v>
      </c>
      <c r="AI36" s="411">
        <f>AB36/AG36</f>
        <v>4.0214477211796247E-3</v>
      </c>
      <c r="AK36" s="225" t="s">
        <v>21</v>
      </c>
      <c r="AL36" s="158" t="s">
        <v>38</v>
      </c>
      <c r="AM36" s="383">
        <f>取引基本表!AR33</f>
        <v>2911</v>
      </c>
      <c r="AN36" s="407">
        <f t="shared" si="6"/>
        <v>0.13227609397010043</v>
      </c>
      <c r="AP36" s="225" t="s">
        <v>21</v>
      </c>
      <c r="AQ36" s="158" t="s">
        <v>38</v>
      </c>
      <c r="AR36" s="386">
        <f>取引基本表!AX33</f>
        <v>3309</v>
      </c>
      <c r="AS36" s="387">
        <f>取引基本表!AY33</f>
        <v>1</v>
      </c>
      <c r="AT36" s="387">
        <f>ABS(取引基本表!BB33)</f>
        <v>1072</v>
      </c>
      <c r="AU36" s="388">
        <f t="shared" si="11"/>
        <v>-1071</v>
      </c>
      <c r="AV36" s="411">
        <v>6.3278791478513889E-3</v>
      </c>
      <c r="AW36" s="407">
        <v>0.99367212085214862</v>
      </c>
    </row>
    <row r="37" spans="1:49" x14ac:dyDescent="0.2">
      <c r="A37" s="225" t="s">
        <v>22</v>
      </c>
      <c r="B37" s="158" t="s">
        <v>377</v>
      </c>
      <c r="C37" s="405">
        <f t="shared" si="0"/>
        <v>0.1837517433751743</v>
      </c>
      <c r="D37" s="406">
        <f t="shared" si="1"/>
        <v>0.22059846903270702</v>
      </c>
      <c r="E37" s="406">
        <f t="shared" si="1"/>
        <v>0.19763395963813501</v>
      </c>
      <c r="F37" s="406">
        <f t="shared" si="2"/>
        <v>0.67780097425191366</v>
      </c>
      <c r="G37" s="406">
        <f t="shared" si="2"/>
        <v>0.39318023660403617</v>
      </c>
      <c r="H37" s="407">
        <f t="shared" si="3"/>
        <v>5.0938337801608578E-2</v>
      </c>
      <c r="K37" s="225" t="s">
        <v>22</v>
      </c>
      <c r="L37" s="158" t="s">
        <v>377</v>
      </c>
      <c r="M37" s="383">
        <f>取引基本表!AX34</f>
        <v>2868</v>
      </c>
      <c r="N37" s="367">
        <f>ABS(取引基本表!BB34)</f>
        <v>2341</v>
      </c>
      <c r="O37" s="411">
        <f t="shared" si="4"/>
        <v>0.8162482566248257</v>
      </c>
      <c r="P37" s="407">
        <f t="shared" si="5"/>
        <v>0.1837517433751743</v>
      </c>
      <c r="R37" s="225" t="s">
        <v>22</v>
      </c>
      <c r="S37" s="158" t="s">
        <v>377</v>
      </c>
      <c r="T37" s="365">
        <f>取引基本表!BD34</f>
        <v>1437</v>
      </c>
      <c r="U37" s="446">
        <f>雇用表!AM34</f>
        <v>317</v>
      </c>
      <c r="V37" s="447">
        <f>雇用表!AM80</f>
        <v>284</v>
      </c>
      <c r="W37" s="413">
        <f t="shared" si="7"/>
        <v>0.22059846903270702</v>
      </c>
      <c r="X37" s="413">
        <f t="shared" si="8"/>
        <v>0.19763395963813501</v>
      </c>
      <c r="Z37" s="225" t="s">
        <v>22</v>
      </c>
      <c r="AA37" s="48" t="s">
        <v>377</v>
      </c>
      <c r="AB37" s="456">
        <v>565</v>
      </c>
      <c r="AC37" s="387">
        <v>153</v>
      </c>
      <c r="AD37" s="387">
        <v>142</v>
      </c>
      <c r="AE37" s="387">
        <v>118</v>
      </c>
      <c r="AF37" s="387">
        <v>-4</v>
      </c>
      <c r="AG37" s="369">
        <v>1437</v>
      </c>
      <c r="AH37" s="407">
        <f t="shared" si="9"/>
        <v>0.67780097425191366</v>
      </c>
      <c r="AI37" s="411">
        <f t="shared" si="10"/>
        <v>0.39318023660403617</v>
      </c>
      <c r="AK37" s="225" t="s">
        <v>22</v>
      </c>
      <c r="AL37" s="158" t="s">
        <v>377</v>
      </c>
      <c r="AM37" s="383">
        <f>取引基本表!AR34</f>
        <v>1121</v>
      </c>
      <c r="AN37" s="407">
        <f t="shared" si="6"/>
        <v>5.0938337801608578E-2</v>
      </c>
      <c r="AP37" s="225" t="s">
        <v>22</v>
      </c>
      <c r="AQ37" s="158" t="s">
        <v>377</v>
      </c>
      <c r="AR37" s="386">
        <f>取引基本表!AX34</f>
        <v>2868</v>
      </c>
      <c r="AS37" s="387">
        <f>取引基本表!AY34</f>
        <v>910</v>
      </c>
      <c r="AT37" s="387">
        <f>ABS(取引基本表!BB34)</f>
        <v>2341</v>
      </c>
      <c r="AU37" s="388">
        <f t="shared" si="11"/>
        <v>-1431</v>
      </c>
      <c r="AV37" s="411">
        <v>0.42821641302313979</v>
      </c>
      <c r="AW37" s="407">
        <v>0.57178358697686016</v>
      </c>
    </row>
    <row r="38" spans="1:49" x14ac:dyDescent="0.2">
      <c r="A38" s="225" t="s">
        <v>23</v>
      </c>
      <c r="B38" s="158" t="s">
        <v>193</v>
      </c>
      <c r="C38" s="405">
        <f t="shared" si="0"/>
        <v>7.8895463510848529E-3</v>
      </c>
      <c r="D38" s="406">
        <f t="shared" si="1"/>
        <v>0.54166666666666663</v>
      </c>
      <c r="E38" s="406">
        <f t="shared" si="1"/>
        <v>0.66666666666666663</v>
      </c>
      <c r="F38" s="406">
        <f t="shared" si="2"/>
        <v>0.70833333333333337</v>
      </c>
      <c r="G38" s="406">
        <f t="shared" si="2"/>
        <v>0.41666666666666669</v>
      </c>
      <c r="H38" s="407">
        <f t="shared" si="3"/>
        <v>4.4667605761803064E-2</v>
      </c>
      <c r="K38" s="225" t="s">
        <v>23</v>
      </c>
      <c r="L38" s="158" t="s">
        <v>193</v>
      </c>
      <c r="M38" s="383">
        <f>取引基本表!AX35</f>
        <v>2028</v>
      </c>
      <c r="N38" s="367">
        <f>ABS(取引基本表!BB35)</f>
        <v>2012</v>
      </c>
      <c r="O38" s="411">
        <f t="shared" si="4"/>
        <v>0.99211045364891515</v>
      </c>
      <c r="P38" s="407">
        <f t="shared" si="5"/>
        <v>7.8895463510848529E-3</v>
      </c>
      <c r="R38" s="225" t="s">
        <v>23</v>
      </c>
      <c r="S38" s="158" t="s">
        <v>193</v>
      </c>
      <c r="T38" s="365">
        <f>取引基本表!BD35</f>
        <v>24</v>
      </c>
      <c r="U38" s="446">
        <f>雇用表!AM35</f>
        <v>13</v>
      </c>
      <c r="V38" s="447">
        <f>雇用表!AM81</f>
        <v>16</v>
      </c>
      <c r="W38" s="413">
        <f t="shared" si="7"/>
        <v>0.54166666666666663</v>
      </c>
      <c r="X38" s="413">
        <f t="shared" si="8"/>
        <v>0.66666666666666663</v>
      </c>
      <c r="Z38" s="225" t="s">
        <v>23</v>
      </c>
      <c r="AA38" s="48" t="s">
        <v>193</v>
      </c>
      <c r="AB38" s="456">
        <v>10</v>
      </c>
      <c r="AC38" s="387">
        <v>3</v>
      </c>
      <c r="AD38" s="387">
        <v>3</v>
      </c>
      <c r="AE38" s="387">
        <v>1</v>
      </c>
      <c r="AF38" s="387">
        <v>0</v>
      </c>
      <c r="AG38" s="369">
        <v>24</v>
      </c>
      <c r="AH38" s="407">
        <f t="shared" si="9"/>
        <v>0.70833333333333337</v>
      </c>
      <c r="AI38" s="411">
        <f t="shared" si="10"/>
        <v>0.41666666666666669</v>
      </c>
      <c r="AK38" s="225" t="s">
        <v>23</v>
      </c>
      <c r="AL38" s="158" t="s">
        <v>193</v>
      </c>
      <c r="AM38" s="383">
        <f>取引基本表!AR35</f>
        <v>983</v>
      </c>
      <c r="AN38" s="407">
        <f t="shared" si="6"/>
        <v>4.4667605761803064E-2</v>
      </c>
      <c r="AP38" s="225" t="s">
        <v>23</v>
      </c>
      <c r="AQ38" s="158" t="s">
        <v>193</v>
      </c>
      <c r="AR38" s="386">
        <f>取引基本表!AX35</f>
        <v>2028</v>
      </c>
      <c r="AS38" s="387">
        <f>取引基本表!AY35</f>
        <v>8</v>
      </c>
      <c r="AT38" s="387">
        <f>ABS(取引基本表!BB35)</f>
        <v>2012</v>
      </c>
      <c r="AU38" s="388">
        <f t="shared" si="11"/>
        <v>-2004</v>
      </c>
      <c r="AV38" s="411">
        <v>0.57331716017527301</v>
      </c>
      <c r="AW38" s="407">
        <v>0.42668283982472699</v>
      </c>
    </row>
    <row r="39" spans="1:49" x14ac:dyDescent="0.2">
      <c r="A39" s="225" t="s">
        <v>24</v>
      </c>
      <c r="B39" s="158" t="s">
        <v>39</v>
      </c>
      <c r="C39" s="405">
        <f t="shared" si="0"/>
        <v>1</v>
      </c>
      <c r="D39" s="406">
        <f t="shared" si="1"/>
        <v>6.0655737704918035E-2</v>
      </c>
      <c r="E39" s="406">
        <f t="shared" si="1"/>
        <v>7.7049180327868852E-2</v>
      </c>
      <c r="F39" s="406">
        <f t="shared" si="2"/>
        <v>0.68196721311475406</v>
      </c>
      <c r="G39" s="406">
        <f t="shared" si="2"/>
        <v>0.33114754098360655</v>
      </c>
      <c r="H39" s="407">
        <f t="shared" si="3"/>
        <v>4.0896078520470756E-3</v>
      </c>
      <c r="K39" s="225" t="s">
        <v>24</v>
      </c>
      <c r="L39" s="158" t="s">
        <v>39</v>
      </c>
      <c r="M39" s="383">
        <f>取引基本表!AX36</f>
        <v>2440</v>
      </c>
      <c r="N39" s="367">
        <f>ABS(取引基本表!BB36)</f>
        <v>0</v>
      </c>
      <c r="O39" s="411">
        <f t="shared" si="4"/>
        <v>0</v>
      </c>
      <c r="P39" s="407">
        <f t="shared" si="5"/>
        <v>1</v>
      </c>
      <c r="R39" s="225" t="s">
        <v>24</v>
      </c>
      <c r="S39" s="158" t="s">
        <v>39</v>
      </c>
      <c r="T39" s="365">
        <f>取引基本表!BD36</f>
        <v>2440</v>
      </c>
      <c r="U39" s="446">
        <f>雇用表!AM36</f>
        <v>148</v>
      </c>
      <c r="V39" s="447">
        <f>雇用表!AM82</f>
        <v>188</v>
      </c>
      <c r="W39" s="413">
        <f t="shared" si="7"/>
        <v>6.0655737704918035E-2</v>
      </c>
      <c r="X39" s="413">
        <f t="shared" si="8"/>
        <v>7.7049180327868852E-2</v>
      </c>
      <c r="Z39" s="225" t="s">
        <v>24</v>
      </c>
      <c r="AA39" s="48" t="s">
        <v>39</v>
      </c>
      <c r="AB39" s="456">
        <v>808</v>
      </c>
      <c r="AC39" s="387">
        <v>0</v>
      </c>
      <c r="AD39" s="387">
        <v>852</v>
      </c>
      <c r="AE39" s="387">
        <v>4</v>
      </c>
      <c r="AF39" s="387">
        <v>0</v>
      </c>
      <c r="AG39" s="369">
        <v>2440</v>
      </c>
      <c r="AH39" s="407">
        <f t="shared" si="9"/>
        <v>0.68196721311475406</v>
      </c>
      <c r="AI39" s="411">
        <f t="shared" si="10"/>
        <v>0.33114754098360655</v>
      </c>
      <c r="AK39" s="225" t="s">
        <v>24</v>
      </c>
      <c r="AL39" s="158" t="s">
        <v>39</v>
      </c>
      <c r="AM39" s="383">
        <f>取引基本表!AR36</f>
        <v>90</v>
      </c>
      <c r="AN39" s="407">
        <f t="shared" si="6"/>
        <v>4.0896078520470756E-3</v>
      </c>
      <c r="AP39" s="225" t="s">
        <v>24</v>
      </c>
      <c r="AQ39" s="158" t="s">
        <v>39</v>
      </c>
      <c r="AR39" s="386">
        <f>取引基本表!AX36</f>
        <v>2440</v>
      </c>
      <c r="AS39" s="387">
        <f>取引基本表!AY36</f>
        <v>0</v>
      </c>
      <c r="AT39" s="387">
        <f>ABS(取引基本表!BB36)</f>
        <v>0</v>
      </c>
      <c r="AU39" s="388">
        <f t="shared" si="11"/>
        <v>0</v>
      </c>
      <c r="AV39" s="411">
        <v>0</v>
      </c>
      <c r="AW39" s="407">
        <v>1</v>
      </c>
    </row>
    <row r="40" spans="1:49" x14ac:dyDescent="0.2">
      <c r="A40" s="225" t="s">
        <v>25</v>
      </c>
      <c r="B40" s="158" t="s">
        <v>40</v>
      </c>
      <c r="C40" s="405">
        <f t="shared" si="0"/>
        <v>0.77068092290377044</v>
      </c>
      <c r="D40" s="406">
        <f t="shared" si="1"/>
        <v>8.4918478260869568E-2</v>
      </c>
      <c r="E40" s="406">
        <f t="shared" si="1"/>
        <v>5.1630434782608696E-2</v>
      </c>
      <c r="F40" s="406">
        <f t="shared" si="2"/>
        <v>0.69599184782608692</v>
      </c>
      <c r="G40" s="406">
        <f t="shared" si="2"/>
        <v>0.52989130434782605</v>
      </c>
      <c r="H40" s="407">
        <f t="shared" si="3"/>
        <v>3.0172217930658426E-2</v>
      </c>
      <c r="K40" s="225" t="s">
        <v>25</v>
      </c>
      <c r="L40" s="158" t="s">
        <v>40</v>
      </c>
      <c r="M40" s="383">
        <f>取引基本表!AX37</f>
        <v>3554</v>
      </c>
      <c r="N40" s="367">
        <f>ABS(取引基本表!BB37)</f>
        <v>815</v>
      </c>
      <c r="O40" s="411">
        <f t="shared" si="4"/>
        <v>0.22931907709622959</v>
      </c>
      <c r="P40" s="407">
        <f t="shared" si="5"/>
        <v>0.77068092290377044</v>
      </c>
      <c r="R40" s="225" t="s">
        <v>25</v>
      </c>
      <c r="S40" s="158" t="s">
        <v>40</v>
      </c>
      <c r="T40" s="365">
        <f>取引基本表!BD37</f>
        <v>2944</v>
      </c>
      <c r="U40" s="446">
        <f>雇用表!AM37</f>
        <v>250</v>
      </c>
      <c r="V40" s="447">
        <f>雇用表!AM83</f>
        <v>152</v>
      </c>
      <c r="W40" s="413">
        <f t="shared" si="7"/>
        <v>8.4918478260869568E-2</v>
      </c>
      <c r="X40" s="413">
        <f t="shared" si="8"/>
        <v>5.1630434782608696E-2</v>
      </c>
      <c r="Z40" s="225" t="s">
        <v>25</v>
      </c>
      <c r="AA40" s="48" t="s">
        <v>40</v>
      </c>
      <c r="AB40" s="456">
        <v>1560</v>
      </c>
      <c r="AC40" s="387">
        <v>-37</v>
      </c>
      <c r="AD40" s="387">
        <v>498</v>
      </c>
      <c r="AE40" s="387">
        <v>36</v>
      </c>
      <c r="AF40" s="387">
        <v>-8</v>
      </c>
      <c r="AG40" s="369">
        <v>2944</v>
      </c>
      <c r="AH40" s="407">
        <f t="shared" si="9"/>
        <v>0.69599184782608692</v>
      </c>
      <c r="AI40" s="411">
        <f t="shared" si="10"/>
        <v>0.52989130434782605</v>
      </c>
      <c r="AK40" s="225" t="s">
        <v>25</v>
      </c>
      <c r="AL40" s="158" t="s">
        <v>40</v>
      </c>
      <c r="AM40" s="383">
        <f>取引基本表!AR37</f>
        <v>664</v>
      </c>
      <c r="AN40" s="407">
        <f t="shared" si="6"/>
        <v>3.0172217930658426E-2</v>
      </c>
      <c r="AP40" s="225" t="s">
        <v>25</v>
      </c>
      <c r="AQ40" s="158" t="s">
        <v>40</v>
      </c>
      <c r="AR40" s="386">
        <f>取引基本表!AX37</f>
        <v>3554</v>
      </c>
      <c r="AS40" s="387">
        <f>取引基本表!AY37</f>
        <v>205</v>
      </c>
      <c r="AT40" s="387">
        <f>ABS(取引基本表!BB37)</f>
        <v>815</v>
      </c>
      <c r="AU40" s="388">
        <f t="shared" si="11"/>
        <v>-610</v>
      </c>
      <c r="AV40" s="411">
        <v>0.13187533136804414</v>
      </c>
      <c r="AW40" s="407">
        <v>0.86812466863195592</v>
      </c>
    </row>
    <row r="41" spans="1:49" x14ac:dyDescent="0.2">
      <c r="A41" s="225" t="s">
        <v>26</v>
      </c>
      <c r="B41" s="158" t="s">
        <v>276</v>
      </c>
      <c r="C41" s="405">
        <f t="shared" si="0"/>
        <v>0.61174300645557944</v>
      </c>
      <c r="D41" s="406">
        <f t="shared" si="1"/>
        <v>0.16428392274893402</v>
      </c>
      <c r="E41" s="406">
        <f t="shared" si="1"/>
        <v>0.16127414095811388</v>
      </c>
      <c r="F41" s="406">
        <f t="shared" si="2"/>
        <v>0.5410082768999247</v>
      </c>
      <c r="G41" s="406">
        <f t="shared" si="2"/>
        <v>0.45221971407072986</v>
      </c>
      <c r="H41" s="407">
        <f t="shared" si="3"/>
        <v>5.2210660244467667E-2</v>
      </c>
      <c r="K41" s="225" t="s">
        <v>26</v>
      </c>
      <c r="L41" s="158" t="s">
        <v>276</v>
      </c>
      <c r="M41" s="383">
        <f>取引基本表!AX38</f>
        <v>6506</v>
      </c>
      <c r="N41" s="367">
        <f>ABS(取引基本表!BB38)</f>
        <v>2526</v>
      </c>
      <c r="O41" s="411">
        <f t="shared" si="4"/>
        <v>0.38825699354442056</v>
      </c>
      <c r="P41" s="407">
        <f t="shared" si="5"/>
        <v>0.61174300645557944</v>
      </c>
      <c r="R41" s="225" t="s">
        <v>26</v>
      </c>
      <c r="S41" s="158" t="s">
        <v>276</v>
      </c>
      <c r="T41" s="365">
        <f>取引基本表!BD38</f>
        <v>3987</v>
      </c>
      <c r="U41" s="446">
        <f>雇用表!AM38</f>
        <v>655</v>
      </c>
      <c r="V41" s="447">
        <f>雇用表!AM84</f>
        <v>643</v>
      </c>
      <c r="W41" s="413">
        <f t="shared" si="7"/>
        <v>0.16428392274893402</v>
      </c>
      <c r="X41" s="413">
        <f t="shared" si="8"/>
        <v>0.16127414095811388</v>
      </c>
      <c r="Z41" s="225" t="s">
        <v>26</v>
      </c>
      <c r="AA41" s="48" t="s">
        <v>276</v>
      </c>
      <c r="AB41" s="456">
        <v>1803</v>
      </c>
      <c r="AC41" s="387">
        <v>88</v>
      </c>
      <c r="AD41" s="387">
        <v>258</v>
      </c>
      <c r="AE41" s="387">
        <v>60</v>
      </c>
      <c r="AF41" s="387">
        <v>-52</v>
      </c>
      <c r="AG41" s="369">
        <v>3987</v>
      </c>
      <c r="AH41" s="407">
        <f t="shared" si="9"/>
        <v>0.5410082768999247</v>
      </c>
      <c r="AI41" s="411">
        <f t="shared" si="10"/>
        <v>0.45221971407072986</v>
      </c>
      <c r="AK41" s="225" t="s">
        <v>26</v>
      </c>
      <c r="AL41" s="158" t="s">
        <v>276</v>
      </c>
      <c r="AM41" s="383">
        <f>取引基本表!AR38</f>
        <v>1149</v>
      </c>
      <c r="AN41" s="407">
        <f t="shared" si="6"/>
        <v>5.2210660244467667E-2</v>
      </c>
      <c r="AP41" s="225" t="s">
        <v>26</v>
      </c>
      <c r="AQ41" s="158" t="s">
        <v>276</v>
      </c>
      <c r="AR41" s="386">
        <f>取引基本表!AX38</f>
        <v>6506</v>
      </c>
      <c r="AS41" s="387">
        <f>取引基本表!AY38</f>
        <v>7</v>
      </c>
      <c r="AT41" s="387">
        <f>ABS(取引基本表!BB38)</f>
        <v>2526</v>
      </c>
      <c r="AU41" s="388">
        <f t="shared" si="11"/>
        <v>-2519</v>
      </c>
      <c r="AV41" s="411">
        <v>5.6596812691101581E-5</v>
      </c>
      <c r="AW41" s="407">
        <v>0.9999434031873089</v>
      </c>
    </row>
    <row r="42" spans="1:49" x14ac:dyDescent="0.2">
      <c r="A42" s="225" t="s">
        <v>51</v>
      </c>
      <c r="B42" s="158" t="s">
        <v>367</v>
      </c>
      <c r="C42" s="405">
        <f t="shared" ref="C42:C47" si="12">P42</f>
        <v>0</v>
      </c>
      <c r="D42" s="406">
        <f t="shared" ref="D42:E47" si="13">W42</f>
        <v>0</v>
      </c>
      <c r="E42" s="406">
        <f t="shared" si="13"/>
        <v>0</v>
      </c>
      <c r="F42" s="406">
        <f t="shared" ref="F42:G46" si="14">AH42</f>
        <v>0</v>
      </c>
      <c r="G42" s="406">
        <f t="shared" si="14"/>
        <v>0</v>
      </c>
      <c r="H42" s="407">
        <f t="shared" ref="H42:H47" si="15">AN42</f>
        <v>1.5086108965329213E-2</v>
      </c>
      <c r="K42" s="225" t="s">
        <v>51</v>
      </c>
      <c r="L42" s="158" t="s">
        <v>367</v>
      </c>
      <c r="M42" s="383">
        <f>取引基本表!AX39</f>
        <v>377</v>
      </c>
      <c r="N42" s="367">
        <f>ABS(取引基本表!BB39)</f>
        <v>377</v>
      </c>
      <c r="O42" s="411">
        <f t="shared" ref="O42:O47" si="16">N42/M42</f>
        <v>1</v>
      </c>
      <c r="P42" s="407">
        <f t="shared" si="5"/>
        <v>0</v>
      </c>
      <c r="R42" s="225" t="s">
        <v>51</v>
      </c>
      <c r="S42" s="158" t="s">
        <v>367</v>
      </c>
      <c r="T42" s="365">
        <f>取引基本表!BD39</f>
        <v>0</v>
      </c>
      <c r="U42" s="451">
        <v>0</v>
      </c>
      <c r="V42" s="452">
        <v>0</v>
      </c>
      <c r="W42" s="450">
        <v>0</v>
      </c>
      <c r="X42" s="450">
        <v>0</v>
      </c>
      <c r="Z42" s="225" t="s">
        <v>51</v>
      </c>
      <c r="AA42" s="48" t="s">
        <v>367</v>
      </c>
      <c r="AB42" s="456">
        <v>0</v>
      </c>
      <c r="AC42" s="387">
        <v>0</v>
      </c>
      <c r="AD42" s="387">
        <v>0</v>
      </c>
      <c r="AE42" s="387">
        <v>0</v>
      </c>
      <c r="AF42" s="387">
        <v>0</v>
      </c>
      <c r="AG42" s="369">
        <v>0</v>
      </c>
      <c r="AH42" s="453">
        <v>0</v>
      </c>
      <c r="AI42" s="450">
        <v>0</v>
      </c>
      <c r="AK42" s="225" t="s">
        <v>51</v>
      </c>
      <c r="AL42" s="158" t="s">
        <v>367</v>
      </c>
      <c r="AM42" s="383">
        <f>取引基本表!AR39</f>
        <v>332</v>
      </c>
      <c r="AN42" s="407">
        <f t="shared" si="6"/>
        <v>1.5086108965329213E-2</v>
      </c>
      <c r="AP42" s="225" t="s">
        <v>51</v>
      </c>
      <c r="AQ42" s="158" t="s">
        <v>367</v>
      </c>
      <c r="AR42" s="386">
        <f>取引基本表!AX39</f>
        <v>377</v>
      </c>
      <c r="AS42" s="387">
        <f>取引基本表!AY39</f>
        <v>0</v>
      </c>
      <c r="AT42" s="387">
        <f>ABS(取引基本表!BB39)</f>
        <v>377</v>
      </c>
      <c r="AU42" s="388">
        <f t="shared" si="11"/>
        <v>-377</v>
      </c>
      <c r="AV42" s="411">
        <v>6.3071491241979305E-2</v>
      </c>
      <c r="AW42" s="407">
        <v>0.93692850875802069</v>
      </c>
    </row>
    <row r="43" spans="1:49" x14ac:dyDescent="0.2">
      <c r="A43" s="225" t="s">
        <v>194</v>
      </c>
      <c r="B43" s="158" t="s">
        <v>41</v>
      </c>
      <c r="C43" s="405">
        <f t="shared" si="12"/>
        <v>0.17601918465227817</v>
      </c>
      <c r="D43" s="406">
        <f t="shared" si="13"/>
        <v>0.17253948967193194</v>
      </c>
      <c r="E43" s="406">
        <f t="shared" si="13"/>
        <v>9.5990279465370601E-2</v>
      </c>
      <c r="F43" s="406">
        <f t="shared" si="14"/>
        <v>0.59416767922235725</v>
      </c>
      <c r="G43" s="406">
        <f t="shared" si="14"/>
        <v>0.3244228432563791</v>
      </c>
      <c r="H43" s="407">
        <f t="shared" si="15"/>
        <v>4.0396237560776115E-2</v>
      </c>
      <c r="K43" s="225" t="s">
        <v>194</v>
      </c>
      <c r="L43" s="158" t="s">
        <v>41</v>
      </c>
      <c r="M43" s="383">
        <f>取引基本表!AX40</f>
        <v>4170</v>
      </c>
      <c r="N43" s="367">
        <f>ABS(取引基本表!BB40)</f>
        <v>3436</v>
      </c>
      <c r="O43" s="411">
        <f t="shared" si="16"/>
        <v>0.82398081534772183</v>
      </c>
      <c r="P43" s="407">
        <f t="shared" si="5"/>
        <v>0.17601918465227817</v>
      </c>
      <c r="R43" s="225" t="s">
        <v>194</v>
      </c>
      <c r="S43" s="158" t="s">
        <v>41</v>
      </c>
      <c r="T43" s="365">
        <f>取引基本表!BD40</f>
        <v>823</v>
      </c>
      <c r="U43" s="446">
        <f>雇用表!AM40</f>
        <v>142</v>
      </c>
      <c r="V43" s="447">
        <f>雇用表!AM86</f>
        <v>79</v>
      </c>
      <c r="W43" s="413">
        <f t="shared" si="7"/>
        <v>0.17253948967193194</v>
      </c>
      <c r="X43" s="413">
        <f t="shared" si="8"/>
        <v>9.5990279465370601E-2</v>
      </c>
      <c r="Z43" s="225" t="s">
        <v>194</v>
      </c>
      <c r="AA43" s="48" t="s">
        <v>41</v>
      </c>
      <c r="AB43" s="456">
        <v>267</v>
      </c>
      <c r="AC43" s="387">
        <v>66</v>
      </c>
      <c r="AD43" s="387">
        <v>121</v>
      </c>
      <c r="AE43" s="387">
        <v>35</v>
      </c>
      <c r="AF43" s="387">
        <v>0</v>
      </c>
      <c r="AG43" s="369">
        <v>823</v>
      </c>
      <c r="AH43" s="407">
        <f t="shared" ref="AH43:AH47" si="17">SUM(AB43:AF43)/AG43</f>
        <v>0.59416767922235725</v>
      </c>
      <c r="AI43" s="411">
        <f t="shared" ref="AI43:AI47" si="18">AB43/AG43</f>
        <v>0.3244228432563791</v>
      </c>
      <c r="AK43" s="225" t="s">
        <v>194</v>
      </c>
      <c r="AL43" s="158" t="s">
        <v>41</v>
      </c>
      <c r="AM43" s="383">
        <f>取引基本表!AR40</f>
        <v>889</v>
      </c>
      <c r="AN43" s="407">
        <f t="shared" si="6"/>
        <v>4.0396237560776115E-2</v>
      </c>
      <c r="AP43" s="225" t="s">
        <v>194</v>
      </c>
      <c r="AQ43" s="158" t="s">
        <v>41</v>
      </c>
      <c r="AR43" s="386">
        <f>取引基本表!AX40</f>
        <v>4170</v>
      </c>
      <c r="AS43" s="387">
        <f>取引基本表!AY40</f>
        <v>89</v>
      </c>
      <c r="AT43" s="387">
        <f>ABS(取引基本表!BB40)</f>
        <v>3436</v>
      </c>
      <c r="AU43" s="388">
        <f t="shared" si="11"/>
        <v>-3347</v>
      </c>
      <c r="AV43" s="411">
        <v>0.35331229564204947</v>
      </c>
      <c r="AW43" s="407">
        <v>0.64668770435795053</v>
      </c>
    </row>
    <row r="44" spans="1:49" x14ac:dyDescent="0.2">
      <c r="A44" s="225" t="s">
        <v>205</v>
      </c>
      <c r="B44" s="158" t="s">
        <v>345</v>
      </c>
      <c r="C44" s="405">
        <f t="shared" si="12"/>
        <v>0.35545171339563864</v>
      </c>
      <c r="D44" s="406">
        <f t="shared" si="13"/>
        <v>0.18985936343449297</v>
      </c>
      <c r="E44" s="406">
        <f t="shared" si="13"/>
        <v>0.1073279052553664</v>
      </c>
      <c r="F44" s="406">
        <f t="shared" si="14"/>
        <v>0.46669133974833454</v>
      </c>
      <c r="G44" s="406">
        <f t="shared" si="14"/>
        <v>0.26461880088823092</v>
      </c>
      <c r="H44" s="407">
        <f t="shared" si="15"/>
        <v>0.11582678238742218</v>
      </c>
      <c r="K44" s="225" t="s">
        <v>205</v>
      </c>
      <c r="L44" s="158" t="s">
        <v>277</v>
      </c>
      <c r="M44" s="383">
        <f>取引基本表!AX41</f>
        <v>3210</v>
      </c>
      <c r="N44" s="367">
        <f>ABS(取引基本表!BB41)</f>
        <v>2069</v>
      </c>
      <c r="O44" s="411">
        <f t="shared" si="16"/>
        <v>0.64454828660436136</v>
      </c>
      <c r="P44" s="407">
        <f>1-O44</f>
        <v>0.35545171339563864</v>
      </c>
      <c r="R44" s="225" t="s">
        <v>205</v>
      </c>
      <c r="S44" s="158" t="s">
        <v>360</v>
      </c>
      <c r="T44" s="365">
        <f>取引基本表!BD41</f>
        <v>2702</v>
      </c>
      <c r="U44" s="446">
        <f>雇用表!AM41</f>
        <v>513</v>
      </c>
      <c r="V44" s="447">
        <f>雇用表!AM87</f>
        <v>290</v>
      </c>
      <c r="W44" s="413">
        <f t="shared" si="7"/>
        <v>0.18985936343449297</v>
      </c>
      <c r="X44" s="413">
        <f t="shared" si="8"/>
        <v>0.1073279052553664</v>
      </c>
      <c r="Z44" s="225" t="s">
        <v>205</v>
      </c>
      <c r="AA44" s="48" t="s">
        <v>42</v>
      </c>
      <c r="AB44" s="456">
        <v>715</v>
      </c>
      <c r="AC44" s="387">
        <v>160</v>
      </c>
      <c r="AD44" s="387">
        <v>278</v>
      </c>
      <c r="AE44" s="387">
        <v>108</v>
      </c>
      <c r="AF44" s="387">
        <v>0</v>
      </c>
      <c r="AG44" s="369">
        <v>2702</v>
      </c>
      <c r="AH44" s="407">
        <f t="shared" si="17"/>
        <v>0.46669133974833454</v>
      </c>
      <c r="AI44" s="411">
        <f t="shared" si="18"/>
        <v>0.26461880088823092</v>
      </c>
      <c r="AK44" s="225" t="s">
        <v>205</v>
      </c>
      <c r="AL44" s="158" t="s">
        <v>42</v>
      </c>
      <c r="AM44" s="383">
        <f>取引基本表!AR41</f>
        <v>2549</v>
      </c>
      <c r="AN44" s="407">
        <f t="shared" si="6"/>
        <v>0.11582678238742218</v>
      </c>
      <c r="AP44" s="225" t="s">
        <v>200</v>
      </c>
      <c r="AQ44" s="158" t="s">
        <v>42</v>
      </c>
      <c r="AR44" s="386">
        <f>取引基本表!AX41</f>
        <v>3210</v>
      </c>
      <c r="AS44" s="387">
        <f>取引基本表!AY41</f>
        <v>1561</v>
      </c>
      <c r="AT44" s="387">
        <f>ABS(取引基本表!BB41)</f>
        <v>2069</v>
      </c>
      <c r="AU44" s="388">
        <f t="shared" si="11"/>
        <v>-508</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491</v>
      </c>
      <c r="N45" s="367">
        <f>ABS(取引基本表!BB42)</f>
        <v>0</v>
      </c>
      <c r="O45" s="411">
        <f t="shared" si="16"/>
        <v>0</v>
      </c>
      <c r="P45" s="407">
        <f>1-O45</f>
        <v>1</v>
      </c>
      <c r="R45" s="225" t="s">
        <v>341</v>
      </c>
      <c r="S45" s="158" t="s">
        <v>278</v>
      </c>
      <c r="T45" s="365">
        <f>取引基本表!BD42</f>
        <v>491</v>
      </c>
      <c r="U45" s="446">
        <f>雇用表!AM42</f>
        <v>0</v>
      </c>
      <c r="V45" s="447">
        <f>雇用表!AM88</f>
        <v>0</v>
      </c>
      <c r="W45" s="413">
        <f t="shared" si="7"/>
        <v>0</v>
      </c>
      <c r="X45" s="413">
        <f t="shared" si="8"/>
        <v>0</v>
      </c>
      <c r="Z45" s="225" t="s">
        <v>341</v>
      </c>
      <c r="AA45" s="48" t="s">
        <v>278</v>
      </c>
      <c r="AB45" s="456">
        <v>0</v>
      </c>
      <c r="AC45" s="387">
        <v>0</v>
      </c>
      <c r="AD45" s="387">
        <v>0</v>
      </c>
      <c r="AE45" s="387">
        <v>0</v>
      </c>
      <c r="AF45" s="387">
        <v>0</v>
      </c>
      <c r="AG45" s="369">
        <v>491</v>
      </c>
      <c r="AH45" s="407">
        <v>0</v>
      </c>
      <c r="AI45" s="411">
        <v>0</v>
      </c>
      <c r="AK45" s="225" t="s">
        <v>341</v>
      </c>
      <c r="AL45" s="158" t="s">
        <v>278</v>
      </c>
      <c r="AM45" s="383">
        <f>取引基本表!AR42</f>
        <v>0</v>
      </c>
      <c r="AN45" s="407">
        <f t="shared" si="6"/>
        <v>0</v>
      </c>
      <c r="AP45" s="225" t="s">
        <v>201</v>
      </c>
      <c r="AQ45" s="158" t="s">
        <v>278</v>
      </c>
      <c r="AR45" s="386">
        <f>取引基本表!AX42</f>
        <v>491</v>
      </c>
      <c r="AS45" s="387">
        <f>取引基本表!AY42</f>
        <v>0</v>
      </c>
      <c r="AT45" s="387">
        <f>ABS(取引基本表!BB42)</f>
        <v>0</v>
      </c>
      <c r="AU45" s="388">
        <f t="shared" si="11"/>
        <v>0</v>
      </c>
      <c r="AV45" s="411">
        <v>0</v>
      </c>
      <c r="AW45" s="407">
        <v>1</v>
      </c>
    </row>
    <row r="46" spans="1:49" x14ac:dyDescent="0.2">
      <c r="A46" s="225" t="s">
        <v>342</v>
      </c>
      <c r="B46" s="158" t="s">
        <v>279</v>
      </c>
      <c r="C46" s="405">
        <f t="shared" si="12"/>
        <v>0.4567198177676538</v>
      </c>
      <c r="D46" s="406">
        <f t="shared" si="13"/>
        <v>2.4875621890547263E-3</v>
      </c>
      <c r="E46" s="406">
        <f t="shared" si="13"/>
        <v>4.9751243781094526E-3</v>
      </c>
      <c r="F46" s="406">
        <f t="shared" si="14"/>
        <v>0.31592039800995025</v>
      </c>
      <c r="G46" s="406">
        <f t="shared" si="14"/>
        <v>7.462686567164179E-3</v>
      </c>
      <c r="H46" s="407">
        <f t="shared" si="15"/>
        <v>2.3901485890852909E-2</v>
      </c>
      <c r="K46" s="225" t="s">
        <v>342</v>
      </c>
      <c r="L46" s="158" t="s">
        <v>279</v>
      </c>
      <c r="M46" s="383">
        <f>取引基本表!AX43</f>
        <v>878</v>
      </c>
      <c r="N46" s="367">
        <f>ABS(取引基本表!BB43)</f>
        <v>477</v>
      </c>
      <c r="O46" s="411">
        <f t="shared" si="16"/>
        <v>0.5432801822323462</v>
      </c>
      <c r="P46" s="407">
        <f>1-O46</f>
        <v>0.4567198177676538</v>
      </c>
      <c r="R46" s="225" t="s">
        <v>342</v>
      </c>
      <c r="S46" s="158" t="s">
        <v>279</v>
      </c>
      <c r="T46" s="365">
        <f>取引基本表!BD43</f>
        <v>402</v>
      </c>
      <c r="U46" s="446">
        <f>雇用表!AM43</f>
        <v>1</v>
      </c>
      <c r="V46" s="447">
        <f>雇用表!AM89</f>
        <v>2</v>
      </c>
      <c r="W46" s="413">
        <f t="shared" si="7"/>
        <v>2.4875621890547263E-3</v>
      </c>
      <c r="X46" s="413">
        <f t="shared" si="8"/>
        <v>4.9751243781094526E-3</v>
      </c>
      <c r="Z46" s="225" t="s">
        <v>342</v>
      </c>
      <c r="AA46" s="48" t="s">
        <v>279</v>
      </c>
      <c r="AB46" s="456">
        <v>3</v>
      </c>
      <c r="AC46" s="387">
        <v>105</v>
      </c>
      <c r="AD46" s="387">
        <v>14</v>
      </c>
      <c r="AE46" s="387">
        <v>6</v>
      </c>
      <c r="AF46" s="387">
        <v>-1</v>
      </c>
      <c r="AG46" s="369">
        <v>402</v>
      </c>
      <c r="AH46" s="407">
        <f t="shared" si="17"/>
        <v>0.31592039800995025</v>
      </c>
      <c r="AI46" s="411">
        <f t="shared" si="18"/>
        <v>7.462686567164179E-3</v>
      </c>
      <c r="AK46" s="225" t="s">
        <v>342</v>
      </c>
      <c r="AL46" s="158" t="s">
        <v>279</v>
      </c>
      <c r="AM46" s="383">
        <f>取引基本表!AR43</f>
        <v>526</v>
      </c>
      <c r="AN46" s="407">
        <f t="shared" si="6"/>
        <v>2.3901485890852909E-2</v>
      </c>
      <c r="AP46" s="225" t="s">
        <v>202</v>
      </c>
      <c r="AQ46" s="158" t="s">
        <v>279</v>
      </c>
      <c r="AR46" s="386">
        <f>取引基本表!AX43</f>
        <v>878</v>
      </c>
      <c r="AS46" s="387">
        <f>取引基本表!AY43</f>
        <v>1</v>
      </c>
      <c r="AT46" s="387">
        <f>ABS(取引基本表!BB43)</f>
        <v>477</v>
      </c>
      <c r="AU46" s="388">
        <f t="shared" si="11"/>
        <v>-476</v>
      </c>
      <c r="AV46" s="411">
        <v>6.99850635196259E-3</v>
      </c>
      <c r="AW46" s="407">
        <v>0.99300149364803736</v>
      </c>
    </row>
    <row r="47" spans="1:49" x14ac:dyDescent="0.2">
      <c r="A47" s="226" t="s">
        <v>347</v>
      </c>
      <c r="B47" s="227" t="s">
        <v>43</v>
      </c>
      <c r="C47" s="408">
        <f t="shared" si="12"/>
        <v>0.36342247216802481</v>
      </c>
      <c r="D47" s="409">
        <f t="shared" si="13"/>
        <v>7.2937009698454208E-2</v>
      </c>
      <c r="E47" s="409">
        <f t="shared" si="13"/>
        <v>5.555923339181093E-2</v>
      </c>
      <c r="F47" s="409">
        <f>AH47</f>
        <v>0.46090827844162724</v>
      </c>
      <c r="G47" s="409">
        <f>AI47</f>
        <v>0.19905001489523683</v>
      </c>
      <c r="H47" s="410">
        <f t="shared" si="15"/>
        <v>1</v>
      </c>
      <c r="K47" s="226" t="s">
        <v>347</v>
      </c>
      <c r="L47" s="228" t="s">
        <v>43</v>
      </c>
      <c r="M47" s="384">
        <f>取引基本表!AX44</f>
        <v>69704</v>
      </c>
      <c r="N47" s="385">
        <f>ABS(取引基本表!BB44)</f>
        <v>44372</v>
      </c>
      <c r="O47" s="412">
        <f t="shared" si="16"/>
        <v>0.63657752783197519</v>
      </c>
      <c r="P47" s="410">
        <f>1-O47</f>
        <v>0.36342247216802481</v>
      </c>
      <c r="R47" s="226" t="s">
        <v>347</v>
      </c>
      <c r="S47" s="228" t="s">
        <v>43</v>
      </c>
      <c r="T47" s="366">
        <f>取引基本表!BD44</f>
        <v>60422</v>
      </c>
      <c r="U47" s="448">
        <f>雇用表!AM44</f>
        <v>4407</v>
      </c>
      <c r="V47" s="449">
        <f>雇用表!AM90</f>
        <v>3357</v>
      </c>
      <c r="W47" s="414">
        <f t="shared" si="7"/>
        <v>7.2937009698454208E-2</v>
      </c>
      <c r="X47" s="414">
        <f t="shared" si="8"/>
        <v>5.555923339181093E-2</v>
      </c>
      <c r="Z47" s="226" t="s">
        <v>347</v>
      </c>
      <c r="AA47" s="229" t="s">
        <v>43</v>
      </c>
      <c r="AB47" s="457">
        <v>12027</v>
      </c>
      <c r="AC47" s="390">
        <v>4490</v>
      </c>
      <c r="AD47" s="390">
        <v>8212</v>
      </c>
      <c r="AE47" s="390">
        <v>3300</v>
      </c>
      <c r="AF47" s="390">
        <v>-180</v>
      </c>
      <c r="AG47" s="370">
        <v>60422</v>
      </c>
      <c r="AH47" s="410">
        <f t="shared" si="17"/>
        <v>0.46090827844162724</v>
      </c>
      <c r="AI47" s="412">
        <f t="shared" si="18"/>
        <v>0.19905001489523683</v>
      </c>
      <c r="AK47" s="226" t="s">
        <v>347</v>
      </c>
      <c r="AL47" s="228" t="s">
        <v>43</v>
      </c>
      <c r="AM47" s="384">
        <f>取引基本表!AR44</f>
        <v>22007</v>
      </c>
      <c r="AN47" s="410">
        <f t="shared" si="6"/>
        <v>1</v>
      </c>
      <c r="AP47" s="226" t="s">
        <v>203</v>
      </c>
      <c r="AQ47" s="228" t="s">
        <v>43</v>
      </c>
      <c r="AR47" s="389">
        <f>取引基本表!AX44</f>
        <v>69704</v>
      </c>
      <c r="AS47" s="390">
        <f>取引基本表!AY44</f>
        <v>35090</v>
      </c>
      <c r="AT47" s="391">
        <f>ABS(取引基本表!BB44)</f>
        <v>44372</v>
      </c>
      <c r="AU47" s="392">
        <f t="shared" si="11"/>
        <v>-9282</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17733</v>
      </c>
      <c r="AS49" s="231">
        <f>SUM(AS12:AS29)+AS45</f>
        <v>17280</v>
      </c>
      <c r="AT49" s="231">
        <f>SUM(AT12:AT29)+AT45</f>
        <v>15101</v>
      </c>
      <c r="AU49" s="231">
        <f>SUM(AU12:AU29)+AU45</f>
        <v>2179</v>
      </c>
      <c r="AV49" s="230">
        <f>AT49/AR49</f>
        <v>0.85157615744656856</v>
      </c>
      <c r="AW49" s="230">
        <f>1-AV49</f>
        <v>0.14842384255343144</v>
      </c>
    </row>
    <row r="50" spans="43:49" x14ac:dyDescent="0.2">
      <c r="AQ50" s="48" t="s">
        <v>394</v>
      </c>
      <c r="AR50" s="231">
        <f>SUM(AR8:AR11)+SUM(AR30:AR44)+AR46</f>
        <v>51971</v>
      </c>
      <c r="AS50" s="231">
        <f>SUM(AS8:AS11)+SUM(AS30:AS44)+AS46</f>
        <v>17810</v>
      </c>
      <c r="AT50" s="231">
        <f>SUM(AT8:AT11)+SUM(AT30:AT44)+AT46</f>
        <v>29271</v>
      </c>
      <c r="AU50" s="231">
        <f>SUM(AU8:AU11)+SUM(AU30:AU44)+AU46</f>
        <v>-11461</v>
      </c>
      <c r="AV50" s="230">
        <f>AT50/AR50</f>
        <v>0.56321794847126283</v>
      </c>
      <c r="AW50" s="230">
        <f>1-AV50</f>
        <v>0.43678205152873717</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K41" activePane="bottomRight" state="frozen"/>
      <selection activeCell="F63" sqref="F63"/>
      <selection pane="topRight" activeCell="F63" sqref="F63"/>
      <selection pane="bottomLeft" activeCell="F63" sqref="F63"/>
      <selection pane="bottomRight" activeCell="I33" sqref="I33"/>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116</v>
      </c>
      <c r="D5" s="269">
        <v>2</v>
      </c>
      <c r="E5" s="269">
        <v>0</v>
      </c>
      <c r="F5" s="269">
        <v>0</v>
      </c>
      <c r="G5" s="269">
        <v>885</v>
      </c>
      <c r="H5" s="269">
        <v>2</v>
      </c>
      <c r="I5" s="269">
        <v>2</v>
      </c>
      <c r="J5" s="269">
        <v>1</v>
      </c>
      <c r="K5" s="269">
        <v>0</v>
      </c>
      <c r="L5" s="269">
        <v>0</v>
      </c>
      <c r="M5" s="269">
        <v>0</v>
      </c>
      <c r="N5" s="269">
        <v>0</v>
      </c>
      <c r="O5" s="269">
        <v>0</v>
      </c>
      <c r="P5" s="269">
        <v>0</v>
      </c>
      <c r="Q5" s="269">
        <v>0</v>
      </c>
      <c r="R5" s="269">
        <v>0</v>
      </c>
      <c r="S5" s="269">
        <v>0</v>
      </c>
      <c r="T5" s="269">
        <v>0</v>
      </c>
      <c r="U5" s="269">
        <v>0</v>
      </c>
      <c r="V5" s="269">
        <v>0</v>
      </c>
      <c r="W5" s="269">
        <v>0</v>
      </c>
      <c r="X5" s="269">
        <v>3</v>
      </c>
      <c r="Y5" s="269">
        <v>3</v>
      </c>
      <c r="Z5" s="269">
        <v>0</v>
      </c>
      <c r="AA5" s="269">
        <v>0</v>
      </c>
      <c r="AB5" s="269">
        <v>0</v>
      </c>
      <c r="AC5" s="269">
        <v>0</v>
      </c>
      <c r="AD5" s="269">
        <v>0</v>
      </c>
      <c r="AE5" s="269">
        <v>0</v>
      </c>
      <c r="AF5" s="269">
        <v>0</v>
      </c>
      <c r="AG5" s="269">
        <v>0</v>
      </c>
      <c r="AH5" s="269">
        <v>0</v>
      </c>
      <c r="AI5" s="269">
        <v>6</v>
      </c>
      <c r="AJ5" s="269">
        <v>8</v>
      </c>
      <c r="AK5" s="269">
        <v>0</v>
      </c>
      <c r="AL5" s="269">
        <v>0</v>
      </c>
      <c r="AM5" s="269">
        <v>50</v>
      </c>
      <c r="AN5" s="269">
        <v>0</v>
      </c>
      <c r="AO5" s="269">
        <v>0</v>
      </c>
      <c r="AP5" s="270">
        <v>1078</v>
      </c>
      <c r="AQ5" s="269">
        <v>3</v>
      </c>
      <c r="AR5" s="269">
        <v>290</v>
      </c>
      <c r="AS5" s="269">
        <v>0</v>
      </c>
      <c r="AT5" s="269">
        <v>0</v>
      </c>
      <c r="AU5" s="269">
        <v>6</v>
      </c>
      <c r="AV5" s="269">
        <v>0</v>
      </c>
      <c r="AW5" s="270">
        <v>299</v>
      </c>
      <c r="AX5" s="269">
        <v>1377</v>
      </c>
      <c r="AY5" s="270">
        <v>427</v>
      </c>
      <c r="AZ5" s="270">
        <v>726</v>
      </c>
      <c r="BA5" s="269">
        <v>1804</v>
      </c>
      <c r="BB5" s="270">
        <v>-984</v>
      </c>
      <c r="BC5" s="269">
        <v>-258</v>
      </c>
      <c r="BD5" s="270">
        <v>820</v>
      </c>
      <c r="BE5" s="271"/>
      <c r="BG5" s="267" t="s">
        <v>442</v>
      </c>
      <c r="BH5" s="272" t="s">
        <v>443</v>
      </c>
      <c r="BI5" s="273">
        <f>AX5</f>
        <v>1377</v>
      </c>
      <c r="BJ5" s="274">
        <f>ABS(BB5)</f>
        <v>984</v>
      </c>
      <c r="BK5" s="275">
        <f>BJ5/BI5</f>
        <v>0.71459694989106759</v>
      </c>
      <c r="BL5" s="276">
        <f>1-BK5</f>
        <v>0.28540305010893241</v>
      </c>
      <c r="BM5" s="277"/>
      <c r="BN5" s="267" t="s">
        <v>442</v>
      </c>
      <c r="BO5" s="272" t="s">
        <v>443</v>
      </c>
      <c r="BP5" s="278">
        <f>AY5</f>
        <v>427</v>
      </c>
      <c r="BQ5" s="279">
        <f>ABS(BB5)</f>
        <v>984</v>
      </c>
      <c r="BR5" s="280">
        <f>BP5-BQ5</f>
        <v>-557</v>
      </c>
      <c r="BS5" s="277"/>
    </row>
    <row r="6" spans="1:71" x14ac:dyDescent="0.2">
      <c r="A6" s="267" t="s">
        <v>444</v>
      </c>
      <c r="B6" s="268" t="s">
        <v>445</v>
      </c>
      <c r="C6" s="269">
        <v>0</v>
      </c>
      <c r="D6" s="269">
        <v>57</v>
      </c>
      <c r="E6" s="269">
        <v>0</v>
      </c>
      <c r="F6" s="269">
        <v>0</v>
      </c>
      <c r="G6" s="269">
        <v>1</v>
      </c>
      <c r="H6" s="269">
        <v>0</v>
      </c>
      <c r="I6" s="269">
        <v>32</v>
      </c>
      <c r="J6" s="269">
        <v>0</v>
      </c>
      <c r="K6" s="269">
        <v>0</v>
      </c>
      <c r="L6" s="269">
        <v>0</v>
      </c>
      <c r="M6" s="269">
        <v>0</v>
      </c>
      <c r="N6" s="269">
        <v>0</v>
      </c>
      <c r="O6" s="269">
        <v>0</v>
      </c>
      <c r="P6" s="269">
        <v>0</v>
      </c>
      <c r="Q6" s="269">
        <v>0</v>
      </c>
      <c r="R6" s="269">
        <v>0</v>
      </c>
      <c r="S6" s="269">
        <v>0</v>
      </c>
      <c r="T6" s="269">
        <v>0</v>
      </c>
      <c r="U6" s="269">
        <v>0</v>
      </c>
      <c r="V6" s="269">
        <v>0</v>
      </c>
      <c r="W6" s="269">
        <v>0</v>
      </c>
      <c r="X6" s="269">
        <v>0</v>
      </c>
      <c r="Y6" s="269">
        <v>0</v>
      </c>
      <c r="Z6" s="269">
        <v>0</v>
      </c>
      <c r="AA6" s="269">
        <v>0</v>
      </c>
      <c r="AB6" s="269">
        <v>0</v>
      </c>
      <c r="AC6" s="269">
        <v>0</v>
      </c>
      <c r="AD6" s="269">
        <v>0</v>
      </c>
      <c r="AE6" s="269">
        <v>0</v>
      </c>
      <c r="AF6" s="269">
        <v>0</v>
      </c>
      <c r="AG6" s="269">
        <v>0</v>
      </c>
      <c r="AH6" s="269">
        <v>0</v>
      </c>
      <c r="AI6" s="269">
        <v>0</v>
      </c>
      <c r="AJ6" s="269">
        <v>0</v>
      </c>
      <c r="AK6" s="269">
        <v>0</v>
      </c>
      <c r="AL6" s="269">
        <v>0</v>
      </c>
      <c r="AM6" s="269">
        <v>3</v>
      </c>
      <c r="AN6" s="269">
        <v>0</v>
      </c>
      <c r="AO6" s="269">
        <v>0</v>
      </c>
      <c r="AP6" s="270">
        <v>93</v>
      </c>
      <c r="AQ6" s="269">
        <v>0</v>
      </c>
      <c r="AR6" s="269">
        <v>15</v>
      </c>
      <c r="AS6" s="269">
        <v>0</v>
      </c>
      <c r="AT6" s="269">
        <v>0</v>
      </c>
      <c r="AU6" s="269">
        <v>0</v>
      </c>
      <c r="AV6" s="269">
        <v>140</v>
      </c>
      <c r="AW6" s="270">
        <v>155</v>
      </c>
      <c r="AX6" s="269">
        <v>248</v>
      </c>
      <c r="AY6" s="270">
        <v>180</v>
      </c>
      <c r="AZ6" s="270">
        <v>335</v>
      </c>
      <c r="BA6" s="269">
        <v>428</v>
      </c>
      <c r="BB6" s="270">
        <v>0</v>
      </c>
      <c r="BC6" s="269">
        <v>335</v>
      </c>
      <c r="BD6" s="270">
        <v>428</v>
      </c>
      <c r="BE6" s="271"/>
      <c r="BG6" s="267" t="s">
        <v>444</v>
      </c>
      <c r="BH6" s="272" t="s">
        <v>445</v>
      </c>
      <c r="BI6" s="273">
        <f t="shared" ref="BI6:BI44" si="0">AX6</f>
        <v>248</v>
      </c>
      <c r="BJ6" s="274">
        <f t="shared" ref="BJ6:BJ44" si="1">ABS(BB6)</f>
        <v>0</v>
      </c>
      <c r="BK6" s="275">
        <f t="shared" ref="BK6:BK44" si="2">BJ6/BI6</f>
        <v>0</v>
      </c>
      <c r="BL6" s="276">
        <f t="shared" ref="BL6:BL44" si="3">1-BK6</f>
        <v>1</v>
      </c>
      <c r="BM6" s="277"/>
      <c r="BN6" s="267" t="s">
        <v>444</v>
      </c>
      <c r="BO6" s="272" t="s">
        <v>445</v>
      </c>
      <c r="BP6" s="278">
        <f t="shared" ref="BP6:BP44" si="4">AY6</f>
        <v>180</v>
      </c>
      <c r="BQ6" s="279">
        <f t="shared" ref="BQ6:BQ44" si="5">ABS(BB6)</f>
        <v>0</v>
      </c>
      <c r="BR6" s="280">
        <f t="shared" ref="BR6:BR44" si="6">BP6-BQ6</f>
        <v>180</v>
      </c>
      <c r="BS6" s="277"/>
    </row>
    <row r="7" spans="1:71" x14ac:dyDescent="0.2">
      <c r="A7" s="267" t="s">
        <v>446</v>
      </c>
      <c r="B7" s="268" t="s">
        <v>249</v>
      </c>
      <c r="C7" s="269">
        <v>0</v>
      </c>
      <c r="D7" s="269">
        <v>0</v>
      </c>
      <c r="E7" s="269">
        <v>0</v>
      </c>
      <c r="F7" s="269">
        <v>0</v>
      </c>
      <c r="G7" s="269">
        <v>54</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10</v>
      </c>
      <c r="Y7" s="269">
        <v>0</v>
      </c>
      <c r="Z7" s="269">
        <v>0</v>
      </c>
      <c r="AA7" s="269">
        <v>0</v>
      </c>
      <c r="AB7" s="269">
        <v>0</v>
      </c>
      <c r="AC7" s="269">
        <v>0</v>
      </c>
      <c r="AD7" s="269">
        <v>0</v>
      </c>
      <c r="AE7" s="269">
        <v>0</v>
      </c>
      <c r="AF7" s="269">
        <v>0</v>
      </c>
      <c r="AG7" s="269">
        <v>0</v>
      </c>
      <c r="AH7" s="269">
        <v>0</v>
      </c>
      <c r="AI7" s="269">
        <v>0</v>
      </c>
      <c r="AJ7" s="269">
        <v>2</v>
      </c>
      <c r="AK7" s="269">
        <v>0</v>
      </c>
      <c r="AL7" s="269">
        <v>0</v>
      </c>
      <c r="AM7" s="269">
        <v>13</v>
      </c>
      <c r="AN7" s="269">
        <v>0</v>
      </c>
      <c r="AO7" s="269">
        <v>0</v>
      </c>
      <c r="AP7" s="270">
        <v>79</v>
      </c>
      <c r="AQ7" s="269">
        <v>1</v>
      </c>
      <c r="AR7" s="269">
        <v>30</v>
      </c>
      <c r="AS7" s="269">
        <v>0</v>
      </c>
      <c r="AT7" s="269">
        <v>0</v>
      </c>
      <c r="AU7" s="269">
        <v>0</v>
      </c>
      <c r="AV7" s="269">
        <v>0</v>
      </c>
      <c r="AW7" s="270">
        <v>31</v>
      </c>
      <c r="AX7" s="269">
        <v>110</v>
      </c>
      <c r="AY7" s="270">
        <v>0</v>
      </c>
      <c r="AZ7" s="270">
        <v>31</v>
      </c>
      <c r="BA7" s="269">
        <v>110</v>
      </c>
      <c r="BB7" s="270">
        <v>-110</v>
      </c>
      <c r="BC7" s="269">
        <v>-79</v>
      </c>
      <c r="BD7" s="270">
        <v>0</v>
      </c>
      <c r="BE7" s="271"/>
      <c r="BG7" s="267" t="s">
        <v>446</v>
      </c>
      <c r="BH7" s="272" t="s">
        <v>249</v>
      </c>
      <c r="BI7" s="273">
        <f t="shared" si="0"/>
        <v>110</v>
      </c>
      <c r="BJ7" s="274">
        <f t="shared" si="1"/>
        <v>110</v>
      </c>
      <c r="BK7" s="275">
        <f t="shared" si="2"/>
        <v>1</v>
      </c>
      <c r="BL7" s="276">
        <f t="shared" si="3"/>
        <v>0</v>
      </c>
      <c r="BM7" s="277"/>
      <c r="BN7" s="267" t="s">
        <v>446</v>
      </c>
      <c r="BO7" s="272" t="s">
        <v>249</v>
      </c>
      <c r="BP7" s="278">
        <f t="shared" si="4"/>
        <v>0</v>
      </c>
      <c r="BQ7" s="279">
        <f t="shared" si="5"/>
        <v>110</v>
      </c>
      <c r="BR7" s="280">
        <f t="shared" si="6"/>
        <v>-110</v>
      </c>
      <c r="BS7" s="277"/>
    </row>
    <row r="8" spans="1:71" x14ac:dyDescent="0.2">
      <c r="A8" s="267" t="s">
        <v>447</v>
      </c>
      <c r="B8" s="268" t="s">
        <v>27</v>
      </c>
      <c r="C8" s="269">
        <v>0</v>
      </c>
      <c r="D8" s="269">
        <v>0</v>
      </c>
      <c r="E8" s="269">
        <v>0</v>
      </c>
      <c r="F8" s="269">
        <v>1</v>
      </c>
      <c r="G8" s="269">
        <v>2</v>
      </c>
      <c r="H8" s="269">
        <v>0</v>
      </c>
      <c r="I8" s="269">
        <v>36</v>
      </c>
      <c r="J8" s="269">
        <v>3</v>
      </c>
      <c r="K8" s="269">
        <v>171</v>
      </c>
      <c r="L8" s="269">
        <v>0</v>
      </c>
      <c r="M8" s="269">
        <v>42</v>
      </c>
      <c r="N8" s="269">
        <v>0</v>
      </c>
      <c r="O8" s="269">
        <v>36</v>
      </c>
      <c r="P8" s="269">
        <v>0</v>
      </c>
      <c r="Q8" s="269">
        <v>0</v>
      </c>
      <c r="R8" s="269">
        <v>0</v>
      </c>
      <c r="S8" s="269">
        <v>0</v>
      </c>
      <c r="T8" s="269">
        <v>0</v>
      </c>
      <c r="U8" s="269">
        <v>0</v>
      </c>
      <c r="V8" s="269">
        <v>0</v>
      </c>
      <c r="W8" s="269">
        <v>0</v>
      </c>
      <c r="X8" s="269">
        <v>1</v>
      </c>
      <c r="Y8" s="269">
        <v>17</v>
      </c>
      <c r="Z8" s="269">
        <v>4986</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5295</v>
      </c>
      <c r="AQ8" s="269">
        <v>0</v>
      </c>
      <c r="AR8" s="269">
        <v>0</v>
      </c>
      <c r="AS8" s="269">
        <v>0</v>
      </c>
      <c r="AT8" s="269">
        <v>0</v>
      </c>
      <c r="AU8" s="269">
        <v>0</v>
      </c>
      <c r="AV8" s="269">
        <v>-23</v>
      </c>
      <c r="AW8" s="270">
        <v>-23</v>
      </c>
      <c r="AX8" s="269">
        <v>5272</v>
      </c>
      <c r="AY8" s="270">
        <v>215</v>
      </c>
      <c r="AZ8" s="270">
        <v>192</v>
      </c>
      <c r="BA8" s="269">
        <v>5487</v>
      </c>
      <c r="BB8" s="270">
        <v>-4809</v>
      </c>
      <c r="BC8" s="269">
        <v>-4617</v>
      </c>
      <c r="BD8" s="270">
        <v>678</v>
      </c>
      <c r="BE8" s="271"/>
      <c r="BG8" s="267" t="s">
        <v>447</v>
      </c>
      <c r="BH8" s="272" t="s">
        <v>27</v>
      </c>
      <c r="BI8" s="273">
        <f t="shared" si="0"/>
        <v>5272</v>
      </c>
      <c r="BJ8" s="274">
        <f t="shared" si="1"/>
        <v>4809</v>
      </c>
      <c r="BK8" s="275">
        <f t="shared" si="2"/>
        <v>0.91217754172989374</v>
      </c>
      <c r="BL8" s="276">
        <f t="shared" si="3"/>
        <v>8.7822458270106263E-2</v>
      </c>
      <c r="BM8" s="277"/>
      <c r="BN8" s="267" t="s">
        <v>447</v>
      </c>
      <c r="BO8" s="272" t="s">
        <v>27</v>
      </c>
      <c r="BP8" s="278">
        <f t="shared" si="4"/>
        <v>215</v>
      </c>
      <c r="BQ8" s="279">
        <f t="shared" si="5"/>
        <v>4809</v>
      </c>
      <c r="BR8" s="280">
        <f t="shared" si="6"/>
        <v>-4594</v>
      </c>
      <c r="BS8" s="277"/>
    </row>
    <row r="9" spans="1:71" x14ac:dyDescent="0.2">
      <c r="A9" s="267" t="s">
        <v>448</v>
      </c>
      <c r="B9" s="268" t="s">
        <v>190</v>
      </c>
      <c r="C9" s="269">
        <v>108</v>
      </c>
      <c r="D9" s="269">
        <v>13</v>
      </c>
      <c r="E9" s="269">
        <v>0</v>
      </c>
      <c r="F9" s="269">
        <v>0</v>
      </c>
      <c r="G9" s="269">
        <v>1270</v>
      </c>
      <c r="H9" s="269">
        <v>1</v>
      </c>
      <c r="I9" s="269">
        <v>11</v>
      </c>
      <c r="J9" s="269">
        <v>5</v>
      </c>
      <c r="K9" s="269">
        <v>0</v>
      </c>
      <c r="L9" s="269">
        <v>0</v>
      </c>
      <c r="M9" s="269">
        <v>0</v>
      </c>
      <c r="N9" s="269">
        <v>0</v>
      </c>
      <c r="O9" s="269">
        <v>0</v>
      </c>
      <c r="P9" s="269">
        <v>0</v>
      </c>
      <c r="Q9" s="269">
        <v>0</v>
      </c>
      <c r="R9" s="269">
        <v>0</v>
      </c>
      <c r="S9" s="269">
        <v>0</v>
      </c>
      <c r="T9" s="269">
        <v>0</v>
      </c>
      <c r="U9" s="269">
        <v>0</v>
      </c>
      <c r="V9" s="269">
        <v>0</v>
      </c>
      <c r="W9" s="269">
        <v>0</v>
      </c>
      <c r="X9" s="269">
        <v>1</v>
      </c>
      <c r="Y9" s="269">
        <v>0</v>
      </c>
      <c r="Z9" s="269">
        <v>0</v>
      </c>
      <c r="AA9" s="269">
        <v>0</v>
      </c>
      <c r="AB9" s="269">
        <v>0</v>
      </c>
      <c r="AC9" s="269">
        <v>0</v>
      </c>
      <c r="AD9" s="269">
        <v>0</v>
      </c>
      <c r="AE9" s="269">
        <v>0</v>
      </c>
      <c r="AF9" s="269">
        <v>0</v>
      </c>
      <c r="AG9" s="269">
        <v>0</v>
      </c>
      <c r="AH9" s="269">
        <v>1</v>
      </c>
      <c r="AI9" s="269">
        <v>19</v>
      </c>
      <c r="AJ9" s="269">
        <v>27</v>
      </c>
      <c r="AK9" s="269">
        <v>0</v>
      </c>
      <c r="AL9" s="269">
        <v>0</v>
      </c>
      <c r="AM9" s="269">
        <v>370</v>
      </c>
      <c r="AN9" s="269">
        <v>0</v>
      </c>
      <c r="AO9" s="269">
        <v>1</v>
      </c>
      <c r="AP9" s="270">
        <v>1827</v>
      </c>
      <c r="AQ9" s="269">
        <v>48</v>
      </c>
      <c r="AR9" s="269">
        <v>2169</v>
      </c>
      <c r="AS9" s="269">
        <v>0</v>
      </c>
      <c r="AT9" s="269">
        <v>0</v>
      </c>
      <c r="AU9" s="269">
        <v>0</v>
      </c>
      <c r="AV9" s="269">
        <v>-133</v>
      </c>
      <c r="AW9" s="270">
        <v>2084</v>
      </c>
      <c r="AX9" s="269">
        <v>3911</v>
      </c>
      <c r="AY9" s="270">
        <v>8766</v>
      </c>
      <c r="AZ9" s="270">
        <v>10850</v>
      </c>
      <c r="BA9" s="269">
        <v>12677</v>
      </c>
      <c r="BB9" s="270">
        <v>-3709</v>
      </c>
      <c r="BC9" s="269">
        <v>7141</v>
      </c>
      <c r="BD9" s="270">
        <v>8968</v>
      </c>
      <c r="BE9" s="271"/>
      <c r="BG9" s="267" t="s">
        <v>448</v>
      </c>
      <c r="BH9" s="272" t="s">
        <v>190</v>
      </c>
      <c r="BI9" s="273">
        <f t="shared" si="0"/>
        <v>3911</v>
      </c>
      <c r="BJ9" s="274">
        <f t="shared" si="1"/>
        <v>3709</v>
      </c>
      <c r="BK9" s="275">
        <f t="shared" si="2"/>
        <v>0.94835080542060857</v>
      </c>
      <c r="BL9" s="276">
        <f t="shared" si="3"/>
        <v>5.1649194579391433E-2</v>
      </c>
      <c r="BM9" s="277"/>
      <c r="BN9" s="267" t="s">
        <v>448</v>
      </c>
      <c r="BO9" s="272" t="s">
        <v>190</v>
      </c>
      <c r="BP9" s="278">
        <f t="shared" si="4"/>
        <v>8766</v>
      </c>
      <c r="BQ9" s="279">
        <f t="shared" si="5"/>
        <v>3709</v>
      </c>
      <c r="BR9" s="280">
        <f t="shared" si="6"/>
        <v>5057</v>
      </c>
      <c r="BS9" s="277"/>
    </row>
    <row r="10" spans="1:71" x14ac:dyDescent="0.2">
      <c r="A10" s="281" t="s">
        <v>449</v>
      </c>
      <c r="B10" s="282" t="s">
        <v>28</v>
      </c>
      <c r="C10" s="269">
        <v>3</v>
      </c>
      <c r="D10" s="269">
        <v>2</v>
      </c>
      <c r="E10" s="269">
        <v>0</v>
      </c>
      <c r="F10" s="269">
        <v>4</v>
      </c>
      <c r="G10" s="269">
        <v>6</v>
      </c>
      <c r="H10" s="269">
        <v>56</v>
      </c>
      <c r="I10" s="269">
        <v>38</v>
      </c>
      <c r="J10" s="269">
        <v>1</v>
      </c>
      <c r="K10" s="269">
        <v>0</v>
      </c>
      <c r="L10" s="269">
        <v>1</v>
      </c>
      <c r="M10" s="269">
        <v>2</v>
      </c>
      <c r="N10" s="269">
        <v>0</v>
      </c>
      <c r="O10" s="269">
        <v>0</v>
      </c>
      <c r="P10" s="269">
        <v>0</v>
      </c>
      <c r="Q10" s="269">
        <v>0</v>
      </c>
      <c r="R10" s="269">
        <v>0</v>
      </c>
      <c r="S10" s="269">
        <v>0</v>
      </c>
      <c r="T10" s="269">
        <v>0</v>
      </c>
      <c r="U10" s="269">
        <v>3</v>
      </c>
      <c r="V10" s="269">
        <v>0</v>
      </c>
      <c r="W10" s="269">
        <v>0</v>
      </c>
      <c r="X10" s="269">
        <v>6</v>
      </c>
      <c r="Y10" s="269">
        <v>8</v>
      </c>
      <c r="Z10" s="269">
        <v>2</v>
      </c>
      <c r="AA10" s="269">
        <v>0</v>
      </c>
      <c r="AB10" s="269">
        <v>1</v>
      </c>
      <c r="AC10" s="269">
        <v>7</v>
      </c>
      <c r="AD10" s="269">
        <v>0</v>
      </c>
      <c r="AE10" s="269">
        <v>0</v>
      </c>
      <c r="AF10" s="269">
        <v>2</v>
      </c>
      <c r="AG10" s="269">
        <v>0</v>
      </c>
      <c r="AH10" s="269">
        <v>8</v>
      </c>
      <c r="AI10" s="269">
        <v>2</v>
      </c>
      <c r="AJ10" s="269">
        <v>11</v>
      </c>
      <c r="AK10" s="269">
        <v>0</v>
      </c>
      <c r="AL10" s="269">
        <v>2</v>
      </c>
      <c r="AM10" s="269">
        <v>16</v>
      </c>
      <c r="AN10" s="269">
        <v>4</v>
      </c>
      <c r="AO10" s="269">
        <v>2</v>
      </c>
      <c r="AP10" s="270">
        <v>187</v>
      </c>
      <c r="AQ10" s="269">
        <v>6</v>
      </c>
      <c r="AR10" s="269">
        <v>323</v>
      </c>
      <c r="AS10" s="269">
        <v>0</v>
      </c>
      <c r="AT10" s="269">
        <v>0</v>
      </c>
      <c r="AU10" s="269">
        <v>6</v>
      </c>
      <c r="AV10" s="269">
        <v>28</v>
      </c>
      <c r="AW10" s="270">
        <v>363</v>
      </c>
      <c r="AX10" s="269">
        <v>550</v>
      </c>
      <c r="AY10" s="270">
        <v>233</v>
      </c>
      <c r="AZ10" s="270">
        <v>596</v>
      </c>
      <c r="BA10" s="269">
        <v>783</v>
      </c>
      <c r="BB10" s="270">
        <v>-550</v>
      </c>
      <c r="BC10" s="269">
        <v>46</v>
      </c>
      <c r="BD10" s="270">
        <v>233</v>
      </c>
      <c r="BE10" s="271"/>
      <c r="BG10" s="281" t="s">
        <v>449</v>
      </c>
      <c r="BH10" s="283" t="s">
        <v>28</v>
      </c>
      <c r="BI10" s="273">
        <f t="shared" si="0"/>
        <v>550</v>
      </c>
      <c r="BJ10" s="274">
        <f t="shared" si="1"/>
        <v>550</v>
      </c>
      <c r="BK10" s="275">
        <f t="shared" si="2"/>
        <v>1</v>
      </c>
      <c r="BL10" s="276">
        <f t="shared" si="3"/>
        <v>0</v>
      </c>
      <c r="BM10" s="277"/>
      <c r="BN10" s="281" t="s">
        <v>449</v>
      </c>
      <c r="BO10" s="283" t="s">
        <v>28</v>
      </c>
      <c r="BP10" s="278">
        <f t="shared" si="4"/>
        <v>233</v>
      </c>
      <c r="BQ10" s="279">
        <f t="shared" si="5"/>
        <v>550</v>
      </c>
      <c r="BR10" s="280">
        <f t="shared" si="6"/>
        <v>-317</v>
      </c>
      <c r="BS10" s="277"/>
    </row>
    <row r="11" spans="1:71" x14ac:dyDescent="0.2">
      <c r="A11" s="281" t="s">
        <v>450</v>
      </c>
      <c r="B11" s="282" t="s">
        <v>284</v>
      </c>
      <c r="C11" s="269">
        <v>22</v>
      </c>
      <c r="D11" s="269">
        <v>5</v>
      </c>
      <c r="E11" s="269">
        <v>0</v>
      </c>
      <c r="F11" s="269">
        <v>1</v>
      </c>
      <c r="G11" s="269">
        <v>190</v>
      </c>
      <c r="H11" s="269">
        <v>1</v>
      </c>
      <c r="I11" s="269">
        <v>1851</v>
      </c>
      <c r="J11" s="269">
        <v>9</v>
      </c>
      <c r="K11" s="269">
        <v>0</v>
      </c>
      <c r="L11" s="269">
        <v>5</v>
      </c>
      <c r="M11" s="269">
        <v>14</v>
      </c>
      <c r="N11" s="269">
        <v>0</v>
      </c>
      <c r="O11" s="269">
        <v>0</v>
      </c>
      <c r="P11" s="269">
        <v>0</v>
      </c>
      <c r="Q11" s="269">
        <v>0</v>
      </c>
      <c r="R11" s="269">
        <v>0</v>
      </c>
      <c r="S11" s="269">
        <v>0</v>
      </c>
      <c r="T11" s="269">
        <v>0</v>
      </c>
      <c r="U11" s="269">
        <v>10</v>
      </c>
      <c r="V11" s="269">
        <v>0</v>
      </c>
      <c r="W11" s="269">
        <v>0</v>
      </c>
      <c r="X11" s="269">
        <v>37</v>
      </c>
      <c r="Y11" s="269">
        <v>127</v>
      </c>
      <c r="Z11" s="269">
        <v>50</v>
      </c>
      <c r="AA11" s="269">
        <v>1</v>
      </c>
      <c r="AB11" s="269">
        <v>1</v>
      </c>
      <c r="AC11" s="269">
        <v>13</v>
      </c>
      <c r="AD11" s="269">
        <v>1</v>
      </c>
      <c r="AE11" s="269">
        <v>0</v>
      </c>
      <c r="AF11" s="269">
        <v>14</v>
      </c>
      <c r="AG11" s="269">
        <v>0</v>
      </c>
      <c r="AH11" s="269">
        <v>3</v>
      </c>
      <c r="AI11" s="269">
        <v>19</v>
      </c>
      <c r="AJ11" s="269">
        <v>16</v>
      </c>
      <c r="AK11" s="269">
        <v>0</v>
      </c>
      <c r="AL11" s="269">
        <v>2</v>
      </c>
      <c r="AM11" s="269">
        <v>13</v>
      </c>
      <c r="AN11" s="269">
        <v>466</v>
      </c>
      <c r="AO11" s="269">
        <v>42</v>
      </c>
      <c r="AP11" s="270">
        <v>2913</v>
      </c>
      <c r="AQ11" s="269">
        <v>4</v>
      </c>
      <c r="AR11" s="269">
        <v>28</v>
      </c>
      <c r="AS11" s="269">
        <v>0</v>
      </c>
      <c r="AT11" s="269">
        <v>3</v>
      </c>
      <c r="AU11" s="269">
        <v>11</v>
      </c>
      <c r="AV11" s="269">
        <v>-77</v>
      </c>
      <c r="AW11" s="270">
        <v>-31</v>
      </c>
      <c r="AX11" s="269">
        <v>2882</v>
      </c>
      <c r="AY11" s="270">
        <v>4317</v>
      </c>
      <c r="AZ11" s="270">
        <v>4286</v>
      </c>
      <c r="BA11" s="269">
        <v>7199</v>
      </c>
      <c r="BB11" s="270">
        <v>-1899</v>
      </c>
      <c r="BC11" s="269">
        <v>2387</v>
      </c>
      <c r="BD11" s="270">
        <v>5300</v>
      </c>
      <c r="BE11" s="271"/>
      <c r="BG11" s="281" t="s">
        <v>450</v>
      </c>
      <c r="BH11" s="283" t="s">
        <v>284</v>
      </c>
      <c r="BI11" s="273">
        <f t="shared" si="0"/>
        <v>2882</v>
      </c>
      <c r="BJ11" s="274">
        <f t="shared" si="1"/>
        <v>1899</v>
      </c>
      <c r="BK11" s="275">
        <f t="shared" si="2"/>
        <v>0.65891741845940321</v>
      </c>
      <c r="BL11" s="276">
        <f t="shared" si="3"/>
        <v>0.34108258154059679</v>
      </c>
      <c r="BM11" s="277"/>
      <c r="BN11" s="281" t="s">
        <v>450</v>
      </c>
      <c r="BO11" s="283" t="s">
        <v>284</v>
      </c>
      <c r="BP11" s="278">
        <f t="shared" si="4"/>
        <v>4317</v>
      </c>
      <c r="BQ11" s="279">
        <f t="shared" si="5"/>
        <v>1899</v>
      </c>
      <c r="BR11" s="280">
        <f t="shared" si="6"/>
        <v>2418</v>
      </c>
      <c r="BS11" s="277"/>
    </row>
    <row r="12" spans="1:71" x14ac:dyDescent="0.2">
      <c r="A12" s="281" t="s">
        <v>451</v>
      </c>
      <c r="B12" s="282" t="s">
        <v>29</v>
      </c>
      <c r="C12" s="269">
        <v>56</v>
      </c>
      <c r="D12" s="269">
        <v>0</v>
      </c>
      <c r="E12" s="269">
        <v>0</v>
      </c>
      <c r="F12" s="269">
        <v>13</v>
      </c>
      <c r="G12" s="269">
        <v>106</v>
      </c>
      <c r="H12" s="269">
        <v>26</v>
      </c>
      <c r="I12" s="269">
        <v>199</v>
      </c>
      <c r="J12" s="269">
        <v>232</v>
      </c>
      <c r="K12" s="269">
        <v>1</v>
      </c>
      <c r="L12" s="269">
        <v>127</v>
      </c>
      <c r="M12" s="269">
        <v>22</v>
      </c>
      <c r="N12" s="269">
        <v>0</v>
      </c>
      <c r="O12" s="269">
        <v>2</v>
      </c>
      <c r="P12" s="269">
        <v>1</v>
      </c>
      <c r="Q12" s="269">
        <v>0</v>
      </c>
      <c r="R12" s="269">
        <v>1</v>
      </c>
      <c r="S12" s="269">
        <v>0</v>
      </c>
      <c r="T12" s="269">
        <v>0</v>
      </c>
      <c r="U12" s="269">
        <v>18</v>
      </c>
      <c r="V12" s="269">
        <v>0</v>
      </c>
      <c r="W12" s="269">
        <v>1</v>
      </c>
      <c r="X12" s="269">
        <v>32</v>
      </c>
      <c r="Y12" s="269">
        <v>14</v>
      </c>
      <c r="Z12" s="269">
        <v>6</v>
      </c>
      <c r="AA12" s="269">
        <v>3</v>
      </c>
      <c r="AB12" s="269">
        <v>4</v>
      </c>
      <c r="AC12" s="269">
        <v>0</v>
      </c>
      <c r="AD12" s="269">
        <v>0</v>
      </c>
      <c r="AE12" s="269">
        <v>0</v>
      </c>
      <c r="AF12" s="269">
        <v>1</v>
      </c>
      <c r="AG12" s="269">
        <v>0</v>
      </c>
      <c r="AH12" s="269">
        <v>2</v>
      </c>
      <c r="AI12" s="269">
        <v>23</v>
      </c>
      <c r="AJ12" s="269">
        <v>696</v>
      </c>
      <c r="AK12" s="269">
        <v>0</v>
      </c>
      <c r="AL12" s="269">
        <v>4</v>
      </c>
      <c r="AM12" s="269">
        <v>13</v>
      </c>
      <c r="AN12" s="269">
        <v>0</v>
      </c>
      <c r="AO12" s="269">
        <v>3</v>
      </c>
      <c r="AP12" s="270">
        <v>1606</v>
      </c>
      <c r="AQ12" s="269">
        <v>9</v>
      </c>
      <c r="AR12" s="269">
        <v>201</v>
      </c>
      <c r="AS12" s="269">
        <v>0</v>
      </c>
      <c r="AT12" s="269">
        <v>0</v>
      </c>
      <c r="AU12" s="269">
        <v>0</v>
      </c>
      <c r="AV12" s="269">
        <v>30</v>
      </c>
      <c r="AW12" s="270">
        <v>240</v>
      </c>
      <c r="AX12" s="269">
        <v>1846</v>
      </c>
      <c r="AY12" s="270">
        <v>645</v>
      </c>
      <c r="AZ12" s="270">
        <v>885</v>
      </c>
      <c r="BA12" s="269">
        <v>2491</v>
      </c>
      <c r="BB12" s="270">
        <v>-1846</v>
      </c>
      <c r="BC12" s="269">
        <v>-961</v>
      </c>
      <c r="BD12" s="270">
        <v>645</v>
      </c>
      <c r="BE12" s="271"/>
      <c r="BG12" s="281" t="s">
        <v>451</v>
      </c>
      <c r="BH12" s="283" t="s">
        <v>29</v>
      </c>
      <c r="BI12" s="273">
        <f t="shared" si="0"/>
        <v>1846</v>
      </c>
      <c r="BJ12" s="274">
        <f t="shared" si="1"/>
        <v>1846</v>
      </c>
      <c r="BK12" s="275">
        <f t="shared" si="2"/>
        <v>1</v>
      </c>
      <c r="BL12" s="276">
        <f t="shared" si="3"/>
        <v>0</v>
      </c>
      <c r="BM12" s="277"/>
      <c r="BN12" s="281" t="s">
        <v>451</v>
      </c>
      <c r="BO12" s="283" t="s">
        <v>29</v>
      </c>
      <c r="BP12" s="278">
        <f t="shared" si="4"/>
        <v>645</v>
      </c>
      <c r="BQ12" s="279">
        <f t="shared" si="5"/>
        <v>1846</v>
      </c>
      <c r="BR12" s="280">
        <f t="shared" si="6"/>
        <v>-1201</v>
      </c>
      <c r="BS12" s="277"/>
    </row>
    <row r="13" spans="1:71" x14ac:dyDescent="0.2">
      <c r="A13" s="281" t="s">
        <v>452</v>
      </c>
      <c r="B13" s="282" t="s">
        <v>30</v>
      </c>
      <c r="C13" s="269">
        <v>6</v>
      </c>
      <c r="D13" s="269">
        <v>5</v>
      </c>
      <c r="E13" s="269">
        <v>0</v>
      </c>
      <c r="F13" s="269">
        <v>19</v>
      </c>
      <c r="G13" s="269">
        <v>28</v>
      </c>
      <c r="H13" s="269">
        <v>1</v>
      </c>
      <c r="I13" s="269">
        <v>25</v>
      </c>
      <c r="J13" s="269">
        <v>53</v>
      </c>
      <c r="K13" s="269">
        <v>18</v>
      </c>
      <c r="L13" s="269">
        <v>1</v>
      </c>
      <c r="M13" s="269">
        <v>14</v>
      </c>
      <c r="N13" s="269">
        <v>0</v>
      </c>
      <c r="O13" s="269">
        <v>1</v>
      </c>
      <c r="P13" s="269">
        <v>0</v>
      </c>
      <c r="Q13" s="269">
        <v>0</v>
      </c>
      <c r="R13" s="269">
        <v>0</v>
      </c>
      <c r="S13" s="269">
        <v>0</v>
      </c>
      <c r="T13" s="269">
        <v>0</v>
      </c>
      <c r="U13" s="269">
        <v>1</v>
      </c>
      <c r="V13" s="269">
        <v>0</v>
      </c>
      <c r="W13" s="269">
        <v>0</v>
      </c>
      <c r="X13" s="269">
        <v>1</v>
      </c>
      <c r="Y13" s="269">
        <v>33</v>
      </c>
      <c r="Z13" s="269">
        <v>936</v>
      </c>
      <c r="AA13" s="269">
        <v>4</v>
      </c>
      <c r="AB13" s="269">
        <v>4</v>
      </c>
      <c r="AC13" s="269">
        <v>2</v>
      </c>
      <c r="AD13" s="269">
        <v>0</v>
      </c>
      <c r="AE13" s="269">
        <v>0</v>
      </c>
      <c r="AF13" s="269">
        <v>44</v>
      </c>
      <c r="AG13" s="269">
        <v>0</v>
      </c>
      <c r="AH13" s="269">
        <v>27</v>
      </c>
      <c r="AI13" s="269">
        <v>11</v>
      </c>
      <c r="AJ13" s="269">
        <v>9</v>
      </c>
      <c r="AK13" s="269">
        <v>0</v>
      </c>
      <c r="AL13" s="269">
        <v>3</v>
      </c>
      <c r="AM13" s="269">
        <v>8</v>
      </c>
      <c r="AN13" s="269">
        <v>0</v>
      </c>
      <c r="AO13" s="269">
        <v>6</v>
      </c>
      <c r="AP13" s="270">
        <v>1260</v>
      </c>
      <c r="AQ13" s="269">
        <v>1</v>
      </c>
      <c r="AR13" s="269">
        <v>389</v>
      </c>
      <c r="AS13" s="269">
        <v>0</v>
      </c>
      <c r="AT13" s="269">
        <v>0</v>
      </c>
      <c r="AU13" s="269">
        <v>0</v>
      </c>
      <c r="AV13" s="269">
        <v>0</v>
      </c>
      <c r="AW13" s="270">
        <v>390</v>
      </c>
      <c r="AX13" s="269">
        <v>1650</v>
      </c>
      <c r="AY13" s="270">
        <v>159</v>
      </c>
      <c r="AZ13" s="270">
        <v>549</v>
      </c>
      <c r="BA13" s="269">
        <v>1809</v>
      </c>
      <c r="BB13" s="270">
        <v>-1518</v>
      </c>
      <c r="BC13" s="269">
        <v>-969</v>
      </c>
      <c r="BD13" s="270">
        <v>291</v>
      </c>
      <c r="BE13" s="271"/>
      <c r="BG13" s="281" t="s">
        <v>452</v>
      </c>
      <c r="BH13" s="283" t="s">
        <v>30</v>
      </c>
      <c r="BI13" s="273">
        <f t="shared" si="0"/>
        <v>1650</v>
      </c>
      <c r="BJ13" s="274">
        <f t="shared" si="1"/>
        <v>1518</v>
      </c>
      <c r="BK13" s="275">
        <f t="shared" si="2"/>
        <v>0.92</v>
      </c>
      <c r="BL13" s="276">
        <f t="shared" si="3"/>
        <v>7.999999999999996E-2</v>
      </c>
      <c r="BM13" s="277"/>
      <c r="BN13" s="281" t="s">
        <v>452</v>
      </c>
      <c r="BO13" s="283" t="s">
        <v>30</v>
      </c>
      <c r="BP13" s="278">
        <f t="shared" si="4"/>
        <v>159</v>
      </c>
      <c r="BQ13" s="279">
        <f t="shared" si="5"/>
        <v>1518</v>
      </c>
      <c r="BR13" s="280">
        <f t="shared" si="6"/>
        <v>-1359</v>
      </c>
      <c r="BS13" s="277"/>
    </row>
    <row r="14" spans="1:71" x14ac:dyDescent="0.2">
      <c r="A14" s="281" t="s">
        <v>453</v>
      </c>
      <c r="B14" s="282" t="s">
        <v>454</v>
      </c>
      <c r="C14" s="269">
        <v>7</v>
      </c>
      <c r="D14" s="269">
        <v>6</v>
      </c>
      <c r="E14" s="269">
        <v>0</v>
      </c>
      <c r="F14" s="269">
        <v>4</v>
      </c>
      <c r="G14" s="269">
        <v>213</v>
      </c>
      <c r="H14" s="269">
        <v>3</v>
      </c>
      <c r="I14" s="269">
        <v>121</v>
      </c>
      <c r="J14" s="269">
        <v>13</v>
      </c>
      <c r="K14" s="269">
        <v>0</v>
      </c>
      <c r="L14" s="269">
        <v>157</v>
      </c>
      <c r="M14" s="269">
        <v>5</v>
      </c>
      <c r="N14" s="269">
        <v>0</v>
      </c>
      <c r="O14" s="269">
        <v>1</v>
      </c>
      <c r="P14" s="269">
        <v>0</v>
      </c>
      <c r="Q14" s="269">
        <v>0</v>
      </c>
      <c r="R14" s="269">
        <v>3</v>
      </c>
      <c r="S14" s="269">
        <v>0</v>
      </c>
      <c r="T14" s="269">
        <v>0</v>
      </c>
      <c r="U14" s="269">
        <v>57</v>
      </c>
      <c r="V14" s="269">
        <v>0</v>
      </c>
      <c r="W14" s="269">
        <v>2</v>
      </c>
      <c r="X14" s="269">
        <v>55</v>
      </c>
      <c r="Y14" s="269">
        <v>37</v>
      </c>
      <c r="Z14" s="269">
        <v>0</v>
      </c>
      <c r="AA14" s="269">
        <v>12</v>
      </c>
      <c r="AB14" s="269">
        <v>5</v>
      </c>
      <c r="AC14" s="269">
        <v>8</v>
      </c>
      <c r="AD14" s="269">
        <v>1</v>
      </c>
      <c r="AE14" s="269">
        <v>1</v>
      </c>
      <c r="AF14" s="269">
        <v>3</v>
      </c>
      <c r="AG14" s="269">
        <v>0</v>
      </c>
      <c r="AH14" s="269">
        <v>5</v>
      </c>
      <c r="AI14" s="269">
        <v>11</v>
      </c>
      <c r="AJ14" s="269">
        <v>9</v>
      </c>
      <c r="AK14" s="269">
        <v>0</v>
      </c>
      <c r="AL14" s="269">
        <v>14</v>
      </c>
      <c r="AM14" s="269">
        <v>6</v>
      </c>
      <c r="AN14" s="269">
        <v>3</v>
      </c>
      <c r="AO14" s="269">
        <v>6</v>
      </c>
      <c r="AP14" s="270">
        <v>768</v>
      </c>
      <c r="AQ14" s="269">
        <v>1</v>
      </c>
      <c r="AR14" s="269">
        <v>64</v>
      </c>
      <c r="AS14" s="269">
        <v>0</v>
      </c>
      <c r="AT14" s="269">
        <v>0</v>
      </c>
      <c r="AU14" s="269">
        <v>0</v>
      </c>
      <c r="AV14" s="269">
        <v>2</v>
      </c>
      <c r="AW14" s="270">
        <v>67</v>
      </c>
      <c r="AX14" s="269">
        <v>835</v>
      </c>
      <c r="AY14" s="270">
        <v>497</v>
      </c>
      <c r="AZ14" s="270">
        <v>564</v>
      </c>
      <c r="BA14" s="269">
        <v>1332</v>
      </c>
      <c r="BB14" s="270">
        <v>-737</v>
      </c>
      <c r="BC14" s="269">
        <v>-173</v>
      </c>
      <c r="BD14" s="270">
        <v>595</v>
      </c>
      <c r="BE14" s="271"/>
      <c r="BG14" s="281" t="s">
        <v>453</v>
      </c>
      <c r="BH14" s="283" t="s">
        <v>454</v>
      </c>
      <c r="BI14" s="273">
        <f t="shared" si="0"/>
        <v>835</v>
      </c>
      <c r="BJ14" s="274">
        <f t="shared" si="1"/>
        <v>737</v>
      </c>
      <c r="BK14" s="275">
        <f t="shared" si="2"/>
        <v>0.88263473053892216</v>
      </c>
      <c r="BL14" s="276">
        <f t="shared" si="3"/>
        <v>0.11736526946107784</v>
      </c>
      <c r="BM14" s="277"/>
      <c r="BN14" s="281" t="s">
        <v>453</v>
      </c>
      <c r="BO14" s="283" t="s">
        <v>454</v>
      </c>
      <c r="BP14" s="278">
        <f t="shared" si="4"/>
        <v>497</v>
      </c>
      <c r="BQ14" s="279">
        <f t="shared" si="5"/>
        <v>737</v>
      </c>
      <c r="BR14" s="280">
        <f t="shared" si="6"/>
        <v>-240</v>
      </c>
      <c r="BS14" s="277"/>
    </row>
    <row r="15" spans="1:71" x14ac:dyDescent="0.2">
      <c r="A15" s="281" t="s">
        <v>455</v>
      </c>
      <c r="B15" s="282" t="s">
        <v>31</v>
      </c>
      <c r="C15" s="269">
        <v>2</v>
      </c>
      <c r="D15" s="269">
        <v>0</v>
      </c>
      <c r="E15" s="269">
        <v>0</v>
      </c>
      <c r="F15" s="269">
        <v>0</v>
      </c>
      <c r="G15" s="269">
        <v>62</v>
      </c>
      <c r="H15" s="269">
        <v>0</v>
      </c>
      <c r="I15" s="269">
        <v>8</v>
      </c>
      <c r="J15" s="269">
        <v>4</v>
      </c>
      <c r="K15" s="269">
        <v>0</v>
      </c>
      <c r="L15" s="269">
        <v>2</v>
      </c>
      <c r="M15" s="269">
        <v>53</v>
      </c>
      <c r="N15" s="269">
        <v>0</v>
      </c>
      <c r="O15" s="269">
        <v>2</v>
      </c>
      <c r="P15" s="269">
        <v>0</v>
      </c>
      <c r="Q15" s="269">
        <v>0</v>
      </c>
      <c r="R15" s="269">
        <v>1</v>
      </c>
      <c r="S15" s="269">
        <v>0</v>
      </c>
      <c r="T15" s="269">
        <v>1</v>
      </c>
      <c r="U15" s="269">
        <v>13</v>
      </c>
      <c r="V15" s="269">
        <v>0</v>
      </c>
      <c r="W15" s="269">
        <v>0</v>
      </c>
      <c r="X15" s="269">
        <v>8</v>
      </c>
      <c r="Y15" s="269">
        <v>144</v>
      </c>
      <c r="Z15" s="269">
        <v>1</v>
      </c>
      <c r="AA15" s="269">
        <v>2</v>
      </c>
      <c r="AB15" s="269">
        <v>0</v>
      </c>
      <c r="AC15" s="269">
        <v>0</v>
      </c>
      <c r="AD15" s="269">
        <v>0</v>
      </c>
      <c r="AE15" s="269">
        <v>0</v>
      </c>
      <c r="AF15" s="269">
        <v>0</v>
      </c>
      <c r="AG15" s="269">
        <v>0</v>
      </c>
      <c r="AH15" s="269">
        <v>0</v>
      </c>
      <c r="AI15" s="269">
        <v>6</v>
      </c>
      <c r="AJ15" s="269">
        <v>4</v>
      </c>
      <c r="AK15" s="269">
        <v>0</v>
      </c>
      <c r="AL15" s="269">
        <v>2</v>
      </c>
      <c r="AM15" s="269">
        <v>4</v>
      </c>
      <c r="AN15" s="269">
        <v>1</v>
      </c>
      <c r="AO15" s="269">
        <v>2</v>
      </c>
      <c r="AP15" s="270">
        <v>322</v>
      </c>
      <c r="AQ15" s="269">
        <v>1</v>
      </c>
      <c r="AR15" s="269">
        <v>10</v>
      </c>
      <c r="AS15" s="269">
        <v>0</v>
      </c>
      <c r="AT15" s="269">
        <v>0</v>
      </c>
      <c r="AU15" s="269">
        <v>0</v>
      </c>
      <c r="AV15" s="269">
        <v>-14</v>
      </c>
      <c r="AW15" s="270">
        <v>-3</v>
      </c>
      <c r="AX15" s="269">
        <v>319</v>
      </c>
      <c r="AY15" s="270">
        <v>515</v>
      </c>
      <c r="AZ15" s="270">
        <v>512</v>
      </c>
      <c r="BA15" s="269">
        <v>834</v>
      </c>
      <c r="BB15" s="270">
        <v>-215</v>
      </c>
      <c r="BC15" s="269">
        <v>297</v>
      </c>
      <c r="BD15" s="270">
        <v>619</v>
      </c>
      <c r="BE15" s="271"/>
      <c r="BG15" s="281" t="s">
        <v>455</v>
      </c>
      <c r="BH15" s="283" t="s">
        <v>31</v>
      </c>
      <c r="BI15" s="273">
        <f t="shared" si="0"/>
        <v>319</v>
      </c>
      <c r="BJ15" s="274">
        <f t="shared" si="1"/>
        <v>215</v>
      </c>
      <c r="BK15" s="275">
        <f t="shared" si="2"/>
        <v>0.6739811912225705</v>
      </c>
      <c r="BL15" s="276">
        <f t="shared" si="3"/>
        <v>0.3260188087774295</v>
      </c>
      <c r="BM15" s="277"/>
      <c r="BN15" s="281" t="s">
        <v>455</v>
      </c>
      <c r="BO15" s="283" t="s">
        <v>31</v>
      </c>
      <c r="BP15" s="278">
        <f t="shared" si="4"/>
        <v>515</v>
      </c>
      <c r="BQ15" s="279">
        <f t="shared" si="5"/>
        <v>215</v>
      </c>
      <c r="BR15" s="280">
        <f t="shared" si="6"/>
        <v>300</v>
      </c>
      <c r="BS15" s="277"/>
    </row>
    <row r="16" spans="1:71" x14ac:dyDescent="0.2">
      <c r="A16" s="281" t="s">
        <v>456</v>
      </c>
      <c r="B16" s="282" t="s">
        <v>32</v>
      </c>
      <c r="C16" s="269">
        <v>0</v>
      </c>
      <c r="D16" s="269">
        <v>0</v>
      </c>
      <c r="E16" s="269">
        <v>0</v>
      </c>
      <c r="F16" s="269">
        <v>3</v>
      </c>
      <c r="G16" s="269">
        <v>0</v>
      </c>
      <c r="H16" s="269">
        <v>0</v>
      </c>
      <c r="I16" s="269">
        <v>12</v>
      </c>
      <c r="J16" s="269">
        <v>0</v>
      </c>
      <c r="K16" s="269">
        <v>0</v>
      </c>
      <c r="L16" s="269">
        <v>1</v>
      </c>
      <c r="M16" s="269">
        <v>5</v>
      </c>
      <c r="N16" s="269">
        <v>4</v>
      </c>
      <c r="O16" s="269">
        <v>0</v>
      </c>
      <c r="P16" s="269">
        <v>28</v>
      </c>
      <c r="Q16" s="269">
        <v>3</v>
      </c>
      <c r="R16" s="269">
        <v>13</v>
      </c>
      <c r="S16" s="269">
        <v>0</v>
      </c>
      <c r="T16" s="269">
        <v>0</v>
      </c>
      <c r="U16" s="269">
        <v>63</v>
      </c>
      <c r="V16" s="269">
        <v>0</v>
      </c>
      <c r="W16" s="269">
        <v>3</v>
      </c>
      <c r="X16" s="269">
        <v>6</v>
      </c>
      <c r="Y16" s="269">
        <v>63</v>
      </c>
      <c r="Z16" s="269">
        <v>0</v>
      </c>
      <c r="AA16" s="269">
        <v>0</v>
      </c>
      <c r="AB16" s="269">
        <v>0</v>
      </c>
      <c r="AC16" s="269">
        <v>0</v>
      </c>
      <c r="AD16" s="269">
        <v>0</v>
      </c>
      <c r="AE16" s="269">
        <v>0</v>
      </c>
      <c r="AF16" s="269">
        <v>1</v>
      </c>
      <c r="AG16" s="269">
        <v>0</v>
      </c>
      <c r="AH16" s="269">
        <v>0</v>
      </c>
      <c r="AI16" s="269">
        <v>0</v>
      </c>
      <c r="AJ16" s="269">
        <v>0</v>
      </c>
      <c r="AK16" s="269">
        <v>0</v>
      </c>
      <c r="AL16" s="269">
        <v>0</v>
      </c>
      <c r="AM16" s="269">
        <v>0</v>
      </c>
      <c r="AN16" s="269">
        <v>0</v>
      </c>
      <c r="AO16" s="269">
        <v>1</v>
      </c>
      <c r="AP16" s="270">
        <v>206</v>
      </c>
      <c r="AQ16" s="269">
        <v>0</v>
      </c>
      <c r="AR16" s="269">
        <v>-3</v>
      </c>
      <c r="AS16" s="269">
        <v>0</v>
      </c>
      <c r="AT16" s="269">
        <v>-6</v>
      </c>
      <c r="AU16" s="269">
        <v>-4</v>
      </c>
      <c r="AV16" s="269">
        <v>0</v>
      </c>
      <c r="AW16" s="270">
        <v>-13</v>
      </c>
      <c r="AX16" s="269">
        <v>193</v>
      </c>
      <c r="AY16" s="270">
        <v>5</v>
      </c>
      <c r="AZ16" s="270">
        <v>-8</v>
      </c>
      <c r="BA16" s="269">
        <v>198</v>
      </c>
      <c r="BB16" s="270">
        <v>-193</v>
      </c>
      <c r="BC16" s="269">
        <v>-201</v>
      </c>
      <c r="BD16" s="270">
        <v>5</v>
      </c>
      <c r="BE16" s="271"/>
      <c r="BG16" s="281" t="s">
        <v>456</v>
      </c>
      <c r="BH16" s="283" t="s">
        <v>32</v>
      </c>
      <c r="BI16" s="273">
        <f t="shared" si="0"/>
        <v>193</v>
      </c>
      <c r="BJ16" s="274">
        <f t="shared" si="1"/>
        <v>193</v>
      </c>
      <c r="BK16" s="275">
        <f t="shared" si="2"/>
        <v>1</v>
      </c>
      <c r="BL16" s="276">
        <f t="shared" si="3"/>
        <v>0</v>
      </c>
      <c r="BM16" s="277"/>
      <c r="BN16" s="281" t="s">
        <v>456</v>
      </c>
      <c r="BO16" s="283" t="s">
        <v>32</v>
      </c>
      <c r="BP16" s="278">
        <f t="shared" si="4"/>
        <v>5</v>
      </c>
      <c r="BQ16" s="279">
        <f t="shared" si="5"/>
        <v>193</v>
      </c>
      <c r="BR16" s="280">
        <f t="shared" si="6"/>
        <v>-188</v>
      </c>
      <c r="BS16" s="277"/>
    </row>
    <row r="17" spans="1:71" x14ac:dyDescent="0.2">
      <c r="A17" s="281" t="s">
        <v>457</v>
      </c>
      <c r="B17" s="282" t="s">
        <v>33</v>
      </c>
      <c r="C17" s="269">
        <v>0</v>
      </c>
      <c r="D17" s="269">
        <v>0</v>
      </c>
      <c r="E17" s="269">
        <v>0</v>
      </c>
      <c r="F17" s="269">
        <v>0</v>
      </c>
      <c r="G17" s="269">
        <v>13</v>
      </c>
      <c r="H17" s="269">
        <v>0</v>
      </c>
      <c r="I17" s="269">
        <v>5</v>
      </c>
      <c r="J17" s="269">
        <v>3</v>
      </c>
      <c r="K17" s="269">
        <v>0</v>
      </c>
      <c r="L17" s="269">
        <v>2</v>
      </c>
      <c r="M17" s="269">
        <v>7</v>
      </c>
      <c r="N17" s="269">
        <v>0</v>
      </c>
      <c r="O17" s="269">
        <v>102</v>
      </c>
      <c r="P17" s="269">
        <v>9</v>
      </c>
      <c r="Q17" s="269">
        <v>1</v>
      </c>
      <c r="R17" s="269">
        <v>3</v>
      </c>
      <c r="S17" s="269">
        <v>0</v>
      </c>
      <c r="T17" s="269">
        <v>1</v>
      </c>
      <c r="U17" s="269">
        <v>92</v>
      </c>
      <c r="V17" s="269">
        <v>0</v>
      </c>
      <c r="W17" s="269">
        <v>1</v>
      </c>
      <c r="X17" s="269">
        <v>21</v>
      </c>
      <c r="Y17" s="269">
        <v>24</v>
      </c>
      <c r="Z17" s="269">
        <v>5</v>
      </c>
      <c r="AA17" s="269">
        <v>0</v>
      </c>
      <c r="AB17" s="269">
        <v>0</v>
      </c>
      <c r="AC17" s="269">
        <v>0</v>
      </c>
      <c r="AD17" s="269">
        <v>0</v>
      </c>
      <c r="AE17" s="269">
        <v>0</v>
      </c>
      <c r="AF17" s="269">
        <v>0</v>
      </c>
      <c r="AG17" s="269">
        <v>0</v>
      </c>
      <c r="AH17" s="269">
        <v>1</v>
      </c>
      <c r="AI17" s="269">
        <v>0</v>
      </c>
      <c r="AJ17" s="269">
        <v>6</v>
      </c>
      <c r="AK17" s="269">
        <v>0</v>
      </c>
      <c r="AL17" s="269">
        <v>0</v>
      </c>
      <c r="AM17" s="269">
        <v>1</v>
      </c>
      <c r="AN17" s="269">
        <v>0</v>
      </c>
      <c r="AO17" s="269">
        <v>1</v>
      </c>
      <c r="AP17" s="270">
        <v>298</v>
      </c>
      <c r="AQ17" s="269">
        <v>0</v>
      </c>
      <c r="AR17" s="269">
        <v>13</v>
      </c>
      <c r="AS17" s="269">
        <v>0</v>
      </c>
      <c r="AT17" s="269">
        <v>0</v>
      </c>
      <c r="AU17" s="269">
        <v>-5</v>
      </c>
      <c r="AV17" s="269">
        <v>-7</v>
      </c>
      <c r="AW17" s="270">
        <v>1</v>
      </c>
      <c r="AX17" s="269">
        <v>299</v>
      </c>
      <c r="AY17" s="270">
        <v>195</v>
      </c>
      <c r="AZ17" s="270">
        <v>196</v>
      </c>
      <c r="BA17" s="269">
        <v>494</v>
      </c>
      <c r="BB17" s="270">
        <v>-256</v>
      </c>
      <c r="BC17" s="269">
        <v>-60</v>
      </c>
      <c r="BD17" s="270">
        <v>238</v>
      </c>
      <c r="BE17" s="271"/>
      <c r="BG17" s="281" t="s">
        <v>457</v>
      </c>
      <c r="BH17" s="283" t="s">
        <v>33</v>
      </c>
      <c r="BI17" s="273">
        <f t="shared" si="0"/>
        <v>299</v>
      </c>
      <c r="BJ17" s="274">
        <f t="shared" si="1"/>
        <v>256</v>
      </c>
      <c r="BK17" s="275">
        <f t="shared" si="2"/>
        <v>0.85618729096989965</v>
      </c>
      <c r="BL17" s="276">
        <f t="shared" si="3"/>
        <v>0.14381270903010035</v>
      </c>
      <c r="BM17" s="277"/>
      <c r="BN17" s="281" t="s">
        <v>457</v>
      </c>
      <c r="BO17" s="283" t="s">
        <v>33</v>
      </c>
      <c r="BP17" s="278">
        <f t="shared" si="4"/>
        <v>195</v>
      </c>
      <c r="BQ17" s="279">
        <f t="shared" si="5"/>
        <v>256</v>
      </c>
      <c r="BR17" s="280">
        <f t="shared" si="6"/>
        <v>-61</v>
      </c>
      <c r="BS17" s="277"/>
    </row>
    <row r="18" spans="1:71" x14ac:dyDescent="0.2">
      <c r="A18" s="281" t="s">
        <v>458</v>
      </c>
      <c r="B18" s="282" t="s">
        <v>34</v>
      </c>
      <c r="C18" s="269">
        <v>1</v>
      </c>
      <c r="D18" s="269">
        <v>0</v>
      </c>
      <c r="E18" s="269">
        <v>0</v>
      </c>
      <c r="F18" s="269">
        <v>18</v>
      </c>
      <c r="G18" s="269">
        <v>274</v>
      </c>
      <c r="H18" s="269">
        <v>1</v>
      </c>
      <c r="I18" s="269">
        <v>22</v>
      </c>
      <c r="J18" s="269">
        <v>6</v>
      </c>
      <c r="K18" s="269">
        <v>0</v>
      </c>
      <c r="L18" s="269">
        <v>1</v>
      </c>
      <c r="M18" s="269">
        <v>7</v>
      </c>
      <c r="N18" s="269">
        <v>0</v>
      </c>
      <c r="O18" s="269">
        <v>0</v>
      </c>
      <c r="P18" s="269">
        <v>9</v>
      </c>
      <c r="Q18" s="269">
        <v>1</v>
      </c>
      <c r="R18" s="269">
        <v>4</v>
      </c>
      <c r="S18" s="269">
        <v>0</v>
      </c>
      <c r="T18" s="269">
        <v>0</v>
      </c>
      <c r="U18" s="269">
        <v>39</v>
      </c>
      <c r="V18" s="269">
        <v>0</v>
      </c>
      <c r="W18" s="269">
        <v>1</v>
      </c>
      <c r="X18" s="269">
        <v>19</v>
      </c>
      <c r="Y18" s="269">
        <v>259</v>
      </c>
      <c r="Z18" s="269">
        <v>5</v>
      </c>
      <c r="AA18" s="269">
        <v>0</v>
      </c>
      <c r="AB18" s="269">
        <v>0</v>
      </c>
      <c r="AC18" s="269">
        <v>5</v>
      </c>
      <c r="AD18" s="269">
        <v>0</v>
      </c>
      <c r="AE18" s="269">
        <v>1</v>
      </c>
      <c r="AF18" s="269">
        <v>3</v>
      </c>
      <c r="AG18" s="269">
        <v>0</v>
      </c>
      <c r="AH18" s="269">
        <v>11</v>
      </c>
      <c r="AI18" s="269">
        <v>0</v>
      </c>
      <c r="AJ18" s="269">
        <v>1</v>
      </c>
      <c r="AK18" s="269">
        <v>0</v>
      </c>
      <c r="AL18" s="269">
        <v>2</v>
      </c>
      <c r="AM18" s="269">
        <v>5</v>
      </c>
      <c r="AN18" s="269">
        <v>0</v>
      </c>
      <c r="AO18" s="269">
        <v>2</v>
      </c>
      <c r="AP18" s="270">
        <v>697</v>
      </c>
      <c r="AQ18" s="269">
        <v>2</v>
      </c>
      <c r="AR18" s="269">
        <v>21</v>
      </c>
      <c r="AS18" s="269">
        <v>0</v>
      </c>
      <c r="AT18" s="269">
        <v>4</v>
      </c>
      <c r="AU18" s="269">
        <v>12</v>
      </c>
      <c r="AV18" s="269">
        <v>-1</v>
      </c>
      <c r="AW18" s="270">
        <v>38</v>
      </c>
      <c r="AX18" s="269">
        <v>735</v>
      </c>
      <c r="AY18" s="270">
        <v>103</v>
      </c>
      <c r="AZ18" s="270">
        <v>141</v>
      </c>
      <c r="BA18" s="269">
        <v>838</v>
      </c>
      <c r="BB18" s="270">
        <v>-721</v>
      </c>
      <c r="BC18" s="269">
        <v>-580</v>
      </c>
      <c r="BD18" s="270">
        <v>117</v>
      </c>
      <c r="BE18" s="271"/>
      <c r="BG18" s="281" t="s">
        <v>458</v>
      </c>
      <c r="BH18" s="283" t="s">
        <v>34</v>
      </c>
      <c r="BI18" s="273">
        <f t="shared" si="0"/>
        <v>735</v>
      </c>
      <c r="BJ18" s="274">
        <f t="shared" si="1"/>
        <v>721</v>
      </c>
      <c r="BK18" s="275">
        <f t="shared" si="2"/>
        <v>0.98095238095238091</v>
      </c>
      <c r="BL18" s="276">
        <f t="shared" si="3"/>
        <v>1.9047619047619091E-2</v>
      </c>
      <c r="BM18" s="277"/>
      <c r="BN18" s="281" t="s">
        <v>458</v>
      </c>
      <c r="BO18" s="283" t="s">
        <v>34</v>
      </c>
      <c r="BP18" s="278">
        <f t="shared" si="4"/>
        <v>103</v>
      </c>
      <c r="BQ18" s="279">
        <f t="shared" si="5"/>
        <v>721</v>
      </c>
      <c r="BR18" s="280">
        <f t="shared" si="6"/>
        <v>-618</v>
      </c>
      <c r="BS18" s="277"/>
    </row>
    <row r="19" spans="1:71" x14ac:dyDescent="0.2">
      <c r="A19" s="281" t="s">
        <v>459</v>
      </c>
      <c r="B19" s="284" t="s">
        <v>268</v>
      </c>
      <c r="C19" s="269">
        <v>0</v>
      </c>
      <c r="D19" s="269">
        <v>0</v>
      </c>
      <c r="E19" s="269">
        <v>0</v>
      </c>
      <c r="F19" s="269">
        <v>3</v>
      </c>
      <c r="G19" s="269">
        <v>0</v>
      </c>
      <c r="H19" s="269">
        <v>0</v>
      </c>
      <c r="I19" s="269">
        <v>1</v>
      </c>
      <c r="J19" s="269">
        <v>0</v>
      </c>
      <c r="K19" s="269">
        <v>0</v>
      </c>
      <c r="L19" s="269">
        <v>0</v>
      </c>
      <c r="M19" s="269">
        <v>1</v>
      </c>
      <c r="N19" s="269">
        <v>0</v>
      </c>
      <c r="O19" s="269">
        <v>0</v>
      </c>
      <c r="P19" s="269">
        <v>0</v>
      </c>
      <c r="Q19" s="269">
        <v>4</v>
      </c>
      <c r="R19" s="269">
        <v>5</v>
      </c>
      <c r="S19" s="269">
        <v>0</v>
      </c>
      <c r="T19" s="269">
        <v>0</v>
      </c>
      <c r="U19" s="269">
        <v>18</v>
      </c>
      <c r="V19" s="269">
        <v>0</v>
      </c>
      <c r="W19" s="269">
        <v>0</v>
      </c>
      <c r="X19" s="269">
        <v>1</v>
      </c>
      <c r="Y19" s="269">
        <v>17</v>
      </c>
      <c r="Z19" s="269">
        <v>0</v>
      </c>
      <c r="AA19" s="269">
        <v>4</v>
      </c>
      <c r="AB19" s="269">
        <v>0</v>
      </c>
      <c r="AC19" s="269">
        <v>0</v>
      </c>
      <c r="AD19" s="269">
        <v>0</v>
      </c>
      <c r="AE19" s="269">
        <v>0</v>
      </c>
      <c r="AF19" s="269">
        <v>0</v>
      </c>
      <c r="AG19" s="269">
        <v>0</v>
      </c>
      <c r="AH19" s="269">
        <v>1</v>
      </c>
      <c r="AI19" s="269">
        <v>0</v>
      </c>
      <c r="AJ19" s="269">
        <v>0</v>
      </c>
      <c r="AK19" s="269">
        <v>0</v>
      </c>
      <c r="AL19" s="269">
        <v>11</v>
      </c>
      <c r="AM19" s="269">
        <v>0</v>
      </c>
      <c r="AN19" s="269">
        <v>0</v>
      </c>
      <c r="AO19" s="269">
        <v>0</v>
      </c>
      <c r="AP19" s="270">
        <v>66</v>
      </c>
      <c r="AQ19" s="269">
        <v>0</v>
      </c>
      <c r="AR19" s="269">
        <v>1</v>
      </c>
      <c r="AS19" s="269">
        <v>0</v>
      </c>
      <c r="AT19" s="269">
        <v>35</v>
      </c>
      <c r="AU19" s="269">
        <v>130</v>
      </c>
      <c r="AV19" s="269">
        <v>0</v>
      </c>
      <c r="AW19" s="270">
        <v>166</v>
      </c>
      <c r="AX19" s="269">
        <v>232</v>
      </c>
      <c r="AY19" s="270">
        <v>23</v>
      </c>
      <c r="AZ19" s="270">
        <v>189</v>
      </c>
      <c r="BA19" s="269">
        <v>255</v>
      </c>
      <c r="BB19" s="270">
        <v>-232</v>
      </c>
      <c r="BC19" s="269">
        <v>-43</v>
      </c>
      <c r="BD19" s="270">
        <v>23</v>
      </c>
      <c r="BE19" s="271"/>
      <c r="BG19" s="281" t="s">
        <v>459</v>
      </c>
      <c r="BH19" s="285" t="s">
        <v>268</v>
      </c>
      <c r="BI19" s="273">
        <f t="shared" si="0"/>
        <v>232</v>
      </c>
      <c r="BJ19" s="274">
        <f t="shared" si="1"/>
        <v>232</v>
      </c>
      <c r="BK19" s="275">
        <f t="shared" si="2"/>
        <v>1</v>
      </c>
      <c r="BL19" s="276">
        <f t="shared" si="3"/>
        <v>0</v>
      </c>
      <c r="BM19" s="277"/>
      <c r="BN19" s="281" t="s">
        <v>459</v>
      </c>
      <c r="BO19" s="285" t="s">
        <v>268</v>
      </c>
      <c r="BP19" s="278">
        <f t="shared" si="4"/>
        <v>23</v>
      </c>
      <c r="BQ19" s="279">
        <f t="shared" si="5"/>
        <v>232</v>
      </c>
      <c r="BR19" s="280">
        <f t="shared" si="6"/>
        <v>-209</v>
      </c>
      <c r="BS19" s="277"/>
    </row>
    <row r="20" spans="1:71" x14ac:dyDescent="0.2">
      <c r="A20" s="281" t="s">
        <v>460</v>
      </c>
      <c r="B20" s="284" t="s">
        <v>269</v>
      </c>
      <c r="C20" s="269">
        <v>0</v>
      </c>
      <c r="D20" s="269">
        <v>0</v>
      </c>
      <c r="E20" s="269">
        <v>0</v>
      </c>
      <c r="F20" s="269">
        <v>1</v>
      </c>
      <c r="G20" s="269">
        <v>0</v>
      </c>
      <c r="H20" s="269">
        <v>0</v>
      </c>
      <c r="I20" s="269">
        <v>0</v>
      </c>
      <c r="J20" s="269">
        <v>0</v>
      </c>
      <c r="K20" s="269">
        <v>0</v>
      </c>
      <c r="L20" s="269">
        <v>2</v>
      </c>
      <c r="M20" s="269">
        <v>1</v>
      </c>
      <c r="N20" s="269">
        <v>0</v>
      </c>
      <c r="O20" s="269">
        <v>0</v>
      </c>
      <c r="P20" s="269">
        <v>0</v>
      </c>
      <c r="Q20" s="269">
        <v>0</v>
      </c>
      <c r="R20" s="269">
        <v>19</v>
      </c>
      <c r="S20" s="269">
        <v>0</v>
      </c>
      <c r="T20" s="269">
        <v>0</v>
      </c>
      <c r="U20" s="269">
        <v>3</v>
      </c>
      <c r="V20" s="269">
        <v>0</v>
      </c>
      <c r="W20" s="269">
        <v>0</v>
      </c>
      <c r="X20" s="269">
        <v>0</v>
      </c>
      <c r="Y20" s="269">
        <v>0</v>
      </c>
      <c r="Z20" s="269">
        <v>0</v>
      </c>
      <c r="AA20" s="269">
        <v>0</v>
      </c>
      <c r="AB20" s="269">
        <v>0</v>
      </c>
      <c r="AC20" s="269">
        <v>0</v>
      </c>
      <c r="AD20" s="269">
        <v>0</v>
      </c>
      <c r="AE20" s="269">
        <v>0</v>
      </c>
      <c r="AF20" s="269">
        <v>0</v>
      </c>
      <c r="AG20" s="269">
        <v>0</v>
      </c>
      <c r="AH20" s="269">
        <v>0</v>
      </c>
      <c r="AI20" s="269">
        <v>0</v>
      </c>
      <c r="AJ20" s="269">
        <v>0</v>
      </c>
      <c r="AK20" s="269">
        <v>0</v>
      </c>
      <c r="AL20" s="269">
        <v>17</v>
      </c>
      <c r="AM20" s="269">
        <v>0</v>
      </c>
      <c r="AN20" s="269">
        <v>0</v>
      </c>
      <c r="AO20" s="269">
        <v>0</v>
      </c>
      <c r="AP20" s="270">
        <v>43</v>
      </c>
      <c r="AQ20" s="269">
        <v>0</v>
      </c>
      <c r="AR20" s="269">
        <v>1</v>
      </c>
      <c r="AS20" s="269">
        <v>0</v>
      </c>
      <c r="AT20" s="269">
        <v>21</v>
      </c>
      <c r="AU20" s="269">
        <v>222</v>
      </c>
      <c r="AV20" s="269">
        <v>0</v>
      </c>
      <c r="AW20" s="270">
        <v>244</v>
      </c>
      <c r="AX20" s="269">
        <v>287</v>
      </c>
      <c r="AY20" s="270">
        <v>127</v>
      </c>
      <c r="AZ20" s="270">
        <v>371</v>
      </c>
      <c r="BA20" s="269">
        <v>414</v>
      </c>
      <c r="BB20" s="270">
        <v>-287</v>
      </c>
      <c r="BC20" s="269">
        <v>84</v>
      </c>
      <c r="BD20" s="270">
        <v>127</v>
      </c>
      <c r="BE20" s="271"/>
      <c r="BG20" s="281" t="s">
        <v>460</v>
      </c>
      <c r="BH20" s="285" t="s">
        <v>269</v>
      </c>
      <c r="BI20" s="273">
        <f t="shared" si="0"/>
        <v>287</v>
      </c>
      <c r="BJ20" s="274">
        <f t="shared" si="1"/>
        <v>287</v>
      </c>
      <c r="BK20" s="275">
        <f t="shared" si="2"/>
        <v>1</v>
      </c>
      <c r="BL20" s="276">
        <f t="shared" si="3"/>
        <v>0</v>
      </c>
      <c r="BM20" s="277"/>
      <c r="BN20" s="281" t="s">
        <v>460</v>
      </c>
      <c r="BO20" s="285" t="s">
        <v>269</v>
      </c>
      <c r="BP20" s="278">
        <f t="shared" si="4"/>
        <v>127</v>
      </c>
      <c r="BQ20" s="279">
        <f t="shared" si="5"/>
        <v>287</v>
      </c>
      <c r="BR20" s="280">
        <f t="shared" si="6"/>
        <v>-160</v>
      </c>
      <c r="BS20" s="277"/>
    </row>
    <row r="21" spans="1:71" x14ac:dyDescent="0.2">
      <c r="A21" s="281" t="s">
        <v>461</v>
      </c>
      <c r="B21" s="284" t="s">
        <v>270</v>
      </c>
      <c r="C21" s="269">
        <v>0</v>
      </c>
      <c r="D21" s="269">
        <v>0</v>
      </c>
      <c r="E21" s="269">
        <v>0</v>
      </c>
      <c r="F21" s="269">
        <v>0</v>
      </c>
      <c r="G21" s="269">
        <v>0</v>
      </c>
      <c r="H21" s="269">
        <v>0</v>
      </c>
      <c r="I21" s="269">
        <v>0</v>
      </c>
      <c r="J21" s="269">
        <v>0</v>
      </c>
      <c r="K21" s="269">
        <v>0</v>
      </c>
      <c r="L21" s="269">
        <v>0</v>
      </c>
      <c r="M21" s="269">
        <v>0</v>
      </c>
      <c r="N21" s="269">
        <v>0</v>
      </c>
      <c r="O21" s="269">
        <v>0</v>
      </c>
      <c r="P21" s="269">
        <v>0</v>
      </c>
      <c r="Q21" s="269">
        <v>0</v>
      </c>
      <c r="R21" s="269">
        <v>1</v>
      </c>
      <c r="S21" s="269">
        <v>1</v>
      </c>
      <c r="T21" s="269">
        <v>0</v>
      </c>
      <c r="U21" s="269">
        <v>1</v>
      </c>
      <c r="V21" s="269">
        <v>0</v>
      </c>
      <c r="W21" s="269">
        <v>0</v>
      </c>
      <c r="X21" s="269">
        <v>0</v>
      </c>
      <c r="Y21" s="269">
        <v>1</v>
      </c>
      <c r="Z21" s="269">
        <v>0</v>
      </c>
      <c r="AA21" s="269">
        <v>0</v>
      </c>
      <c r="AB21" s="269">
        <v>0</v>
      </c>
      <c r="AC21" s="269">
        <v>2</v>
      </c>
      <c r="AD21" s="269">
        <v>0</v>
      </c>
      <c r="AE21" s="269">
        <v>0</v>
      </c>
      <c r="AF21" s="269">
        <v>0</v>
      </c>
      <c r="AG21" s="269">
        <v>0</v>
      </c>
      <c r="AH21" s="269">
        <v>8</v>
      </c>
      <c r="AI21" s="269">
        <v>0</v>
      </c>
      <c r="AJ21" s="269">
        <v>54</v>
      </c>
      <c r="AK21" s="269">
        <v>0</v>
      </c>
      <c r="AL21" s="269">
        <v>6</v>
      </c>
      <c r="AM21" s="269">
        <v>1</v>
      </c>
      <c r="AN21" s="269">
        <v>0</v>
      </c>
      <c r="AO21" s="269">
        <v>2</v>
      </c>
      <c r="AP21" s="270">
        <v>77</v>
      </c>
      <c r="AQ21" s="269">
        <v>1</v>
      </c>
      <c r="AR21" s="269">
        <v>9</v>
      </c>
      <c r="AS21" s="269">
        <v>0</v>
      </c>
      <c r="AT21" s="269">
        <v>102</v>
      </c>
      <c r="AU21" s="269">
        <v>142</v>
      </c>
      <c r="AV21" s="269">
        <v>0</v>
      </c>
      <c r="AW21" s="270">
        <v>254</v>
      </c>
      <c r="AX21" s="269">
        <v>331</v>
      </c>
      <c r="AY21" s="270">
        <v>4</v>
      </c>
      <c r="AZ21" s="270">
        <v>258</v>
      </c>
      <c r="BA21" s="269">
        <v>335</v>
      </c>
      <c r="BB21" s="270">
        <v>-326</v>
      </c>
      <c r="BC21" s="269">
        <v>-68</v>
      </c>
      <c r="BD21" s="270">
        <v>9</v>
      </c>
      <c r="BE21" s="271"/>
      <c r="BG21" s="281" t="s">
        <v>461</v>
      </c>
      <c r="BH21" s="285" t="s">
        <v>270</v>
      </c>
      <c r="BI21" s="273">
        <f t="shared" si="0"/>
        <v>331</v>
      </c>
      <c r="BJ21" s="274">
        <f t="shared" si="1"/>
        <v>326</v>
      </c>
      <c r="BK21" s="275">
        <f t="shared" si="2"/>
        <v>0.98489425981873113</v>
      </c>
      <c r="BL21" s="276">
        <f t="shared" si="3"/>
        <v>1.5105740181268867E-2</v>
      </c>
      <c r="BM21" s="277"/>
      <c r="BN21" s="281" t="s">
        <v>461</v>
      </c>
      <c r="BO21" s="285" t="s">
        <v>270</v>
      </c>
      <c r="BP21" s="278">
        <f t="shared" si="4"/>
        <v>4</v>
      </c>
      <c r="BQ21" s="279">
        <f t="shared" si="5"/>
        <v>326</v>
      </c>
      <c r="BR21" s="280">
        <f t="shared" si="6"/>
        <v>-322</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0</v>
      </c>
      <c r="Q22" s="269">
        <v>0</v>
      </c>
      <c r="R22" s="269">
        <v>2</v>
      </c>
      <c r="S22" s="269">
        <v>2</v>
      </c>
      <c r="T22" s="269">
        <v>4</v>
      </c>
      <c r="U22" s="269">
        <v>207</v>
      </c>
      <c r="V22" s="269">
        <v>3</v>
      </c>
      <c r="W22" s="269">
        <v>1</v>
      </c>
      <c r="X22" s="269">
        <v>12</v>
      </c>
      <c r="Y22" s="269">
        <v>1</v>
      </c>
      <c r="Z22" s="269">
        <v>0</v>
      </c>
      <c r="AA22" s="269">
        <v>0</v>
      </c>
      <c r="AB22" s="269">
        <v>0</v>
      </c>
      <c r="AC22" s="269">
        <v>0</v>
      </c>
      <c r="AD22" s="269">
        <v>0</v>
      </c>
      <c r="AE22" s="269">
        <v>0</v>
      </c>
      <c r="AF22" s="269">
        <v>0</v>
      </c>
      <c r="AG22" s="269">
        <v>0</v>
      </c>
      <c r="AH22" s="269">
        <v>6</v>
      </c>
      <c r="AI22" s="269">
        <v>4</v>
      </c>
      <c r="AJ22" s="269">
        <v>0</v>
      </c>
      <c r="AK22" s="269">
        <v>0</v>
      </c>
      <c r="AL22" s="269">
        <v>17</v>
      </c>
      <c r="AM22" s="269">
        <v>0</v>
      </c>
      <c r="AN22" s="269">
        <v>0</v>
      </c>
      <c r="AO22" s="269">
        <v>3</v>
      </c>
      <c r="AP22" s="270">
        <v>262</v>
      </c>
      <c r="AQ22" s="269">
        <v>0</v>
      </c>
      <c r="AR22" s="269">
        <v>12</v>
      </c>
      <c r="AS22" s="269">
        <v>0</v>
      </c>
      <c r="AT22" s="269">
        <v>0</v>
      </c>
      <c r="AU22" s="269">
        <v>0</v>
      </c>
      <c r="AV22" s="269">
        <v>-1</v>
      </c>
      <c r="AW22" s="270">
        <v>11</v>
      </c>
      <c r="AX22" s="269">
        <v>273</v>
      </c>
      <c r="AY22" s="270">
        <v>14</v>
      </c>
      <c r="AZ22" s="270">
        <v>25</v>
      </c>
      <c r="BA22" s="269">
        <v>287</v>
      </c>
      <c r="BB22" s="270">
        <v>-273</v>
      </c>
      <c r="BC22" s="269">
        <v>-248</v>
      </c>
      <c r="BD22" s="270">
        <v>14</v>
      </c>
      <c r="BE22" s="271"/>
      <c r="BG22" s="281" t="s">
        <v>462</v>
      </c>
      <c r="BH22" s="285" t="s">
        <v>280</v>
      </c>
      <c r="BI22" s="273">
        <f t="shared" si="0"/>
        <v>273</v>
      </c>
      <c r="BJ22" s="274">
        <f t="shared" si="1"/>
        <v>273</v>
      </c>
      <c r="BK22" s="275">
        <f t="shared" si="2"/>
        <v>1</v>
      </c>
      <c r="BL22" s="276">
        <f t="shared" si="3"/>
        <v>0</v>
      </c>
      <c r="BM22" s="277"/>
      <c r="BN22" s="281" t="s">
        <v>462</v>
      </c>
      <c r="BO22" s="285" t="s">
        <v>280</v>
      </c>
      <c r="BP22" s="278">
        <f t="shared" si="4"/>
        <v>14</v>
      </c>
      <c r="BQ22" s="279">
        <f t="shared" si="5"/>
        <v>273</v>
      </c>
      <c r="BR22" s="280">
        <f t="shared" si="6"/>
        <v>-259</v>
      </c>
      <c r="BS22" s="277"/>
    </row>
    <row r="23" spans="1:71" x14ac:dyDescent="0.2">
      <c r="A23" s="281" t="s">
        <v>463</v>
      </c>
      <c r="B23" s="282" t="s">
        <v>35</v>
      </c>
      <c r="C23" s="269">
        <v>0</v>
      </c>
      <c r="D23" s="269">
        <v>0</v>
      </c>
      <c r="E23" s="269">
        <v>0</v>
      </c>
      <c r="F23" s="269">
        <v>0</v>
      </c>
      <c r="G23" s="269">
        <v>0</v>
      </c>
      <c r="H23" s="269">
        <v>0</v>
      </c>
      <c r="I23" s="269">
        <v>0</v>
      </c>
      <c r="J23" s="269">
        <v>0</v>
      </c>
      <c r="K23" s="269">
        <v>0</v>
      </c>
      <c r="L23" s="269">
        <v>0</v>
      </c>
      <c r="M23" s="269">
        <v>0</v>
      </c>
      <c r="N23" s="269">
        <v>0</v>
      </c>
      <c r="O23" s="269">
        <v>0</v>
      </c>
      <c r="P23" s="269">
        <v>0</v>
      </c>
      <c r="Q23" s="269">
        <v>1</v>
      </c>
      <c r="R23" s="269">
        <v>3</v>
      </c>
      <c r="S23" s="269">
        <v>0</v>
      </c>
      <c r="T23" s="269">
        <v>0</v>
      </c>
      <c r="U23" s="269">
        <v>165</v>
      </c>
      <c r="V23" s="269">
        <v>0</v>
      </c>
      <c r="W23" s="269">
        <v>2</v>
      </c>
      <c r="X23" s="269">
        <v>3</v>
      </c>
      <c r="Y23" s="269">
        <v>21</v>
      </c>
      <c r="Z23" s="269">
        <v>0</v>
      </c>
      <c r="AA23" s="269">
        <v>0</v>
      </c>
      <c r="AB23" s="269">
        <v>0</v>
      </c>
      <c r="AC23" s="269">
        <v>0</v>
      </c>
      <c r="AD23" s="269">
        <v>0</v>
      </c>
      <c r="AE23" s="269">
        <v>0</v>
      </c>
      <c r="AF23" s="269">
        <v>0</v>
      </c>
      <c r="AG23" s="269">
        <v>0</v>
      </c>
      <c r="AH23" s="269">
        <v>5</v>
      </c>
      <c r="AI23" s="269">
        <v>1</v>
      </c>
      <c r="AJ23" s="269">
        <v>0</v>
      </c>
      <c r="AK23" s="269">
        <v>0</v>
      </c>
      <c r="AL23" s="269">
        <v>9</v>
      </c>
      <c r="AM23" s="269">
        <v>0</v>
      </c>
      <c r="AN23" s="269">
        <v>0</v>
      </c>
      <c r="AO23" s="269">
        <v>1</v>
      </c>
      <c r="AP23" s="270">
        <v>211</v>
      </c>
      <c r="AQ23" s="269">
        <v>4</v>
      </c>
      <c r="AR23" s="269">
        <v>264</v>
      </c>
      <c r="AS23" s="269">
        <v>0</v>
      </c>
      <c r="AT23" s="269">
        <v>67</v>
      </c>
      <c r="AU23" s="269">
        <v>145</v>
      </c>
      <c r="AV23" s="269">
        <v>12</v>
      </c>
      <c r="AW23" s="270">
        <v>492</v>
      </c>
      <c r="AX23" s="269">
        <v>703</v>
      </c>
      <c r="AY23" s="270">
        <v>1135</v>
      </c>
      <c r="AZ23" s="270">
        <v>1627</v>
      </c>
      <c r="BA23" s="269">
        <v>1838</v>
      </c>
      <c r="BB23" s="270">
        <v>-463</v>
      </c>
      <c r="BC23" s="269">
        <v>1164</v>
      </c>
      <c r="BD23" s="270">
        <v>1375</v>
      </c>
      <c r="BE23" s="271"/>
      <c r="BG23" s="281" t="s">
        <v>463</v>
      </c>
      <c r="BH23" s="283" t="s">
        <v>35</v>
      </c>
      <c r="BI23" s="273">
        <f t="shared" si="0"/>
        <v>703</v>
      </c>
      <c r="BJ23" s="274">
        <f t="shared" si="1"/>
        <v>463</v>
      </c>
      <c r="BK23" s="275">
        <f t="shared" si="2"/>
        <v>0.6586059743954481</v>
      </c>
      <c r="BL23" s="276">
        <f t="shared" si="3"/>
        <v>0.3413940256045519</v>
      </c>
      <c r="BM23" s="277"/>
      <c r="BN23" s="281" t="s">
        <v>463</v>
      </c>
      <c r="BO23" s="283" t="s">
        <v>35</v>
      </c>
      <c r="BP23" s="278">
        <f t="shared" si="4"/>
        <v>1135</v>
      </c>
      <c r="BQ23" s="279">
        <f t="shared" si="5"/>
        <v>463</v>
      </c>
      <c r="BR23" s="280">
        <f t="shared" si="6"/>
        <v>672</v>
      </c>
      <c r="BS23" s="277"/>
    </row>
    <row r="24" spans="1:71" x14ac:dyDescent="0.2">
      <c r="A24" s="281" t="s">
        <v>464</v>
      </c>
      <c r="B24" s="282" t="s">
        <v>465</v>
      </c>
      <c r="C24" s="269">
        <v>0</v>
      </c>
      <c r="D24" s="269">
        <v>0</v>
      </c>
      <c r="E24" s="269">
        <v>0</v>
      </c>
      <c r="F24" s="269">
        <v>0</v>
      </c>
      <c r="G24" s="269">
        <v>0</v>
      </c>
      <c r="H24" s="269">
        <v>0</v>
      </c>
      <c r="I24" s="269">
        <v>0</v>
      </c>
      <c r="J24" s="269">
        <v>0</v>
      </c>
      <c r="K24" s="269">
        <v>0</v>
      </c>
      <c r="L24" s="269">
        <v>0</v>
      </c>
      <c r="M24" s="269">
        <v>0</v>
      </c>
      <c r="N24" s="269">
        <v>0</v>
      </c>
      <c r="O24" s="269">
        <v>0</v>
      </c>
      <c r="P24" s="269">
        <v>0</v>
      </c>
      <c r="Q24" s="269">
        <v>0</v>
      </c>
      <c r="R24" s="269">
        <v>0</v>
      </c>
      <c r="S24" s="269">
        <v>0</v>
      </c>
      <c r="T24" s="269">
        <v>0</v>
      </c>
      <c r="U24" s="269">
        <v>0</v>
      </c>
      <c r="V24" s="269">
        <v>0</v>
      </c>
      <c r="W24" s="269">
        <v>0</v>
      </c>
      <c r="X24" s="269">
        <v>0</v>
      </c>
      <c r="Y24" s="269">
        <v>4</v>
      </c>
      <c r="Z24" s="269">
        <v>0</v>
      </c>
      <c r="AA24" s="269">
        <v>0</v>
      </c>
      <c r="AB24" s="269">
        <v>0</v>
      </c>
      <c r="AC24" s="269">
        <v>0</v>
      </c>
      <c r="AD24" s="269">
        <v>0</v>
      </c>
      <c r="AE24" s="269">
        <v>0</v>
      </c>
      <c r="AF24" s="269">
        <v>0</v>
      </c>
      <c r="AG24" s="269">
        <v>0</v>
      </c>
      <c r="AH24" s="269">
        <v>5</v>
      </c>
      <c r="AI24" s="269">
        <v>0</v>
      </c>
      <c r="AJ24" s="269">
        <v>0</v>
      </c>
      <c r="AK24" s="269">
        <v>0</v>
      </c>
      <c r="AL24" s="269">
        <v>1</v>
      </c>
      <c r="AM24" s="269">
        <v>0</v>
      </c>
      <c r="AN24" s="269">
        <v>0</v>
      </c>
      <c r="AO24" s="269">
        <v>0</v>
      </c>
      <c r="AP24" s="270">
        <v>10</v>
      </c>
      <c r="AQ24" s="269">
        <v>1</v>
      </c>
      <c r="AR24" s="269">
        <v>249</v>
      </c>
      <c r="AS24" s="269">
        <v>0</v>
      </c>
      <c r="AT24" s="269">
        <v>198</v>
      </c>
      <c r="AU24" s="269">
        <v>65</v>
      </c>
      <c r="AV24" s="269">
        <v>0</v>
      </c>
      <c r="AW24" s="270">
        <v>513</v>
      </c>
      <c r="AX24" s="269">
        <v>523</v>
      </c>
      <c r="AY24" s="270">
        <v>6</v>
      </c>
      <c r="AZ24" s="270">
        <v>519</v>
      </c>
      <c r="BA24" s="269">
        <v>529</v>
      </c>
      <c r="BB24" s="270">
        <v>-522</v>
      </c>
      <c r="BC24" s="269">
        <v>-3</v>
      </c>
      <c r="BD24" s="270">
        <v>7</v>
      </c>
      <c r="BE24" s="271"/>
      <c r="BG24" s="281" t="s">
        <v>464</v>
      </c>
      <c r="BH24" s="283" t="s">
        <v>465</v>
      </c>
      <c r="BI24" s="273">
        <f t="shared" si="0"/>
        <v>523</v>
      </c>
      <c r="BJ24" s="274">
        <f t="shared" si="1"/>
        <v>522</v>
      </c>
      <c r="BK24" s="275">
        <f t="shared" si="2"/>
        <v>0.99808795411089868</v>
      </c>
      <c r="BL24" s="276">
        <f t="shared" si="3"/>
        <v>1.9120458891013214E-3</v>
      </c>
      <c r="BM24" s="277"/>
      <c r="BN24" s="281" t="s">
        <v>464</v>
      </c>
      <c r="BO24" s="283" t="s">
        <v>465</v>
      </c>
      <c r="BP24" s="278">
        <f t="shared" si="4"/>
        <v>6</v>
      </c>
      <c r="BQ24" s="279">
        <f t="shared" si="5"/>
        <v>522</v>
      </c>
      <c r="BR24" s="280">
        <f t="shared" si="6"/>
        <v>-516</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269">
        <v>0</v>
      </c>
      <c r="W25" s="269">
        <v>24</v>
      </c>
      <c r="X25" s="269">
        <v>0</v>
      </c>
      <c r="Y25" s="269">
        <v>0</v>
      </c>
      <c r="Z25" s="269">
        <v>0</v>
      </c>
      <c r="AA25" s="269">
        <v>0</v>
      </c>
      <c r="AB25" s="269">
        <v>0</v>
      </c>
      <c r="AC25" s="269">
        <v>0</v>
      </c>
      <c r="AD25" s="269">
        <v>0</v>
      </c>
      <c r="AE25" s="269">
        <v>0</v>
      </c>
      <c r="AF25" s="269">
        <v>1</v>
      </c>
      <c r="AG25" s="269">
        <v>0</v>
      </c>
      <c r="AH25" s="269">
        <v>14</v>
      </c>
      <c r="AI25" s="269">
        <v>0</v>
      </c>
      <c r="AJ25" s="269">
        <v>0</v>
      </c>
      <c r="AK25" s="269">
        <v>0</v>
      </c>
      <c r="AL25" s="269">
        <v>41</v>
      </c>
      <c r="AM25" s="269">
        <v>0</v>
      </c>
      <c r="AN25" s="269">
        <v>0</v>
      </c>
      <c r="AO25" s="269">
        <v>0</v>
      </c>
      <c r="AP25" s="270">
        <v>80</v>
      </c>
      <c r="AQ25" s="269">
        <v>0</v>
      </c>
      <c r="AR25" s="269">
        <v>488</v>
      </c>
      <c r="AS25" s="269">
        <v>0</v>
      </c>
      <c r="AT25" s="269">
        <v>186</v>
      </c>
      <c r="AU25" s="269">
        <v>117</v>
      </c>
      <c r="AV25" s="269">
        <v>0</v>
      </c>
      <c r="AW25" s="270">
        <v>791</v>
      </c>
      <c r="AX25" s="269">
        <v>871</v>
      </c>
      <c r="AY25" s="270">
        <v>44</v>
      </c>
      <c r="AZ25" s="270">
        <v>835</v>
      </c>
      <c r="BA25" s="269">
        <v>915</v>
      </c>
      <c r="BB25" s="270">
        <v>-867</v>
      </c>
      <c r="BC25" s="269">
        <v>-32</v>
      </c>
      <c r="BD25" s="270">
        <v>48</v>
      </c>
      <c r="BE25" s="271"/>
      <c r="BG25" s="281" t="s">
        <v>466</v>
      </c>
      <c r="BH25" s="283" t="s">
        <v>191</v>
      </c>
      <c r="BI25" s="273">
        <f t="shared" si="0"/>
        <v>871</v>
      </c>
      <c r="BJ25" s="274">
        <f t="shared" si="1"/>
        <v>867</v>
      </c>
      <c r="BK25" s="275">
        <f t="shared" si="2"/>
        <v>0.99540757749712971</v>
      </c>
      <c r="BL25" s="276">
        <f t="shared" si="3"/>
        <v>4.5924225028702859E-3</v>
      </c>
      <c r="BM25" s="277"/>
      <c r="BN25" s="281" t="s">
        <v>466</v>
      </c>
      <c r="BO25" s="283" t="s">
        <v>191</v>
      </c>
      <c r="BP25" s="278">
        <f t="shared" si="4"/>
        <v>44</v>
      </c>
      <c r="BQ25" s="279">
        <f t="shared" si="5"/>
        <v>867</v>
      </c>
      <c r="BR25" s="280">
        <f t="shared" si="6"/>
        <v>-823</v>
      </c>
      <c r="BS25" s="277"/>
    </row>
    <row r="26" spans="1:71" x14ac:dyDescent="0.2">
      <c r="A26" s="281" t="s">
        <v>467</v>
      </c>
      <c r="B26" s="282" t="s">
        <v>50</v>
      </c>
      <c r="C26" s="269">
        <v>1</v>
      </c>
      <c r="D26" s="269">
        <v>3</v>
      </c>
      <c r="E26" s="269">
        <v>0</v>
      </c>
      <c r="F26" s="269">
        <v>2</v>
      </c>
      <c r="G26" s="269">
        <v>50</v>
      </c>
      <c r="H26" s="269">
        <v>5</v>
      </c>
      <c r="I26" s="269">
        <v>88</v>
      </c>
      <c r="J26" s="269">
        <v>3</v>
      </c>
      <c r="K26" s="269">
        <v>1</v>
      </c>
      <c r="L26" s="269">
        <v>1</v>
      </c>
      <c r="M26" s="269">
        <v>7</v>
      </c>
      <c r="N26" s="269">
        <v>0</v>
      </c>
      <c r="O26" s="269">
        <v>8</v>
      </c>
      <c r="P26" s="269">
        <v>0</v>
      </c>
      <c r="Q26" s="269">
        <v>0</v>
      </c>
      <c r="R26" s="269">
        <v>0</v>
      </c>
      <c r="S26" s="269">
        <v>0</v>
      </c>
      <c r="T26" s="269">
        <v>0</v>
      </c>
      <c r="U26" s="269">
        <v>5</v>
      </c>
      <c r="V26" s="269">
        <v>0</v>
      </c>
      <c r="W26" s="269">
        <v>0</v>
      </c>
      <c r="X26" s="269">
        <v>38</v>
      </c>
      <c r="Y26" s="269">
        <v>8</v>
      </c>
      <c r="Z26" s="269">
        <v>147</v>
      </c>
      <c r="AA26" s="269">
        <v>1</v>
      </c>
      <c r="AB26" s="269">
        <v>1</v>
      </c>
      <c r="AC26" s="269">
        <v>9</v>
      </c>
      <c r="AD26" s="269">
        <v>4</v>
      </c>
      <c r="AE26" s="269">
        <v>0</v>
      </c>
      <c r="AF26" s="269">
        <v>6</v>
      </c>
      <c r="AG26" s="269">
        <v>0</v>
      </c>
      <c r="AH26" s="269">
        <v>22</v>
      </c>
      <c r="AI26" s="269">
        <v>52</v>
      </c>
      <c r="AJ26" s="269">
        <v>14</v>
      </c>
      <c r="AK26" s="269">
        <v>0</v>
      </c>
      <c r="AL26" s="269">
        <v>3</v>
      </c>
      <c r="AM26" s="269">
        <v>8</v>
      </c>
      <c r="AN26" s="269">
        <v>7</v>
      </c>
      <c r="AO26" s="269">
        <v>14</v>
      </c>
      <c r="AP26" s="270">
        <v>508</v>
      </c>
      <c r="AQ26" s="269">
        <v>16</v>
      </c>
      <c r="AR26" s="269">
        <v>224</v>
      </c>
      <c r="AS26" s="269">
        <v>0</v>
      </c>
      <c r="AT26" s="269">
        <v>23</v>
      </c>
      <c r="AU26" s="269">
        <v>25</v>
      </c>
      <c r="AV26" s="269">
        <v>6</v>
      </c>
      <c r="AW26" s="270">
        <v>294</v>
      </c>
      <c r="AX26" s="269">
        <v>802</v>
      </c>
      <c r="AY26" s="270">
        <v>492</v>
      </c>
      <c r="AZ26" s="270">
        <v>786</v>
      </c>
      <c r="BA26" s="269">
        <v>1294</v>
      </c>
      <c r="BB26" s="270">
        <v>-487</v>
      </c>
      <c r="BC26" s="269">
        <v>299</v>
      </c>
      <c r="BD26" s="270">
        <v>807</v>
      </c>
      <c r="BE26" s="271"/>
      <c r="BG26" s="281" t="s">
        <v>467</v>
      </c>
      <c r="BH26" s="283" t="s">
        <v>50</v>
      </c>
      <c r="BI26" s="273">
        <f t="shared" si="0"/>
        <v>802</v>
      </c>
      <c r="BJ26" s="274">
        <f t="shared" si="1"/>
        <v>487</v>
      </c>
      <c r="BK26" s="275">
        <f t="shared" si="2"/>
        <v>0.60723192019950123</v>
      </c>
      <c r="BL26" s="276">
        <f t="shared" si="3"/>
        <v>0.39276807980049877</v>
      </c>
      <c r="BM26" s="277"/>
      <c r="BN26" s="281" t="s">
        <v>467</v>
      </c>
      <c r="BO26" s="283" t="s">
        <v>50</v>
      </c>
      <c r="BP26" s="278">
        <f t="shared" si="4"/>
        <v>492</v>
      </c>
      <c r="BQ26" s="279">
        <f t="shared" si="5"/>
        <v>487</v>
      </c>
      <c r="BR26" s="280">
        <f t="shared" si="6"/>
        <v>5</v>
      </c>
      <c r="BS26" s="277"/>
    </row>
    <row r="27" spans="1:71" x14ac:dyDescent="0.2">
      <c r="A27" s="281" t="s">
        <v>468</v>
      </c>
      <c r="B27" s="282" t="s">
        <v>36</v>
      </c>
      <c r="C27" s="269">
        <v>2</v>
      </c>
      <c r="D27" s="269">
        <v>0</v>
      </c>
      <c r="E27" s="269">
        <v>0</v>
      </c>
      <c r="F27" s="269">
        <v>3</v>
      </c>
      <c r="G27" s="269">
        <v>3</v>
      </c>
      <c r="H27" s="269">
        <v>1</v>
      </c>
      <c r="I27" s="269">
        <v>25</v>
      </c>
      <c r="J27" s="269">
        <v>2</v>
      </c>
      <c r="K27" s="269">
        <v>0</v>
      </c>
      <c r="L27" s="269">
        <v>2</v>
      </c>
      <c r="M27" s="269">
        <v>4</v>
      </c>
      <c r="N27" s="269">
        <v>0</v>
      </c>
      <c r="O27" s="269">
        <v>1</v>
      </c>
      <c r="P27" s="269">
        <v>0</v>
      </c>
      <c r="Q27" s="269">
        <v>0</v>
      </c>
      <c r="R27" s="269">
        <v>0</v>
      </c>
      <c r="S27" s="269">
        <v>0</v>
      </c>
      <c r="T27" s="269">
        <v>0</v>
      </c>
      <c r="U27" s="269">
        <v>2</v>
      </c>
      <c r="V27" s="269">
        <v>0</v>
      </c>
      <c r="W27" s="269">
        <v>0</v>
      </c>
      <c r="X27" s="269">
        <v>1</v>
      </c>
      <c r="Y27" s="269">
        <v>2</v>
      </c>
      <c r="Z27" s="269">
        <v>220</v>
      </c>
      <c r="AA27" s="269">
        <v>11</v>
      </c>
      <c r="AB27" s="269">
        <v>1</v>
      </c>
      <c r="AC27" s="269">
        <v>5</v>
      </c>
      <c r="AD27" s="269">
        <v>1</v>
      </c>
      <c r="AE27" s="269">
        <v>22</v>
      </c>
      <c r="AF27" s="269">
        <v>9</v>
      </c>
      <c r="AG27" s="269">
        <v>0</v>
      </c>
      <c r="AH27" s="269">
        <v>20</v>
      </c>
      <c r="AI27" s="269">
        <v>17</v>
      </c>
      <c r="AJ27" s="269">
        <v>9</v>
      </c>
      <c r="AK27" s="269">
        <v>0</v>
      </c>
      <c r="AL27" s="269">
        <v>1</v>
      </c>
      <c r="AM27" s="269">
        <v>4</v>
      </c>
      <c r="AN27" s="269">
        <v>0</v>
      </c>
      <c r="AO27" s="269">
        <v>0</v>
      </c>
      <c r="AP27" s="270">
        <v>368</v>
      </c>
      <c r="AQ27" s="269">
        <v>0</v>
      </c>
      <c r="AR27" s="269">
        <v>0</v>
      </c>
      <c r="AS27" s="269">
        <v>0</v>
      </c>
      <c r="AT27" s="269">
        <v>1816</v>
      </c>
      <c r="AU27" s="269">
        <v>352</v>
      </c>
      <c r="AV27" s="269">
        <v>0</v>
      </c>
      <c r="AW27" s="270">
        <v>2168</v>
      </c>
      <c r="AX27" s="269">
        <v>2536</v>
      </c>
      <c r="AY27" s="270">
        <v>0</v>
      </c>
      <c r="AZ27" s="270">
        <v>2168</v>
      </c>
      <c r="BA27" s="269">
        <v>2536</v>
      </c>
      <c r="BB27" s="270">
        <v>0</v>
      </c>
      <c r="BC27" s="269">
        <v>2168</v>
      </c>
      <c r="BD27" s="270">
        <v>2536</v>
      </c>
      <c r="BE27" s="271"/>
      <c r="BG27" s="281" t="s">
        <v>468</v>
      </c>
      <c r="BH27" s="283" t="s">
        <v>36</v>
      </c>
      <c r="BI27" s="273">
        <f t="shared" si="0"/>
        <v>2536</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8</v>
      </c>
      <c r="D28" s="269">
        <v>3</v>
      </c>
      <c r="E28" s="269">
        <v>0</v>
      </c>
      <c r="F28" s="269">
        <v>34</v>
      </c>
      <c r="G28" s="269">
        <v>103</v>
      </c>
      <c r="H28" s="269">
        <v>7</v>
      </c>
      <c r="I28" s="269">
        <v>299</v>
      </c>
      <c r="J28" s="269">
        <v>20</v>
      </c>
      <c r="K28" s="269">
        <v>2</v>
      </c>
      <c r="L28" s="269">
        <v>20</v>
      </c>
      <c r="M28" s="269">
        <v>35</v>
      </c>
      <c r="N28" s="269">
        <v>0</v>
      </c>
      <c r="O28" s="269">
        <v>9</v>
      </c>
      <c r="P28" s="269">
        <v>3</v>
      </c>
      <c r="Q28" s="269">
        <v>0</v>
      </c>
      <c r="R28" s="269">
        <v>1</v>
      </c>
      <c r="S28" s="269">
        <v>0</v>
      </c>
      <c r="T28" s="269">
        <v>0</v>
      </c>
      <c r="U28" s="269">
        <v>13</v>
      </c>
      <c r="V28" s="269">
        <v>0</v>
      </c>
      <c r="W28" s="269">
        <v>0</v>
      </c>
      <c r="X28" s="269">
        <v>11</v>
      </c>
      <c r="Y28" s="269">
        <v>8</v>
      </c>
      <c r="Z28" s="269">
        <v>1691</v>
      </c>
      <c r="AA28" s="269">
        <v>15</v>
      </c>
      <c r="AB28" s="269">
        <v>20</v>
      </c>
      <c r="AC28" s="269">
        <v>37</v>
      </c>
      <c r="AD28" s="269">
        <v>1</v>
      </c>
      <c r="AE28" s="269">
        <v>0</v>
      </c>
      <c r="AF28" s="269">
        <v>13</v>
      </c>
      <c r="AG28" s="269">
        <v>0</v>
      </c>
      <c r="AH28" s="269">
        <v>29</v>
      </c>
      <c r="AI28" s="269">
        <v>61</v>
      </c>
      <c r="AJ28" s="269">
        <v>45</v>
      </c>
      <c r="AK28" s="269">
        <v>0</v>
      </c>
      <c r="AL28" s="269">
        <v>4</v>
      </c>
      <c r="AM28" s="269">
        <v>125</v>
      </c>
      <c r="AN28" s="269">
        <v>0</v>
      </c>
      <c r="AO28" s="269">
        <v>1</v>
      </c>
      <c r="AP28" s="270">
        <v>2618</v>
      </c>
      <c r="AQ28" s="269">
        <v>0</v>
      </c>
      <c r="AR28" s="269">
        <v>537</v>
      </c>
      <c r="AS28" s="269">
        <v>0</v>
      </c>
      <c r="AT28" s="269">
        <v>0</v>
      </c>
      <c r="AU28" s="269">
        <v>0</v>
      </c>
      <c r="AV28" s="269">
        <v>0</v>
      </c>
      <c r="AW28" s="270">
        <v>537</v>
      </c>
      <c r="AX28" s="269">
        <v>3155</v>
      </c>
      <c r="AY28" s="270">
        <v>13555</v>
      </c>
      <c r="AZ28" s="270">
        <v>14092</v>
      </c>
      <c r="BA28" s="269">
        <v>16710</v>
      </c>
      <c r="BB28" s="270">
        <v>-123</v>
      </c>
      <c r="BC28" s="269">
        <v>13969</v>
      </c>
      <c r="BD28" s="270">
        <v>16587</v>
      </c>
      <c r="BE28" s="271"/>
      <c r="BG28" s="281" t="s">
        <v>469</v>
      </c>
      <c r="BH28" s="283" t="s">
        <v>192</v>
      </c>
      <c r="BI28" s="273">
        <f t="shared" si="0"/>
        <v>3155</v>
      </c>
      <c r="BJ28" s="274">
        <f t="shared" si="1"/>
        <v>123</v>
      </c>
      <c r="BK28" s="275">
        <f t="shared" si="2"/>
        <v>3.8985736925515053E-2</v>
      </c>
      <c r="BL28" s="276">
        <f t="shared" si="3"/>
        <v>0.9610142630744849</v>
      </c>
      <c r="BM28" s="277"/>
      <c r="BN28" s="281" t="s">
        <v>469</v>
      </c>
      <c r="BO28" s="283" t="s">
        <v>192</v>
      </c>
      <c r="BP28" s="278">
        <f t="shared" si="4"/>
        <v>13555</v>
      </c>
      <c r="BQ28" s="279">
        <f t="shared" si="5"/>
        <v>123</v>
      </c>
      <c r="BR28" s="280">
        <f t="shared" si="6"/>
        <v>13432</v>
      </c>
      <c r="BS28" s="277"/>
    </row>
    <row r="29" spans="1:71" x14ac:dyDescent="0.2">
      <c r="A29" s="281" t="s">
        <v>470</v>
      </c>
      <c r="B29" s="282" t="s">
        <v>285</v>
      </c>
      <c r="C29" s="269">
        <v>0</v>
      </c>
      <c r="D29" s="269">
        <v>0</v>
      </c>
      <c r="E29" s="269">
        <v>0</v>
      </c>
      <c r="F29" s="269">
        <v>3</v>
      </c>
      <c r="G29" s="269">
        <v>16</v>
      </c>
      <c r="H29" s="269">
        <v>1</v>
      </c>
      <c r="I29" s="269">
        <v>14</v>
      </c>
      <c r="J29" s="269">
        <v>2</v>
      </c>
      <c r="K29" s="269">
        <v>0</v>
      </c>
      <c r="L29" s="269">
        <v>1</v>
      </c>
      <c r="M29" s="269">
        <v>1</v>
      </c>
      <c r="N29" s="269">
        <v>0</v>
      </c>
      <c r="O29" s="269">
        <v>0</v>
      </c>
      <c r="P29" s="269">
        <v>0</v>
      </c>
      <c r="Q29" s="269">
        <v>0</v>
      </c>
      <c r="R29" s="269">
        <v>0</v>
      </c>
      <c r="S29" s="269">
        <v>0</v>
      </c>
      <c r="T29" s="269">
        <v>0</v>
      </c>
      <c r="U29" s="269">
        <v>1</v>
      </c>
      <c r="V29" s="269">
        <v>0</v>
      </c>
      <c r="W29" s="269">
        <v>0</v>
      </c>
      <c r="X29" s="269">
        <v>1</v>
      </c>
      <c r="Y29" s="269">
        <v>2</v>
      </c>
      <c r="Z29" s="269">
        <v>6</v>
      </c>
      <c r="AA29" s="269">
        <v>32</v>
      </c>
      <c r="AB29" s="269">
        <v>3</v>
      </c>
      <c r="AC29" s="269">
        <v>3</v>
      </c>
      <c r="AD29" s="269">
        <v>0</v>
      </c>
      <c r="AE29" s="269">
        <v>0</v>
      </c>
      <c r="AF29" s="269">
        <v>3</v>
      </c>
      <c r="AG29" s="269">
        <v>0</v>
      </c>
      <c r="AH29" s="269">
        <v>10</v>
      </c>
      <c r="AI29" s="269">
        <v>27</v>
      </c>
      <c r="AJ29" s="269">
        <v>18</v>
      </c>
      <c r="AK29" s="269">
        <v>0</v>
      </c>
      <c r="AL29" s="269">
        <v>0</v>
      </c>
      <c r="AM29" s="269">
        <v>28</v>
      </c>
      <c r="AN29" s="269">
        <v>0</v>
      </c>
      <c r="AO29" s="269">
        <v>1</v>
      </c>
      <c r="AP29" s="270">
        <v>173</v>
      </c>
      <c r="AQ29" s="269">
        <v>0</v>
      </c>
      <c r="AR29" s="269">
        <v>156</v>
      </c>
      <c r="AS29" s="269">
        <v>-4</v>
      </c>
      <c r="AT29" s="269">
        <v>0</v>
      </c>
      <c r="AU29" s="269">
        <v>0</v>
      </c>
      <c r="AV29" s="269">
        <v>0</v>
      </c>
      <c r="AW29" s="270">
        <v>152</v>
      </c>
      <c r="AX29" s="269">
        <v>325</v>
      </c>
      <c r="AY29" s="270">
        <v>15</v>
      </c>
      <c r="AZ29" s="270">
        <v>167</v>
      </c>
      <c r="BA29" s="269">
        <v>340</v>
      </c>
      <c r="BB29" s="270">
        <v>0</v>
      </c>
      <c r="BC29" s="269">
        <v>167</v>
      </c>
      <c r="BD29" s="270">
        <v>340</v>
      </c>
      <c r="BE29" s="271"/>
      <c r="BG29" s="281" t="s">
        <v>470</v>
      </c>
      <c r="BH29" s="283" t="s">
        <v>285</v>
      </c>
      <c r="BI29" s="273">
        <f t="shared" si="0"/>
        <v>325</v>
      </c>
      <c r="BJ29" s="274">
        <f t="shared" si="1"/>
        <v>0</v>
      </c>
      <c r="BK29" s="275">
        <f t="shared" si="2"/>
        <v>0</v>
      </c>
      <c r="BL29" s="276">
        <f t="shared" si="3"/>
        <v>1</v>
      </c>
      <c r="BM29" s="277"/>
      <c r="BN29" s="281" t="s">
        <v>470</v>
      </c>
      <c r="BO29" s="283" t="s">
        <v>285</v>
      </c>
      <c r="BP29" s="278">
        <f t="shared" si="4"/>
        <v>15</v>
      </c>
      <c r="BQ29" s="279">
        <f t="shared" si="5"/>
        <v>0</v>
      </c>
      <c r="BR29" s="280">
        <f t="shared" si="6"/>
        <v>15</v>
      </c>
      <c r="BS29" s="277"/>
    </row>
    <row r="30" spans="1:71" x14ac:dyDescent="0.2">
      <c r="A30" s="281" t="s">
        <v>471</v>
      </c>
      <c r="B30" s="282" t="s">
        <v>281</v>
      </c>
      <c r="C30" s="269">
        <v>0</v>
      </c>
      <c r="D30" s="269">
        <v>0</v>
      </c>
      <c r="E30" s="269">
        <v>0</v>
      </c>
      <c r="F30" s="269">
        <v>3</v>
      </c>
      <c r="G30" s="269">
        <v>3</v>
      </c>
      <c r="H30" s="269">
        <v>0</v>
      </c>
      <c r="I30" s="269">
        <v>5</v>
      </c>
      <c r="J30" s="269">
        <v>2</v>
      </c>
      <c r="K30" s="269">
        <v>0</v>
      </c>
      <c r="L30" s="269">
        <v>0</v>
      </c>
      <c r="M30" s="269">
        <v>1</v>
      </c>
      <c r="N30" s="269">
        <v>0</v>
      </c>
      <c r="O30" s="269">
        <v>0</v>
      </c>
      <c r="P30" s="269">
        <v>0</v>
      </c>
      <c r="Q30" s="269">
        <v>0</v>
      </c>
      <c r="R30" s="269">
        <v>0</v>
      </c>
      <c r="S30" s="269">
        <v>0</v>
      </c>
      <c r="T30" s="269">
        <v>0</v>
      </c>
      <c r="U30" s="269">
        <v>0</v>
      </c>
      <c r="V30" s="269">
        <v>0</v>
      </c>
      <c r="W30" s="269">
        <v>0</v>
      </c>
      <c r="X30" s="269">
        <v>0</v>
      </c>
      <c r="Y30" s="269">
        <v>5</v>
      </c>
      <c r="Z30" s="269">
        <v>204</v>
      </c>
      <c r="AA30" s="269">
        <v>1</v>
      </c>
      <c r="AB30" s="269">
        <v>0</v>
      </c>
      <c r="AC30" s="269">
        <v>2</v>
      </c>
      <c r="AD30" s="269">
        <v>1</v>
      </c>
      <c r="AE30" s="269">
        <v>0</v>
      </c>
      <c r="AF30" s="269">
        <v>5</v>
      </c>
      <c r="AG30" s="269">
        <v>0</v>
      </c>
      <c r="AH30" s="269">
        <v>67</v>
      </c>
      <c r="AI30" s="269">
        <v>15</v>
      </c>
      <c r="AJ30" s="269">
        <v>15</v>
      </c>
      <c r="AK30" s="269">
        <v>0</v>
      </c>
      <c r="AL30" s="269">
        <v>0</v>
      </c>
      <c r="AM30" s="269">
        <v>82</v>
      </c>
      <c r="AN30" s="269">
        <v>0</v>
      </c>
      <c r="AO30" s="269">
        <v>4</v>
      </c>
      <c r="AP30" s="270">
        <v>415</v>
      </c>
      <c r="AQ30" s="269">
        <v>0</v>
      </c>
      <c r="AR30" s="269">
        <v>23</v>
      </c>
      <c r="AS30" s="269">
        <v>81</v>
      </c>
      <c r="AT30" s="269">
        <v>0</v>
      </c>
      <c r="AU30" s="269">
        <v>0</v>
      </c>
      <c r="AV30" s="269">
        <v>0</v>
      </c>
      <c r="AW30" s="270">
        <v>104</v>
      </c>
      <c r="AX30" s="269">
        <v>519</v>
      </c>
      <c r="AY30" s="270">
        <v>1</v>
      </c>
      <c r="AZ30" s="270">
        <v>105</v>
      </c>
      <c r="BA30" s="269">
        <v>520</v>
      </c>
      <c r="BB30" s="270">
        <v>-250</v>
      </c>
      <c r="BC30" s="269">
        <v>-145</v>
      </c>
      <c r="BD30" s="270">
        <v>270</v>
      </c>
      <c r="BE30" s="271"/>
      <c r="BG30" s="281" t="s">
        <v>471</v>
      </c>
      <c r="BH30" s="283" t="s">
        <v>281</v>
      </c>
      <c r="BI30" s="273">
        <f t="shared" si="0"/>
        <v>519</v>
      </c>
      <c r="BJ30" s="274">
        <f t="shared" si="1"/>
        <v>250</v>
      </c>
      <c r="BK30" s="275">
        <f t="shared" si="2"/>
        <v>0.48169556840077071</v>
      </c>
      <c r="BL30" s="276">
        <f t="shared" si="3"/>
        <v>0.51830443159922934</v>
      </c>
      <c r="BM30" s="277"/>
      <c r="BN30" s="281" t="s">
        <v>471</v>
      </c>
      <c r="BO30" s="283" t="s">
        <v>281</v>
      </c>
      <c r="BP30" s="278">
        <f t="shared" si="4"/>
        <v>1</v>
      </c>
      <c r="BQ30" s="279">
        <f t="shared" si="5"/>
        <v>250</v>
      </c>
      <c r="BR30" s="280">
        <f t="shared" si="6"/>
        <v>-249</v>
      </c>
      <c r="BS30" s="277"/>
    </row>
    <row r="31" spans="1:71" x14ac:dyDescent="0.2">
      <c r="A31" s="281" t="s">
        <v>472</v>
      </c>
      <c r="B31" s="282" t="s">
        <v>384</v>
      </c>
      <c r="C31" s="269">
        <v>60</v>
      </c>
      <c r="D31" s="269">
        <v>11</v>
      </c>
      <c r="E31" s="269">
        <v>0</v>
      </c>
      <c r="F31" s="269">
        <v>18</v>
      </c>
      <c r="G31" s="269">
        <v>510</v>
      </c>
      <c r="H31" s="269">
        <v>18</v>
      </c>
      <c r="I31" s="269">
        <v>457</v>
      </c>
      <c r="J31" s="269">
        <v>25</v>
      </c>
      <c r="K31" s="269">
        <v>3</v>
      </c>
      <c r="L31" s="269">
        <v>36</v>
      </c>
      <c r="M31" s="269">
        <v>24</v>
      </c>
      <c r="N31" s="269">
        <v>0</v>
      </c>
      <c r="O31" s="269">
        <v>9</v>
      </c>
      <c r="P31" s="269">
        <v>6</v>
      </c>
      <c r="Q31" s="269">
        <v>1</v>
      </c>
      <c r="R31" s="269">
        <v>5</v>
      </c>
      <c r="S31" s="269">
        <v>1</v>
      </c>
      <c r="T31" s="269">
        <v>1</v>
      </c>
      <c r="U31" s="269">
        <v>72</v>
      </c>
      <c r="V31" s="269">
        <v>0</v>
      </c>
      <c r="W31" s="269">
        <v>2</v>
      </c>
      <c r="X31" s="269">
        <v>60</v>
      </c>
      <c r="Y31" s="269">
        <v>149</v>
      </c>
      <c r="Z31" s="269">
        <v>288</v>
      </c>
      <c r="AA31" s="269">
        <v>6</v>
      </c>
      <c r="AB31" s="269">
        <v>5</v>
      </c>
      <c r="AC31" s="269">
        <v>18</v>
      </c>
      <c r="AD31" s="269">
        <v>1</v>
      </c>
      <c r="AE31" s="269">
        <v>2</v>
      </c>
      <c r="AF31" s="269">
        <v>16</v>
      </c>
      <c r="AG31" s="269">
        <v>0</v>
      </c>
      <c r="AH31" s="269">
        <v>24</v>
      </c>
      <c r="AI31" s="269">
        <v>57</v>
      </c>
      <c r="AJ31" s="269">
        <v>244</v>
      </c>
      <c r="AK31" s="269">
        <v>0</v>
      </c>
      <c r="AL31" s="269">
        <v>23</v>
      </c>
      <c r="AM31" s="269">
        <v>217</v>
      </c>
      <c r="AN31" s="269">
        <v>6</v>
      </c>
      <c r="AO31" s="269">
        <v>25</v>
      </c>
      <c r="AP31" s="270">
        <v>2400</v>
      </c>
      <c r="AQ31" s="269">
        <v>78</v>
      </c>
      <c r="AR31" s="269">
        <v>3821</v>
      </c>
      <c r="AS31" s="269">
        <v>1</v>
      </c>
      <c r="AT31" s="269">
        <v>125</v>
      </c>
      <c r="AU31" s="269">
        <v>259</v>
      </c>
      <c r="AV31" s="269">
        <v>2</v>
      </c>
      <c r="AW31" s="270">
        <v>4286</v>
      </c>
      <c r="AX31" s="269">
        <v>6686</v>
      </c>
      <c r="AY31" s="270">
        <v>617</v>
      </c>
      <c r="AZ31" s="270">
        <v>4903</v>
      </c>
      <c r="BA31" s="269">
        <v>7303</v>
      </c>
      <c r="BB31" s="270">
        <v>-5733</v>
      </c>
      <c r="BC31" s="269">
        <v>-830</v>
      </c>
      <c r="BD31" s="270">
        <v>1570</v>
      </c>
      <c r="BE31" s="271"/>
      <c r="BG31" s="281" t="s">
        <v>472</v>
      </c>
      <c r="BH31" s="283" t="s">
        <v>384</v>
      </c>
      <c r="BI31" s="273">
        <f t="shared" si="0"/>
        <v>6686</v>
      </c>
      <c r="BJ31" s="274">
        <f t="shared" si="1"/>
        <v>5733</v>
      </c>
      <c r="BK31" s="275">
        <f t="shared" si="2"/>
        <v>0.85746335626682624</v>
      </c>
      <c r="BL31" s="276">
        <f t="shared" si="3"/>
        <v>0.14253664373317376</v>
      </c>
      <c r="BM31" s="277"/>
      <c r="BN31" s="281" t="s">
        <v>472</v>
      </c>
      <c r="BO31" s="283" t="s">
        <v>384</v>
      </c>
      <c r="BP31" s="278">
        <f t="shared" si="4"/>
        <v>617</v>
      </c>
      <c r="BQ31" s="279">
        <f t="shared" si="5"/>
        <v>5733</v>
      </c>
      <c r="BR31" s="280">
        <f t="shared" si="6"/>
        <v>-5116</v>
      </c>
      <c r="BS31" s="277"/>
    </row>
    <row r="32" spans="1:71" x14ac:dyDescent="0.2">
      <c r="A32" s="281" t="s">
        <v>473</v>
      </c>
      <c r="B32" s="282" t="s">
        <v>37</v>
      </c>
      <c r="C32" s="269">
        <v>4</v>
      </c>
      <c r="D32" s="269">
        <v>3</v>
      </c>
      <c r="E32" s="269">
        <v>0</v>
      </c>
      <c r="F32" s="269">
        <v>35</v>
      </c>
      <c r="G32" s="269">
        <v>78</v>
      </c>
      <c r="H32" s="269">
        <v>4</v>
      </c>
      <c r="I32" s="269">
        <v>43</v>
      </c>
      <c r="J32" s="269">
        <v>4</v>
      </c>
      <c r="K32" s="269">
        <v>1</v>
      </c>
      <c r="L32" s="269">
        <v>2</v>
      </c>
      <c r="M32" s="269">
        <v>7</v>
      </c>
      <c r="N32" s="269">
        <v>0</v>
      </c>
      <c r="O32" s="269">
        <v>2</v>
      </c>
      <c r="P32" s="269">
        <v>1</v>
      </c>
      <c r="Q32" s="269">
        <v>0</v>
      </c>
      <c r="R32" s="269">
        <v>1</v>
      </c>
      <c r="S32" s="269">
        <v>0</v>
      </c>
      <c r="T32" s="269">
        <v>0</v>
      </c>
      <c r="U32" s="269">
        <v>8</v>
      </c>
      <c r="V32" s="269">
        <v>0</v>
      </c>
      <c r="W32" s="269">
        <v>0</v>
      </c>
      <c r="X32" s="269">
        <v>18</v>
      </c>
      <c r="Y32" s="269">
        <v>32</v>
      </c>
      <c r="Z32" s="269">
        <v>317</v>
      </c>
      <c r="AA32" s="269">
        <v>8</v>
      </c>
      <c r="AB32" s="269">
        <v>7</v>
      </c>
      <c r="AC32" s="269">
        <v>28</v>
      </c>
      <c r="AD32" s="269">
        <v>13</v>
      </c>
      <c r="AE32" s="269">
        <v>169</v>
      </c>
      <c r="AF32" s="269">
        <v>15</v>
      </c>
      <c r="AG32" s="269">
        <v>0</v>
      </c>
      <c r="AH32" s="269">
        <v>51</v>
      </c>
      <c r="AI32" s="269">
        <v>23</v>
      </c>
      <c r="AJ32" s="269">
        <v>29</v>
      </c>
      <c r="AK32" s="269">
        <v>0</v>
      </c>
      <c r="AL32" s="269">
        <v>10</v>
      </c>
      <c r="AM32" s="269">
        <v>31</v>
      </c>
      <c r="AN32" s="269">
        <v>0</v>
      </c>
      <c r="AO32" s="269">
        <v>1</v>
      </c>
      <c r="AP32" s="270">
        <v>945</v>
      </c>
      <c r="AQ32" s="269">
        <v>0</v>
      </c>
      <c r="AR32" s="269">
        <v>1458</v>
      </c>
      <c r="AS32" s="269">
        <v>0</v>
      </c>
      <c r="AT32" s="269">
        <v>0</v>
      </c>
      <c r="AU32" s="269">
        <v>0</v>
      </c>
      <c r="AV32" s="269">
        <v>0</v>
      </c>
      <c r="AW32" s="270">
        <v>1458</v>
      </c>
      <c r="AX32" s="269">
        <v>2403</v>
      </c>
      <c r="AY32" s="270">
        <v>18</v>
      </c>
      <c r="AZ32" s="270">
        <v>1476</v>
      </c>
      <c r="BA32" s="269">
        <v>2421</v>
      </c>
      <c r="BB32" s="270">
        <v>-2137</v>
      </c>
      <c r="BC32" s="269">
        <v>-661</v>
      </c>
      <c r="BD32" s="270">
        <v>284</v>
      </c>
      <c r="BE32" s="271"/>
      <c r="BG32" s="281" t="s">
        <v>473</v>
      </c>
      <c r="BH32" s="283" t="s">
        <v>37</v>
      </c>
      <c r="BI32" s="273">
        <f t="shared" si="0"/>
        <v>2403</v>
      </c>
      <c r="BJ32" s="274">
        <f t="shared" si="1"/>
        <v>2137</v>
      </c>
      <c r="BK32" s="275">
        <f t="shared" si="2"/>
        <v>0.88930503537245109</v>
      </c>
      <c r="BL32" s="276">
        <f t="shared" si="3"/>
        <v>0.11069496462754891</v>
      </c>
      <c r="BM32" s="277"/>
      <c r="BN32" s="281" t="s">
        <v>473</v>
      </c>
      <c r="BO32" s="283" t="s">
        <v>37</v>
      </c>
      <c r="BP32" s="278">
        <f t="shared" si="4"/>
        <v>18</v>
      </c>
      <c r="BQ32" s="279">
        <f t="shared" si="5"/>
        <v>2137</v>
      </c>
      <c r="BR32" s="280">
        <f t="shared" si="6"/>
        <v>-2119</v>
      </c>
      <c r="BS32" s="277"/>
    </row>
    <row r="33" spans="1:71" x14ac:dyDescent="0.2">
      <c r="A33" s="281" t="s">
        <v>474</v>
      </c>
      <c r="B33" s="282" t="s">
        <v>38</v>
      </c>
      <c r="C33" s="269">
        <v>2</v>
      </c>
      <c r="D33" s="269">
        <v>0</v>
      </c>
      <c r="E33" s="269">
        <v>0</v>
      </c>
      <c r="F33" s="269">
        <v>5</v>
      </c>
      <c r="G33" s="269">
        <v>4</v>
      </c>
      <c r="H33" s="269">
        <v>1</v>
      </c>
      <c r="I33" s="269">
        <v>6</v>
      </c>
      <c r="J33" s="269">
        <v>1</v>
      </c>
      <c r="K33" s="269">
        <v>0</v>
      </c>
      <c r="L33" s="269">
        <v>0</v>
      </c>
      <c r="M33" s="269">
        <v>1</v>
      </c>
      <c r="N33" s="269">
        <v>0</v>
      </c>
      <c r="O33" s="269">
        <v>0</v>
      </c>
      <c r="P33" s="269">
        <v>0</v>
      </c>
      <c r="Q33" s="269">
        <v>0</v>
      </c>
      <c r="R33" s="269">
        <v>0</v>
      </c>
      <c r="S33" s="269">
        <v>0</v>
      </c>
      <c r="T33" s="269">
        <v>0</v>
      </c>
      <c r="U33" s="269">
        <v>2</v>
      </c>
      <c r="V33" s="269">
        <v>0</v>
      </c>
      <c r="W33" s="269">
        <v>0</v>
      </c>
      <c r="X33" s="269">
        <v>0</v>
      </c>
      <c r="Y33" s="269">
        <v>9</v>
      </c>
      <c r="Z33" s="269">
        <v>33</v>
      </c>
      <c r="AA33" s="269">
        <v>0</v>
      </c>
      <c r="AB33" s="269">
        <v>0</v>
      </c>
      <c r="AC33" s="269">
        <v>43</v>
      </c>
      <c r="AD33" s="269">
        <v>4</v>
      </c>
      <c r="AE33" s="269">
        <v>22</v>
      </c>
      <c r="AF33" s="269">
        <v>33</v>
      </c>
      <c r="AG33" s="269">
        <v>1</v>
      </c>
      <c r="AH33" s="269">
        <v>4</v>
      </c>
      <c r="AI33" s="269">
        <v>17</v>
      </c>
      <c r="AJ33" s="269">
        <v>74</v>
      </c>
      <c r="AK33" s="269">
        <v>0</v>
      </c>
      <c r="AL33" s="269">
        <v>4</v>
      </c>
      <c r="AM33" s="269">
        <v>24</v>
      </c>
      <c r="AN33" s="269">
        <v>0</v>
      </c>
      <c r="AO33" s="269">
        <v>10</v>
      </c>
      <c r="AP33" s="270">
        <v>300</v>
      </c>
      <c r="AQ33" s="269">
        <v>0</v>
      </c>
      <c r="AR33" s="269">
        <v>2911</v>
      </c>
      <c r="AS33" s="269">
        <v>2</v>
      </c>
      <c r="AT33" s="269">
        <v>0</v>
      </c>
      <c r="AU33" s="269">
        <v>96</v>
      </c>
      <c r="AV33" s="269">
        <v>0</v>
      </c>
      <c r="AW33" s="270">
        <v>3009</v>
      </c>
      <c r="AX33" s="269">
        <v>3309</v>
      </c>
      <c r="AY33" s="270">
        <v>1</v>
      </c>
      <c r="AZ33" s="270">
        <v>3010</v>
      </c>
      <c r="BA33" s="269">
        <v>3310</v>
      </c>
      <c r="BB33" s="270">
        <v>-1072</v>
      </c>
      <c r="BC33" s="269">
        <v>1938</v>
      </c>
      <c r="BD33" s="270">
        <v>2238</v>
      </c>
      <c r="BE33" s="271"/>
      <c r="BG33" s="281" t="s">
        <v>474</v>
      </c>
      <c r="BH33" s="283" t="s">
        <v>38</v>
      </c>
      <c r="BI33" s="273">
        <f t="shared" si="0"/>
        <v>3309</v>
      </c>
      <c r="BJ33" s="274">
        <f t="shared" si="1"/>
        <v>1072</v>
      </c>
      <c r="BK33" s="275">
        <f t="shared" si="2"/>
        <v>0.32396494409187065</v>
      </c>
      <c r="BL33" s="276">
        <f t="shared" si="3"/>
        <v>0.6760350559081294</v>
      </c>
      <c r="BM33" s="277"/>
      <c r="BN33" s="281" t="s">
        <v>474</v>
      </c>
      <c r="BO33" s="283" t="s">
        <v>38</v>
      </c>
      <c r="BP33" s="278">
        <f t="shared" si="4"/>
        <v>1</v>
      </c>
      <c r="BQ33" s="279">
        <f t="shared" si="5"/>
        <v>1072</v>
      </c>
      <c r="BR33" s="280">
        <f t="shared" si="6"/>
        <v>-1071</v>
      </c>
      <c r="BS33" s="277"/>
    </row>
    <row r="34" spans="1:71" x14ac:dyDescent="0.2">
      <c r="A34" s="281" t="s">
        <v>475</v>
      </c>
      <c r="B34" s="282" t="s">
        <v>476</v>
      </c>
      <c r="C34" s="269">
        <v>24</v>
      </c>
      <c r="D34" s="269">
        <v>14</v>
      </c>
      <c r="E34" s="269">
        <v>0</v>
      </c>
      <c r="F34" s="269">
        <v>17</v>
      </c>
      <c r="G34" s="269">
        <v>198</v>
      </c>
      <c r="H34" s="269">
        <v>5</v>
      </c>
      <c r="I34" s="269">
        <v>183</v>
      </c>
      <c r="J34" s="269">
        <v>15</v>
      </c>
      <c r="K34" s="269">
        <v>5</v>
      </c>
      <c r="L34" s="269">
        <v>9</v>
      </c>
      <c r="M34" s="269">
        <v>29</v>
      </c>
      <c r="N34" s="269">
        <v>0</v>
      </c>
      <c r="O34" s="269">
        <v>6</v>
      </c>
      <c r="P34" s="269">
        <v>2</v>
      </c>
      <c r="Q34" s="269">
        <v>0</v>
      </c>
      <c r="R34" s="269">
        <v>1</v>
      </c>
      <c r="S34" s="269">
        <v>0</v>
      </c>
      <c r="T34" s="269">
        <v>0</v>
      </c>
      <c r="U34" s="269">
        <v>24</v>
      </c>
      <c r="V34" s="269">
        <v>0</v>
      </c>
      <c r="W34" s="269">
        <v>0</v>
      </c>
      <c r="X34" s="269">
        <v>113</v>
      </c>
      <c r="Y34" s="269">
        <v>66</v>
      </c>
      <c r="Z34" s="269">
        <v>537</v>
      </c>
      <c r="AA34" s="269">
        <v>4</v>
      </c>
      <c r="AB34" s="269">
        <v>11</v>
      </c>
      <c r="AC34" s="269">
        <v>32</v>
      </c>
      <c r="AD34" s="269">
        <v>7</v>
      </c>
      <c r="AE34" s="269">
        <v>0</v>
      </c>
      <c r="AF34" s="269">
        <v>62</v>
      </c>
      <c r="AG34" s="269">
        <v>0</v>
      </c>
      <c r="AH34" s="269">
        <v>56</v>
      </c>
      <c r="AI34" s="269">
        <v>54</v>
      </c>
      <c r="AJ34" s="269">
        <v>46</v>
      </c>
      <c r="AK34" s="269">
        <v>0</v>
      </c>
      <c r="AL34" s="269">
        <v>5</v>
      </c>
      <c r="AM34" s="269">
        <v>124</v>
      </c>
      <c r="AN34" s="269">
        <v>4</v>
      </c>
      <c r="AO34" s="269">
        <v>33</v>
      </c>
      <c r="AP34" s="270">
        <v>1686</v>
      </c>
      <c r="AQ34" s="269">
        <v>22</v>
      </c>
      <c r="AR34" s="269">
        <v>1121</v>
      </c>
      <c r="AS34" s="269">
        <v>8</v>
      </c>
      <c r="AT34" s="269">
        <v>13</v>
      </c>
      <c r="AU34" s="269">
        <v>17</v>
      </c>
      <c r="AV34" s="269">
        <v>1</v>
      </c>
      <c r="AW34" s="270">
        <v>1182</v>
      </c>
      <c r="AX34" s="269">
        <v>2868</v>
      </c>
      <c r="AY34" s="270">
        <v>910</v>
      </c>
      <c r="AZ34" s="270">
        <v>2092</v>
      </c>
      <c r="BA34" s="269">
        <v>3778</v>
      </c>
      <c r="BB34" s="270">
        <v>-2341</v>
      </c>
      <c r="BC34" s="269">
        <v>-249</v>
      </c>
      <c r="BD34" s="270">
        <v>1437</v>
      </c>
      <c r="BE34" s="271"/>
      <c r="BG34" s="281" t="s">
        <v>475</v>
      </c>
      <c r="BH34" s="283" t="s">
        <v>476</v>
      </c>
      <c r="BI34" s="273">
        <f t="shared" si="0"/>
        <v>2868</v>
      </c>
      <c r="BJ34" s="274">
        <f t="shared" si="1"/>
        <v>2341</v>
      </c>
      <c r="BK34" s="275">
        <f t="shared" si="2"/>
        <v>0.8162482566248257</v>
      </c>
      <c r="BL34" s="276">
        <f t="shared" si="3"/>
        <v>0.1837517433751743</v>
      </c>
      <c r="BM34" s="277"/>
      <c r="BN34" s="281" t="s">
        <v>475</v>
      </c>
      <c r="BO34" s="283" t="s">
        <v>476</v>
      </c>
      <c r="BP34" s="278">
        <f t="shared" si="4"/>
        <v>910</v>
      </c>
      <c r="BQ34" s="279">
        <f t="shared" si="5"/>
        <v>2341</v>
      </c>
      <c r="BR34" s="280">
        <f t="shared" si="6"/>
        <v>-1431</v>
      </c>
      <c r="BS34" s="277"/>
    </row>
    <row r="35" spans="1:71" x14ac:dyDescent="0.2">
      <c r="A35" s="281" t="s">
        <v>477</v>
      </c>
      <c r="B35" s="282" t="s">
        <v>193</v>
      </c>
      <c r="C35" s="269">
        <v>2</v>
      </c>
      <c r="D35" s="269">
        <v>0</v>
      </c>
      <c r="E35" s="269">
        <v>0</v>
      </c>
      <c r="F35" s="269">
        <v>6</v>
      </c>
      <c r="G35" s="269">
        <v>35</v>
      </c>
      <c r="H35" s="269">
        <v>1</v>
      </c>
      <c r="I35" s="269">
        <v>24</v>
      </c>
      <c r="J35" s="269">
        <v>7</v>
      </c>
      <c r="K35" s="269">
        <v>0</v>
      </c>
      <c r="L35" s="269">
        <v>1</v>
      </c>
      <c r="M35" s="269">
        <v>3</v>
      </c>
      <c r="N35" s="269">
        <v>0</v>
      </c>
      <c r="O35" s="269">
        <v>0</v>
      </c>
      <c r="P35" s="269">
        <v>0</v>
      </c>
      <c r="Q35" s="269">
        <v>0</v>
      </c>
      <c r="R35" s="269">
        <v>1</v>
      </c>
      <c r="S35" s="269">
        <v>0</v>
      </c>
      <c r="T35" s="269">
        <v>0</v>
      </c>
      <c r="U35" s="269">
        <v>17</v>
      </c>
      <c r="V35" s="269">
        <v>0</v>
      </c>
      <c r="W35" s="269">
        <v>0</v>
      </c>
      <c r="X35" s="269">
        <v>2</v>
      </c>
      <c r="Y35" s="269">
        <v>21</v>
      </c>
      <c r="Z35" s="269">
        <v>101</v>
      </c>
      <c r="AA35" s="269">
        <v>14</v>
      </c>
      <c r="AB35" s="269">
        <v>3</v>
      </c>
      <c r="AC35" s="269">
        <v>61</v>
      </c>
      <c r="AD35" s="269">
        <v>17</v>
      </c>
      <c r="AE35" s="269">
        <v>0</v>
      </c>
      <c r="AF35" s="269">
        <v>22</v>
      </c>
      <c r="AG35" s="269">
        <v>1</v>
      </c>
      <c r="AH35" s="269">
        <v>75</v>
      </c>
      <c r="AI35" s="269">
        <v>80</v>
      </c>
      <c r="AJ35" s="269">
        <v>45</v>
      </c>
      <c r="AK35" s="269">
        <v>0</v>
      </c>
      <c r="AL35" s="269">
        <v>16</v>
      </c>
      <c r="AM35" s="269">
        <v>58</v>
      </c>
      <c r="AN35" s="269">
        <v>0</v>
      </c>
      <c r="AO35" s="269">
        <v>23</v>
      </c>
      <c r="AP35" s="270">
        <v>636</v>
      </c>
      <c r="AQ35" s="269">
        <v>9</v>
      </c>
      <c r="AR35" s="269">
        <v>983</v>
      </c>
      <c r="AS35" s="269">
        <v>1</v>
      </c>
      <c r="AT35" s="269">
        <v>220</v>
      </c>
      <c r="AU35" s="269">
        <v>179</v>
      </c>
      <c r="AV35" s="269">
        <v>0</v>
      </c>
      <c r="AW35" s="270">
        <v>1392</v>
      </c>
      <c r="AX35" s="269">
        <v>2028</v>
      </c>
      <c r="AY35" s="270">
        <v>8</v>
      </c>
      <c r="AZ35" s="270">
        <v>1400</v>
      </c>
      <c r="BA35" s="269">
        <v>2036</v>
      </c>
      <c r="BB35" s="270">
        <v>-2012</v>
      </c>
      <c r="BC35" s="269">
        <v>-612</v>
      </c>
      <c r="BD35" s="270">
        <v>24</v>
      </c>
      <c r="BE35" s="271"/>
      <c r="BG35" s="281" t="s">
        <v>477</v>
      </c>
      <c r="BH35" s="283" t="s">
        <v>193</v>
      </c>
      <c r="BI35" s="273">
        <f t="shared" si="0"/>
        <v>2028</v>
      </c>
      <c r="BJ35" s="274">
        <f t="shared" si="1"/>
        <v>2012</v>
      </c>
      <c r="BK35" s="275">
        <f t="shared" si="2"/>
        <v>0.99211045364891515</v>
      </c>
      <c r="BL35" s="276">
        <f t="shared" si="3"/>
        <v>7.8895463510848529E-3</v>
      </c>
      <c r="BM35" s="277"/>
      <c r="BN35" s="281" t="s">
        <v>477</v>
      </c>
      <c r="BO35" s="283" t="s">
        <v>193</v>
      </c>
      <c r="BP35" s="278">
        <f t="shared" si="4"/>
        <v>8</v>
      </c>
      <c r="BQ35" s="279">
        <f t="shared" si="5"/>
        <v>2012</v>
      </c>
      <c r="BR35" s="280">
        <f t="shared" si="6"/>
        <v>-2004</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77</v>
      </c>
      <c r="AP36" s="270">
        <v>77</v>
      </c>
      <c r="AQ36" s="269">
        <v>0</v>
      </c>
      <c r="AR36" s="269">
        <v>90</v>
      </c>
      <c r="AS36" s="269">
        <v>2273</v>
      </c>
      <c r="AT36" s="269">
        <v>0</v>
      </c>
      <c r="AU36" s="269">
        <v>0</v>
      </c>
      <c r="AV36" s="269">
        <v>0</v>
      </c>
      <c r="AW36" s="270">
        <v>2363</v>
      </c>
      <c r="AX36" s="269">
        <v>2440</v>
      </c>
      <c r="AY36" s="270">
        <v>0</v>
      </c>
      <c r="AZ36" s="270">
        <v>2363</v>
      </c>
      <c r="BA36" s="269">
        <v>2440</v>
      </c>
      <c r="BB36" s="270">
        <v>0</v>
      </c>
      <c r="BC36" s="269">
        <v>2363</v>
      </c>
      <c r="BD36" s="270">
        <v>2440</v>
      </c>
      <c r="BE36" s="271"/>
      <c r="BG36" s="281" t="s">
        <v>478</v>
      </c>
      <c r="BH36" s="283" t="s">
        <v>39</v>
      </c>
      <c r="BI36" s="273">
        <f t="shared" si="0"/>
        <v>2440</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1</v>
      </c>
      <c r="H37" s="269">
        <v>0</v>
      </c>
      <c r="I37" s="269">
        <v>0</v>
      </c>
      <c r="J37" s="269">
        <v>0</v>
      </c>
      <c r="K37" s="269">
        <v>0</v>
      </c>
      <c r="L37" s="269">
        <v>0</v>
      </c>
      <c r="M37" s="269">
        <v>0</v>
      </c>
      <c r="N37" s="269">
        <v>0</v>
      </c>
      <c r="O37" s="269">
        <v>0</v>
      </c>
      <c r="P37" s="269">
        <v>0</v>
      </c>
      <c r="Q37" s="269">
        <v>0</v>
      </c>
      <c r="R37" s="269">
        <v>0</v>
      </c>
      <c r="S37" s="269">
        <v>0</v>
      </c>
      <c r="T37" s="269">
        <v>0</v>
      </c>
      <c r="U37" s="269">
        <v>1</v>
      </c>
      <c r="V37" s="269">
        <v>0</v>
      </c>
      <c r="W37" s="269">
        <v>0</v>
      </c>
      <c r="X37" s="269">
        <v>0</v>
      </c>
      <c r="Y37" s="269">
        <v>0</v>
      </c>
      <c r="Z37" s="269">
        <v>1</v>
      </c>
      <c r="AA37" s="269">
        <v>0</v>
      </c>
      <c r="AB37" s="269">
        <v>0</v>
      </c>
      <c r="AC37" s="269">
        <v>0</v>
      </c>
      <c r="AD37" s="269">
        <v>0</v>
      </c>
      <c r="AE37" s="269">
        <v>0</v>
      </c>
      <c r="AF37" s="269">
        <v>0</v>
      </c>
      <c r="AG37" s="269">
        <v>0</v>
      </c>
      <c r="AH37" s="269">
        <v>0</v>
      </c>
      <c r="AI37" s="269">
        <v>0</v>
      </c>
      <c r="AJ37" s="269">
        <v>0</v>
      </c>
      <c r="AK37" s="269">
        <v>0</v>
      </c>
      <c r="AL37" s="269">
        <v>0</v>
      </c>
      <c r="AM37" s="269">
        <v>0</v>
      </c>
      <c r="AN37" s="269">
        <v>0</v>
      </c>
      <c r="AO37" s="269">
        <v>0</v>
      </c>
      <c r="AP37" s="270">
        <v>3</v>
      </c>
      <c r="AQ37" s="269">
        <v>0</v>
      </c>
      <c r="AR37" s="269">
        <v>664</v>
      </c>
      <c r="AS37" s="269">
        <v>1760</v>
      </c>
      <c r="AT37" s="269">
        <v>601</v>
      </c>
      <c r="AU37" s="269">
        <v>526</v>
      </c>
      <c r="AV37" s="269">
        <v>0</v>
      </c>
      <c r="AW37" s="270">
        <v>3551</v>
      </c>
      <c r="AX37" s="269">
        <v>3554</v>
      </c>
      <c r="AY37" s="270">
        <v>205</v>
      </c>
      <c r="AZ37" s="270">
        <v>3756</v>
      </c>
      <c r="BA37" s="269">
        <v>3759</v>
      </c>
      <c r="BB37" s="270">
        <v>-815</v>
      </c>
      <c r="BC37" s="269">
        <v>2941</v>
      </c>
      <c r="BD37" s="270">
        <v>2944</v>
      </c>
      <c r="BE37" s="271"/>
      <c r="BG37" s="281" t="s">
        <v>479</v>
      </c>
      <c r="BH37" s="283" t="s">
        <v>40</v>
      </c>
      <c r="BI37" s="273">
        <f t="shared" si="0"/>
        <v>3554</v>
      </c>
      <c r="BJ37" s="274">
        <f t="shared" si="1"/>
        <v>815</v>
      </c>
      <c r="BK37" s="275">
        <f t="shared" si="2"/>
        <v>0.22931907709622959</v>
      </c>
      <c r="BL37" s="276">
        <f t="shared" si="3"/>
        <v>0.77068092290377044</v>
      </c>
      <c r="BM37" s="277"/>
      <c r="BN37" s="281" t="s">
        <v>479</v>
      </c>
      <c r="BO37" s="283" t="s">
        <v>40</v>
      </c>
      <c r="BP37" s="278">
        <f t="shared" si="4"/>
        <v>205</v>
      </c>
      <c r="BQ37" s="279">
        <f t="shared" si="5"/>
        <v>815</v>
      </c>
      <c r="BR37" s="280">
        <f t="shared" si="6"/>
        <v>-610</v>
      </c>
      <c r="BS37" s="277"/>
    </row>
    <row r="38" spans="1:71" x14ac:dyDescent="0.2">
      <c r="A38" s="281" t="s">
        <v>480</v>
      </c>
      <c r="B38" s="282" t="s">
        <v>481</v>
      </c>
      <c r="C38" s="269">
        <v>0</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1</v>
      </c>
      <c r="AA38" s="269">
        <v>0</v>
      </c>
      <c r="AB38" s="269">
        <v>0</v>
      </c>
      <c r="AC38" s="269">
        <v>0</v>
      </c>
      <c r="AD38" s="269">
        <v>0</v>
      </c>
      <c r="AE38" s="269">
        <v>0</v>
      </c>
      <c r="AF38" s="269">
        <v>4</v>
      </c>
      <c r="AG38" s="269">
        <v>0</v>
      </c>
      <c r="AH38" s="269">
        <v>0</v>
      </c>
      <c r="AI38" s="269">
        <v>0</v>
      </c>
      <c r="AJ38" s="269">
        <v>80</v>
      </c>
      <c r="AK38" s="269">
        <v>0</v>
      </c>
      <c r="AL38" s="269">
        <v>0</v>
      </c>
      <c r="AM38" s="269">
        <v>0</v>
      </c>
      <c r="AN38" s="269">
        <v>0</v>
      </c>
      <c r="AO38" s="269">
        <v>1</v>
      </c>
      <c r="AP38" s="270">
        <v>86</v>
      </c>
      <c r="AQ38" s="269">
        <v>30</v>
      </c>
      <c r="AR38" s="269">
        <v>1149</v>
      </c>
      <c r="AS38" s="269">
        <v>5241</v>
      </c>
      <c r="AT38" s="269">
        <v>0</v>
      </c>
      <c r="AU38" s="269">
        <v>0</v>
      </c>
      <c r="AV38" s="269">
        <v>0</v>
      </c>
      <c r="AW38" s="270">
        <v>6420</v>
      </c>
      <c r="AX38" s="269">
        <v>6506</v>
      </c>
      <c r="AY38" s="270">
        <v>7</v>
      </c>
      <c r="AZ38" s="270">
        <v>6427</v>
      </c>
      <c r="BA38" s="269">
        <v>6513</v>
      </c>
      <c r="BB38" s="270">
        <v>-2526</v>
      </c>
      <c r="BC38" s="269">
        <v>3901</v>
      </c>
      <c r="BD38" s="270">
        <v>3987</v>
      </c>
      <c r="BE38" s="271"/>
      <c r="BG38" s="281" t="s">
        <v>480</v>
      </c>
      <c r="BH38" s="283" t="s">
        <v>481</v>
      </c>
      <c r="BI38" s="273">
        <f t="shared" si="0"/>
        <v>6506</v>
      </c>
      <c r="BJ38" s="274">
        <f t="shared" si="1"/>
        <v>2526</v>
      </c>
      <c r="BK38" s="275">
        <f t="shared" si="2"/>
        <v>0.38825699354442056</v>
      </c>
      <c r="BL38" s="276">
        <f t="shared" si="3"/>
        <v>0.61174300645557944</v>
      </c>
      <c r="BM38" s="277"/>
      <c r="BN38" s="281" t="s">
        <v>480</v>
      </c>
      <c r="BO38" s="283" t="s">
        <v>481</v>
      </c>
      <c r="BP38" s="278">
        <f t="shared" si="4"/>
        <v>7</v>
      </c>
      <c r="BQ38" s="279">
        <f t="shared" si="5"/>
        <v>2526</v>
      </c>
      <c r="BR38" s="280">
        <f t="shared" si="6"/>
        <v>-2519</v>
      </c>
      <c r="BS38" s="277"/>
    </row>
    <row r="39" spans="1:71" x14ac:dyDescent="0.2">
      <c r="A39" s="281" t="s">
        <v>482</v>
      </c>
      <c r="B39" s="282" t="s">
        <v>483</v>
      </c>
      <c r="C39" s="269">
        <v>0</v>
      </c>
      <c r="D39" s="269">
        <v>0</v>
      </c>
      <c r="E39" s="269">
        <v>0</v>
      </c>
      <c r="F39" s="269">
        <v>1</v>
      </c>
      <c r="G39" s="269">
        <v>11</v>
      </c>
      <c r="H39" s="269">
        <v>0</v>
      </c>
      <c r="I39" s="269">
        <v>2</v>
      </c>
      <c r="J39" s="269">
        <v>1</v>
      </c>
      <c r="K39" s="269">
        <v>0</v>
      </c>
      <c r="L39" s="269">
        <v>0</v>
      </c>
      <c r="M39" s="269">
        <v>0</v>
      </c>
      <c r="N39" s="269">
        <v>0</v>
      </c>
      <c r="O39" s="269">
        <v>0</v>
      </c>
      <c r="P39" s="269">
        <v>0</v>
      </c>
      <c r="Q39" s="269">
        <v>0</v>
      </c>
      <c r="R39" s="269">
        <v>0</v>
      </c>
      <c r="S39" s="269">
        <v>0</v>
      </c>
      <c r="T39" s="269">
        <v>0</v>
      </c>
      <c r="U39" s="269">
        <v>1</v>
      </c>
      <c r="V39" s="269">
        <v>0</v>
      </c>
      <c r="W39" s="269">
        <v>0</v>
      </c>
      <c r="X39" s="269">
        <v>0</v>
      </c>
      <c r="Y39" s="269">
        <v>2</v>
      </c>
      <c r="Z39" s="269">
        <v>6</v>
      </c>
      <c r="AA39" s="269">
        <v>3</v>
      </c>
      <c r="AB39" s="269">
        <v>0</v>
      </c>
      <c r="AC39" s="269">
        <v>0</v>
      </c>
      <c r="AD39" s="269">
        <v>1</v>
      </c>
      <c r="AE39" s="269">
        <v>0</v>
      </c>
      <c r="AF39" s="269">
        <v>2</v>
      </c>
      <c r="AG39" s="269">
        <v>0</v>
      </c>
      <c r="AH39" s="269">
        <v>0</v>
      </c>
      <c r="AI39" s="269">
        <v>6</v>
      </c>
      <c r="AJ39" s="269">
        <v>4</v>
      </c>
      <c r="AK39" s="269">
        <v>0</v>
      </c>
      <c r="AL39" s="269">
        <v>1</v>
      </c>
      <c r="AM39" s="269">
        <v>3</v>
      </c>
      <c r="AN39" s="269">
        <v>0</v>
      </c>
      <c r="AO39" s="269">
        <v>1</v>
      </c>
      <c r="AP39" s="270">
        <v>45</v>
      </c>
      <c r="AQ39" s="269">
        <v>0</v>
      </c>
      <c r="AR39" s="269">
        <v>332</v>
      </c>
      <c r="AS39" s="269">
        <v>0</v>
      </c>
      <c r="AT39" s="269">
        <v>0</v>
      </c>
      <c r="AU39" s="269">
        <v>0</v>
      </c>
      <c r="AV39" s="269">
        <v>0</v>
      </c>
      <c r="AW39" s="270">
        <v>332</v>
      </c>
      <c r="AX39" s="269">
        <v>377</v>
      </c>
      <c r="AY39" s="270">
        <v>0</v>
      </c>
      <c r="AZ39" s="270">
        <v>332</v>
      </c>
      <c r="BA39" s="269">
        <v>377</v>
      </c>
      <c r="BB39" s="270">
        <v>-377</v>
      </c>
      <c r="BC39" s="269">
        <v>-45</v>
      </c>
      <c r="BD39" s="270">
        <v>0</v>
      </c>
      <c r="BE39" s="271"/>
      <c r="BG39" s="281" t="s">
        <v>482</v>
      </c>
      <c r="BH39" s="283" t="s">
        <v>483</v>
      </c>
      <c r="BI39" s="273">
        <f t="shared" si="0"/>
        <v>377</v>
      </c>
      <c r="BJ39" s="274">
        <f t="shared" si="1"/>
        <v>377</v>
      </c>
      <c r="BK39" s="275">
        <f t="shared" si="2"/>
        <v>1</v>
      </c>
      <c r="BL39" s="276">
        <f t="shared" si="3"/>
        <v>0</v>
      </c>
      <c r="BM39" s="277"/>
      <c r="BN39" s="281" t="s">
        <v>482</v>
      </c>
      <c r="BO39" s="283" t="s">
        <v>483</v>
      </c>
      <c r="BP39" s="278">
        <f t="shared" si="4"/>
        <v>0</v>
      </c>
      <c r="BQ39" s="279">
        <f t="shared" si="5"/>
        <v>377</v>
      </c>
      <c r="BR39" s="280">
        <f t="shared" si="6"/>
        <v>-377</v>
      </c>
      <c r="BS39" s="277"/>
    </row>
    <row r="40" spans="1:71" x14ac:dyDescent="0.2">
      <c r="A40" s="281" t="s">
        <v>484</v>
      </c>
      <c r="B40" s="282" t="s">
        <v>41</v>
      </c>
      <c r="C40" s="269">
        <v>16</v>
      </c>
      <c r="D40" s="269">
        <v>8</v>
      </c>
      <c r="E40" s="269">
        <v>0</v>
      </c>
      <c r="F40" s="269">
        <v>40</v>
      </c>
      <c r="G40" s="269">
        <v>274</v>
      </c>
      <c r="H40" s="269">
        <v>7</v>
      </c>
      <c r="I40" s="269">
        <v>87</v>
      </c>
      <c r="J40" s="269">
        <v>29</v>
      </c>
      <c r="K40" s="269">
        <v>2</v>
      </c>
      <c r="L40" s="269">
        <v>20</v>
      </c>
      <c r="M40" s="269">
        <v>33</v>
      </c>
      <c r="N40" s="269">
        <v>0</v>
      </c>
      <c r="O40" s="269">
        <v>2</v>
      </c>
      <c r="P40" s="269">
        <v>3</v>
      </c>
      <c r="Q40" s="269">
        <v>1</v>
      </c>
      <c r="R40" s="269">
        <v>4</v>
      </c>
      <c r="S40" s="269">
        <v>0</v>
      </c>
      <c r="T40" s="269">
        <v>0</v>
      </c>
      <c r="U40" s="269">
        <v>51</v>
      </c>
      <c r="V40" s="269">
        <v>0</v>
      </c>
      <c r="W40" s="269">
        <v>1</v>
      </c>
      <c r="X40" s="269">
        <v>23</v>
      </c>
      <c r="Y40" s="269">
        <v>242</v>
      </c>
      <c r="Z40" s="269">
        <v>1130</v>
      </c>
      <c r="AA40" s="269">
        <v>46</v>
      </c>
      <c r="AB40" s="269">
        <v>17</v>
      </c>
      <c r="AC40" s="269">
        <v>136</v>
      </c>
      <c r="AD40" s="269">
        <v>32</v>
      </c>
      <c r="AE40" s="269">
        <v>5</v>
      </c>
      <c r="AF40" s="269">
        <v>137</v>
      </c>
      <c r="AG40" s="269">
        <v>5</v>
      </c>
      <c r="AH40" s="269">
        <v>225</v>
      </c>
      <c r="AI40" s="269">
        <v>202</v>
      </c>
      <c r="AJ40" s="269">
        <v>188</v>
      </c>
      <c r="AK40" s="269">
        <v>0</v>
      </c>
      <c r="AL40" s="269">
        <v>111</v>
      </c>
      <c r="AM40" s="269">
        <v>74</v>
      </c>
      <c r="AN40" s="269">
        <v>0</v>
      </c>
      <c r="AO40" s="269">
        <v>11</v>
      </c>
      <c r="AP40" s="270">
        <v>3162</v>
      </c>
      <c r="AQ40" s="269">
        <v>32</v>
      </c>
      <c r="AR40" s="269">
        <v>889</v>
      </c>
      <c r="AS40" s="269">
        <v>0</v>
      </c>
      <c r="AT40" s="269">
        <v>37</v>
      </c>
      <c r="AU40" s="269">
        <v>50</v>
      </c>
      <c r="AV40" s="269">
        <v>0</v>
      </c>
      <c r="AW40" s="270">
        <v>1008</v>
      </c>
      <c r="AX40" s="269">
        <v>4170</v>
      </c>
      <c r="AY40" s="270">
        <v>89</v>
      </c>
      <c r="AZ40" s="270">
        <v>1097</v>
      </c>
      <c r="BA40" s="269">
        <v>4259</v>
      </c>
      <c r="BB40" s="270">
        <v>-3436</v>
      </c>
      <c r="BC40" s="269">
        <v>-2339</v>
      </c>
      <c r="BD40" s="270">
        <v>823</v>
      </c>
      <c r="BE40" s="271"/>
      <c r="BG40" s="281" t="s">
        <v>484</v>
      </c>
      <c r="BH40" s="283" t="s">
        <v>41</v>
      </c>
      <c r="BI40" s="273">
        <f t="shared" si="0"/>
        <v>4170</v>
      </c>
      <c r="BJ40" s="274">
        <f t="shared" si="1"/>
        <v>3436</v>
      </c>
      <c r="BK40" s="275">
        <f t="shared" si="2"/>
        <v>0.82398081534772183</v>
      </c>
      <c r="BL40" s="276">
        <f t="shared" si="3"/>
        <v>0.17601918465227817</v>
      </c>
      <c r="BM40" s="277"/>
      <c r="BN40" s="281" t="s">
        <v>484</v>
      </c>
      <c r="BO40" s="283" t="s">
        <v>41</v>
      </c>
      <c r="BP40" s="278">
        <f t="shared" si="4"/>
        <v>89</v>
      </c>
      <c r="BQ40" s="279">
        <f t="shared" si="5"/>
        <v>3436</v>
      </c>
      <c r="BR40" s="280">
        <f t="shared" si="6"/>
        <v>-3347</v>
      </c>
      <c r="BS40" s="277"/>
    </row>
    <row r="41" spans="1:71" x14ac:dyDescent="0.2">
      <c r="A41" s="286">
        <v>37</v>
      </c>
      <c r="B41" s="282" t="s">
        <v>42</v>
      </c>
      <c r="C41" s="269">
        <v>0</v>
      </c>
      <c r="D41" s="269">
        <v>0</v>
      </c>
      <c r="E41" s="269">
        <v>0</v>
      </c>
      <c r="F41" s="269">
        <v>0</v>
      </c>
      <c r="G41" s="269">
        <v>2</v>
      </c>
      <c r="H41" s="269">
        <v>0</v>
      </c>
      <c r="I41" s="269">
        <v>0</v>
      </c>
      <c r="J41" s="269">
        <v>0</v>
      </c>
      <c r="K41" s="269">
        <v>0</v>
      </c>
      <c r="L41" s="269">
        <v>0</v>
      </c>
      <c r="M41" s="269">
        <v>0</v>
      </c>
      <c r="N41" s="269">
        <v>0</v>
      </c>
      <c r="O41" s="269">
        <v>0</v>
      </c>
      <c r="P41" s="269">
        <v>0</v>
      </c>
      <c r="Q41" s="269">
        <v>0</v>
      </c>
      <c r="R41" s="269">
        <v>0</v>
      </c>
      <c r="S41" s="269">
        <v>0</v>
      </c>
      <c r="T41" s="269">
        <v>0</v>
      </c>
      <c r="U41" s="269">
        <v>0</v>
      </c>
      <c r="V41" s="269">
        <v>0</v>
      </c>
      <c r="W41" s="269">
        <v>0</v>
      </c>
      <c r="X41" s="269">
        <v>0</v>
      </c>
      <c r="Y41" s="269">
        <v>1</v>
      </c>
      <c r="Z41" s="269">
        <v>2</v>
      </c>
      <c r="AA41" s="269">
        <v>0</v>
      </c>
      <c r="AB41" s="269">
        <v>0</v>
      </c>
      <c r="AC41" s="269">
        <v>1</v>
      </c>
      <c r="AD41" s="269">
        <v>0</v>
      </c>
      <c r="AE41" s="269">
        <v>1</v>
      </c>
      <c r="AF41" s="269">
        <v>0</v>
      </c>
      <c r="AG41" s="269">
        <v>0</v>
      </c>
      <c r="AH41" s="269">
        <v>1</v>
      </c>
      <c r="AI41" s="269">
        <v>9</v>
      </c>
      <c r="AJ41" s="269">
        <v>52</v>
      </c>
      <c r="AK41" s="269">
        <v>0</v>
      </c>
      <c r="AL41" s="269">
        <v>0</v>
      </c>
      <c r="AM41" s="269">
        <v>58</v>
      </c>
      <c r="AN41" s="269">
        <v>0</v>
      </c>
      <c r="AO41" s="269">
        <v>0</v>
      </c>
      <c r="AP41" s="270">
        <v>127</v>
      </c>
      <c r="AQ41" s="269">
        <v>534</v>
      </c>
      <c r="AR41" s="269">
        <v>2549</v>
      </c>
      <c r="AS41" s="269">
        <v>0</v>
      </c>
      <c r="AT41" s="269">
        <v>0</v>
      </c>
      <c r="AU41" s="269">
        <v>0</v>
      </c>
      <c r="AV41" s="269">
        <v>0</v>
      </c>
      <c r="AW41" s="270">
        <v>3083</v>
      </c>
      <c r="AX41" s="269">
        <v>3210</v>
      </c>
      <c r="AY41" s="270">
        <v>1561</v>
      </c>
      <c r="AZ41" s="270">
        <v>4644</v>
      </c>
      <c r="BA41" s="269">
        <v>4771</v>
      </c>
      <c r="BB41" s="270">
        <v>-2069</v>
      </c>
      <c r="BC41" s="269">
        <v>2575</v>
      </c>
      <c r="BD41" s="270">
        <v>2702</v>
      </c>
      <c r="BE41" s="271"/>
      <c r="BG41" s="286">
        <v>37</v>
      </c>
      <c r="BH41" s="283" t="s">
        <v>42</v>
      </c>
      <c r="BI41" s="273">
        <f t="shared" si="0"/>
        <v>3210</v>
      </c>
      <c r="BJ41" s="274">
        <f t="shared" si="1"/>
        <v>2069</v>
      </c>
      <c r="BK41" s="275">
        <f t="shared" si="2"/>
        <v>0.64454828660436136</v>
      </c>
      <c r="BL41" s="276">
        <f t="shared" si="3"/>
        <v>0.35545171339563864</v>
      </c>
      <c r="BM41" s="277"/>
      <c r="BN41" s="286">
        <v>37</v>
      </c>
      <c r="BO41" s="283" t="s">
        <v>42</v>
      </c>
      <c r="BP41" s="278">
        <f t="shared" si="4"/>
        <v>1561</v>
      </c>
      <c r="BQ41" s="279">
        <f t="shared" si="5"/>
        <v>2069</v>
      </c>
      <c r="BR41" s="280">
        <f t="shared" si="6"/>
        <v>-508</v>
      </c>
      <c r="BS41" s="277"/>
    </row>
    <row r="42" spans="1:71" x14ac:dyDescent="0.2">
      <c r="A42" s="287">
        <v>38</v>
      </c>
      <c r="B42" s="268" t="s">
        <v>282</v>
      </c>
      <c r="C42" s="269">
        <v>8</v>
      </c>
      <c r="D42" s="269">
        <v>17</v>
      </c>
      <c r="E42" s="269">
        <v>0</v>
      </c>
      <c r="F42" s="269">
        <v>8</v>
      </c>
      <c r="G42" s="269">
        <v>51</v>
      </c>
      <c r="H42" s="269">
        <v>0</v>
      </c>
      <c r="I42" s="269">
        <v>26</v>
      </c>
      <c r="J42" s="269">
        <v>0</v>
      </c>
      <c r="K42" s="269">
        <v>0</v>
      </c>
      <c r="L42" s="269">
        <v>0</v>
      </c>
      <c r="M42" s="269">
        <v>8</v>
      </c>
      <c r="N42" s="269">
        <v>0</v>
      </c>
      <c r="O42" s="269">
        <v>0</v>
      </c>
      <c r="P42" s="269">
        <v>0</v>
      </c>
      <c r="Q42" s="269">
        <v>0</v>
      </c>
      <c r="R42" s="269">
        <v>0</v>
      </c>
      <c r="S42" s="269">
        <v>0</v>
      </c>
      <c r="T42" s="269">
        <v>0</v>
      </c>
      <c r="U42" s="269">
        <v>8</v>
      </c>
      <c r="V42" s="269">
        <v>0</v>
      </c>
      <c r="W42" s="269">
        <v>0</v>
      </c>
      <c r="X42" s="269">
        <v>8</v>
      </c>
      <c r="Y42" s="269">
        <v>17</v>
      </c>
      <c r="Z42" s="269">
        <v>8</v>
      </c>
      <c r="AA42" s="269">
        <v>0</v>
      </c>
      <c r="AB42" s="269">
        <v>8</v>
      </c>
      <c r="AC42" s="269">
        <v>26</v>
      </c>
      <c r="AD42" s="269">
        <v>8</v>
      </c>
      <c r="AE42" s="269">
        <v>0</v>
      </c>
      <c r="AF42" s="269">
        <v>16</v>
      </c>
      <c r="AG42" s="269">
        <v>0</v>
      </c>
      <c r="AH42" s="269">
        <v>60</v>
      </c>
      <c r="AI42" s="269">
        <v>103</v>
      </c>
      <c r="AJ42" s="269">
        <v>69</v>
      </c>
      <c r="AK42" s="269">
        <v>0</v>
      </c>
      <c r="AL42" s="269">
        <v>8</v>
      </c>
      <c r="AM42" s="269">
        <v>34</v>
      </c>
      <c r="AN42" s="269">
        <v>0</v>
      </c>
      <c r="AO42" s="269">
        <v>0</v>
      </c>
      <c r="AP42" s="270">
        <v>491</v>
      </c>
      <c r="AQ42" s="269">
        <v>0</v>
      </c>
      <c r="AR42" s="269">
        <v>0</v>
      </c>
      <c r="AS42" s="269">
        <v>0</v>
      </c>
      <c r="AT42" s="269">
        <v>0</v>
      </c>
      <c r="AU42" s="269">
        <v>0</v>
      </c>
      <c r="AV42" s="269">
        <v>0</v>
      </c>
      <c r="AW42" s="270">
        <v>0</v>
      </c>
      <c r="AX42" s="269">
        <v>491</v>
      </c>
      <c r="AY42" s="270">
        <v>0</v>
      </c>
      <c r="AZ42" s="270">
        <v>0</v>
      </c>
      <c r="BA42" s="269">
        <v>491</v>
      </c>
      <c r="BB42" s="270">
        <v>0</v>
      </c>
      <c r="BC42" s="269">
        <v>0</v>
      </c>
      <c r="BD42" s="270">
        <v>491</v>
      </c>
      <c r="BE42" s="271"/>
      <c r="BG42" s="287">
        <v>38</v>
      </c>
      <c r="BH42" s="272" t="s">
        <v>282</v>
      </c>
      <c r="BI42" s="273">
        <f t="shared" si="0"/>
        <v>491</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3</v>
      </c>
      <c r="D43" s="269">
        <v>2</v>
      </c>
      <c r="E43" s="269">
        <v>0</v>
      </c>
      <c r="F43" s="269">
        <v>12</v>
      </c>
      <c r="G43" s="269">
        <v>73</v>
      </c>
      <c r="H43" s="269">
        <v>1</v>
      </c>
      <c r="I43" s="269">
        <v>16</v>
      </c>
      <c r="J43" s="269">
        <v>1</v>
      </c>
      <c r="K43" s="269">
        <v>0</v>
      </c>
      <c r="L43" s="269">
        <v>1</v>
      </c>
      <c r="M43" s="269">
        <v>6</v>
      </c>
      <c r="N43" s="269">
        <v>0</v>
      </c>
      <c r="O43" s="269">
        <v>1</v>
      </c>
      <c r="P43" s="269">
        <v>1</v>
      </c>
      <c r="Q43" s="269">
        <v>0</v>
      </c>
      <c r="R43" s="269">
        <v>1</v>
      </c>
      <c r="S43" s="269">
        <v>0</v>
      </c>
      <c r="T43" s="269">
        <v>0</v>
      </c>
      <c r="U43" s="269">
        <v>4</v>
      </c>
      <c r="V43" s="269">
        <v>0</v>
      </c>
      <c r="W43" s="269">
        <v>0</v>
      </c>
      <c r="X43" s="269">
        <v>3</v>
      </c>
      <c r="Y43" s="269">
        <v>40</v>
      </c>
      <c r="Z43" s="269">
        <v>53</v>
      </c>
      <c r="AA43" s="269">
        <v>4</v>
      </c>
      <c r="AB43" s="269">
        <v>6</v>
      </c>
      <c r="AC43" s="269">
        <v>15</v>
      </c>
      <c r="AD43" s="269">
        <v>3</v>
      </c>
      <c r="AE43" s="269">
        <v>0</v>
      </c>
      <c r="AF43" s="269">
        <v>18</v>
      </c>
      <c r="AG43" s="269">
        <v>0</v>
      </c>
      <c r="AH43" s="269">
        <v>9</v>
      </c>
      <c r="AI43" s="269">
        <v>43</v>
      </c>
      <c r="AJ43" s="269">
        <v>20</v>
      </c>
      <c r="AK43" s="269">
        <v>0</v>
      </c>
      <c r="AL43" s="269">
        <v>5</v>
      </c>
      <c r="AM43" s="269">
        <v>11</v>
      </c>
      <c r="AN43" s="269">
        <v>0</v>
      </c>
      <c r="AO43" s="269">
        <v>0</v>
      </c>
      <c r="AP43" s="270">
        <v>352</v>
      </c>
      <c r="AQ43" s="269">
        <v>0</v>
      </c>
      <c r="AR43" s="269">
        <v>526</v>
      </c>
      <c r="AS43" s="269">
        <v>0</v>
      </c>
      <c r="AT43" s="269">
        <v>0</v>
      </c>
      <c r="AU43" s="269">
        <v>0</v>
      </c>
      <c r="AV43" s="269">
        <v>0</v>
      </c>
      <c r="AW43" s="270">
        <v>526</v>
      </c>
      <c r="AX43" s="269">
        <v>878</v>
      </c>
      <c r="AY43" s="270">
        <v>1</v>
      </c>
      <c r="AZ43" s="270">
        <v>527</v>
      </c>
      <c r="BA43" s="269">
        <v>879</v>
      </c>
      <c r="BB43" s="270">
        <v>-477</v>
      </c>
      <c r="BC43" s="269">
        <v>50</v>
      </c>
      <c r="BD43" s="270">
        <v>402</v>
      </c>
      <c r="BE43" s="271"/>
      <c r="BG43" s="287">
        <v>39</v>
      </c>
      <c r="BH43" s="272" t="s">
        <v>283</v>
      </c>
      <c r="BI43" s="273">
        <f t="shared" si="0"/>
        <v>878</v>
      </c>
      <c r="BJ43" s="274">
        <f t="shared" si="1"/>
        <v>477</v>
      </c>
      <c r="BK43" s="275">
        <f t="shared" si="2"/>
        <v>0.5432801822323462</v>
      </c>
      <c r="BL43" s="276">
        <f t="shared" si="3"/>
        <v>0.4567198177676538</v>
      </c>
      <c r="BM43" s="277"/>
      <c r="BN43" s="287">
        <v>39</v>
      </c>
      <c r="BO43" s="272" t="s">
        <v>283</v>
      </c>
      <c r="BP43" s="278">
        <f t="shared" si="4"/>
        <v>1</v>
      </c>
      <c r="BQ43" s="279">
        <f t="shared" si="5"/>
        <v>477</v>
      </c>
      <c r="BR43" s="280">
        <f t="shared" si="6"/>
        <v>-476</v>
      </c>
      <c r="BS43" s="277"/>
    </row>
    <row r="44" spans="1:71" x14ac:dyDescent="0.2">
      <c r="A44" s="288">
        <v>40</v>
      </c>
      <c r="B44" s="289" t="s">
        <v>43</v>
      </c>
      <c r="C44" s="290">
        <v>451</v>
      </c>
      <c r="D44" s="290">
        <v>151</v>
      </c>
      <c r="E44" s="290">
        <v>0</v>
      </c>
      <c r="F44" s="290">
        <v>254</v>
      </c>
      <c r="G44" s="290">
        <v>4516</v>
      </c>
      <c r="H44" s="290">
        <v>142</v>
      </c>
      <c r="I44" s="290">
        <v>3638</v>
      </c>
      <c r="J44" s="290">
        <v>442</v>
      </c>
      <c r="K44" s="290">
        <v>204</v>
      </c>
      <c r="L44" s="290">
        <v>392</v>
      </c>
      <c r="M44" s="290">
        <v>332</v>
      </c>
      <c r="N44" s="290">
        <v>4</v>
      </c>
      <c r="O44" s="290">
        <v>182</v>
      </c>
      <c r="P44" s="290">
        <v>63</v>
      </c>
      <c r="Q44" s="290">
        <v>12</v>
      </c>
      <c r="R44" s="290">
        <v>69</v>
      </c>
      <c r="S44" s="290">
        <v>4</v>
      </c>
      <c r="T44" s="290">
        <v>7</v>
      </c>
      <c r="U44" s="290">
        <v>899</v>
      </c>
      <c r="V44" s="290">
        <v>3</v>
      </c>
      <c r="W44" s="290">
        <v>38</v>
      </c>
      <c r="X44" s="290">
        <v>494</v>
      </c>
      <c r="Y44" s="290">
        <v>1377</v>
      </c>
      <c r="Z44" s="290">
        <v>10736</v>
      </c>
      <c r="AA44" s="290">
        <v>171</v>
      </c>
      <c r="AB44" s="290">
        <v>97</v>
      </c>
      <c r="AC44" s="290">
        <v>453</v>
      </c>
      <c r="AD44" s="290">
        <v>95</v>
      </c>
      <c r="AE44" s="290">
        <v>223</v>
      </c>
      <c r="AF44" s="290">
        <v>430</v>
      </c>
      <c r="AG44" s="290">
        <v>7</v>
      </c>
      <c r="AH44" s="290">
        <v>750</v>
      </c>
      <c r="AI44" s="290">
        <v>868</v>
      </c>
      <c r="AJ44" s="290">
        <v>1795</v>
      </c>
      <c r="AK44" s="290">
        <v>0</v>
      </c>
      <c r="AL44" s="290">
        <v>322</v>
      </c>
      <c r="AM44" s="290">
        <v>1384</v>
      </c>
      <c r="AN44" s="290">
        <v>491</v>
      </c>
      <c r="AO44" s="290">
        <v>274</v>
      </c>
      <c r="AP44" s="291">
        <v>31770</v>
      </c>
      <c r="AQ44" s="290">
        <v>803</v>
      </c>
      <c r="AR44" s="290">
        <v>22007</v>
      </c>
      <c r="AS44" s="290">
        <v>9363</v>
      </c>
      <c r="AT44" s="290">
        <v>3445</v>
      </c>
      <c r="AU44" s="290">
        <v>2351</v>
      </c>
      <c r="AV44" s="290">
        <v>-35</v>
      </c>
      <c r="AW44" s="291">
        <v>37934</v>
      </c>
      <c r="AX44" s="290">
        <v>69704</v>
      </c>
      <c r="AY44" s="291">
        <v>35090</v>
      </c>
      <c r="AZ44" s="291">
        <v>73024</v>
      </c>
      <c r="BA44" s="290">
        <v>104794</v>
      </c>
      <c r="BB44" s="291">
        <v>-44372</v>
      </c>
      <c r="BC44" s="290">
        <v>28652</v>
      </c>
      <c r="BD44" s="291">
        <v>60422</v>
      </c>
      <c r="BE44" s="271"/>
      <c r="BG44" s="288">
        <v>40</v>
      </c>
      <c r="BH44" s="292" t="s">
        <v>43</v>
      </c>
      <c r="BI44" s="293">
        <f t="shared" si="0"/>
        <v>69704</v>
      </c>
      <c r="BJ44" s="294">
        <f t="shared" si="1"/>
        <v>44372</v>
      </c>
      <c r="BK44" s="295">
        <f t="shared" si="2"/>
        <v>0.63657752783197519</v>
      </c>
      <c r="BL44" s="296">
        <f t="shared" si="3"/>
        <v>0.36342247216802481</v>
      </c>
      <c r="BM44" s="277"/>
      <c r="BN44" s="288">
        <v>40</v>
      </c>
      <c r="BO44" s="292" t="s">
        <v>43</v>
      </c>
      <c r="BP44" s="297">
        <f t="shared" si="4"/>
        <v>35090</v>
      </c>
      <c r="BQ44" s="298">
        <f t="shared" si="5"/>
        <v>44372</v>
      </c>
      <c r="BR44" s="299">
        <f t="shared" si="6"/>
        <v>-9282</v>
      </c>
    </row>
    <row r="45" spans="1:71" x14ac:dyDescent="0.2">
      <c r="A45" s="300">
        <v>41</v>
      </c>
      <c r="B45" s="301" t="s">
        <v>52</v>
      </c>
      <c r="C45" s="302">
        <v>3</v>
      </c>
      <c r="D45" s="302">
        <v>3</v>
      </c>
      <c r="E45" s="302">
        <v>0</v>
      </c>
      <c r="F45" s="302">
        <v>49</v>
      </c>
      <c r="G45" s="302">
        <v>115</v>
      </c>
      <c r="H45" s="302">
        <v>3</v>
      </c>
      <c r="I45" s="302">
        <v>113</v>
      </c>
      <c r="J45" s="302">
        <v>8</v>
      </c>
      <c r="K45" s="302">
        <v>3</v>
      </c>
      <c r="L45" s="302">
        <v>10</v>
      </c>
      <c r="M45" s="302">
        <v>10</v>
      </c>
      <c r="N45" s="302">
        <v>0</v>
      </c>
      <c r="O45" s="302">
        <v>1</v>
      </c>
      <c r="P45" s="302">
        <v>2</v>
      </c>
      <c r="Q45" s="302">
        <v>0</v>
      </c>
      <c r="R45" s="302">
        <v>2</v>
      </c>
      <c r="S45" s="302">
        <v>0</v>
      </c>
      <c r="T45" s="302">
        <v>0</v>
      </c>
      <c r="U45" s="302">
        <v>21</v>
      </c>
      <c r="V45" s="302">
        <v>0</v>
      </c>
      <c r="W45" s="302">
        <v>0</v>
      </c>
      <c r="X45" s="302">
        <v>15</v>
      </c>
      <c r="Y45" s="302">
        <v>54</v>
      </c>
      <c r="Z45" s="302">
        <v>142</v>
      </c>
      <c r="AA45" s="302">
        <v>5</v>
      </c>
      <c r="AB45" s="302">
        <v>7</v>
      </c>
      <c r="AC45" s="302">
        <v>37</v>
      </c>
      <c r="AD45" s="302">
        <v>9</v>
      </c>
      <c r="AE45" s="302">
        <v>0</v>
      </c>
      <c r="AF45" s="302">
        <v>33</v>
      </c>
      <c r="AG45" s="302">
        <v>0</v>
      </c>
      <c r="AH45" s="302">
        <v>26</v>
      </c>
      <c r="AI45" s="302">
        <v>27</v>
      </c>
      <c r="AJ45" s="302">
        <v>35</v>
      </c>
      <c r="AK45" s="302">
        <v>0</v>
      </c>
      <c r="AL45" s="302">
        <v>12</v>
      </c>
      <c r="AM45" s="302">
        <v>57</v>
      </c>
      <c r="AN45" s="302">
        <v>0</v>
      </c>
      <c r="AO45" s="302">
        <v>1</v>
      </c>
      <c r="AP45" s="303">
        <v>803</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99</v>
      </c>
      <c r="D46" s="269">
        <v>106</v>
      </c>
      <c r="E46" s="269">
        <v>0</v>
      </c>
      <c r="F46" s="269">
        <v>231</v>
      </c>
      <c r="G46" s="269">
        <v>1027</v>
      </c>
      <c r="H46" s="269">
        <v>56</v>
      </c>
      <c r="I46" s="269">
        <v>851</v>
      </c>
      <c r="J46" s="269">
        <v>62</v>
      </c>
      <c r="K46" s="269">
        <v>10</v>
      </c>
      <c r="L46" s="269">
        <v>127</v>
      </c>
      <c r="M46" s="269">
        <v>133</v>
      </c>
      <c r="N46" s="269">
        <v>0</v>
      </c>
      <c r="O46" s="269">
        <v>25</v>
      </c>
      <c r="P46" s="269">
        <v>35</v>
      </c>
      <c r="Q46" s="269">
        <v>5</v>
      </c>
      <c r="R46" s="269">
        <v>28</v>
      </c>
      <c r="S46" s="269">
        <v>3</v>
      </c>
      <c r="T46" s="269">
        <v>4</v>
      </c>
      <c r="U46" s="269">
        <v>271</v>
      </c>
      <c r="V46" s="269">
        <v>2</v>
      </c>
      <c r="W46" s="269">
        <v>6</v>
      </c>
      <c r="X46" s="269">
        <v>211</v>
      </c>
      <c r="Y46" s="269">
        <v>875</v>
      </c>
      <c r="Z46" s="269">
        <v>1176</v>
      </c>
      <c r="AA46" s="269">
        <v>48</v>
      </c>
      <c r="AB46" s="269">
        <v>136</v>
      </c>
      <c r="AC46" s="269">
        <v>669</v>
      </c>
      <c r="AD46" s="269">
        <v>91</v>
      </c>
      <c r="AE46" s="269">
        <v>9</v>
      </c>
      <c r="AF46" s="269">
        <v>565</v>
      </c>
      <c r="AG46" s="269">
        <v>10</v>
      </c>
      <c r="AH46" s="269">
        <v>808</v>
      </c>
      <c r="AI46" s="269">
        <v>1560</v>
      </c>
      <c r="AJ46" s="269">
        <v>1803</v>
      </c>
      <c r="AK46" s="269">
        <v>0</v>
      </c>
      <c r="AL46" s="269">
        <v>267</v>
      </c>
      <c r="AM46" s="269">
        <v>715</v>
      </c>
      <c r="AN46" s="269">
        <v>0</v>
      </c>
      <c r="AO46" s="269">
        <v>3</v>
      </c>
      <c r="AP46" s="270">
        <v>12027</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159</v>
      </c>
      <c r="D47" s="269">
        <v>150</v>
      </c>
      <c r="E47" s="269">
        <v>0</v>
      </c>
      <c r="F47" s="269">
        <v>23</v>
      </c>
      <c r="G47" s="269">
        <v>930</v>
      </c>
      <c r="H47" s="269">
        <v>-4</v>
      </c>
      <c r="I47" s="269">
        <v>304</v>
      </c>
      <c r="J47" s="269">
        <v>39</v>
      </c>
      <c r="K47" s="269">
        <v>8</v>
      </c>
      <c r="L47" s="269">
        <v>-4</v>
      </c>
      <c r="M47" s="269">
        <v>53</v>
      </c>
      <c r="N47" s="269">
        <v>1</v>
      </c>
      <c r="O47" s="269">
        <v>21</v>
      </c>
      <c r="P47" s="269">
        <v>4</v>
      </c>
      <c r="Q47" s="269">
        <v>3</v>
      </c>
      <c r="R47" s="269">
        <v>14</v>
      </c>
      <c r="S47" s="269">
        <v>0</v>
      </c>
      <c r="T47" s="269">
        <v>-1</v>
      </c>
      <c r="U47" s="269">
        <v>-37</v>
      </c>
      <c r="V47" s="269">
        <v>0</v>
      </c>
      <c r="W47" s="269">
        <v>1</v>
      </c>
      <c r="X47" s="269">
        <v>-9</v>
      </c>
      <c r="Y47" s="269">
        <v>53</v>
      </c>
      <c r="Z47" s="269">
        <v>848</v>
      </c>
      <c r="AA47" s="269">
        <v>44</v>
      </c>
      <c r="AB47" s="269">
        <v>3</v>
      </c>
      <c r="AC47" s="269">
        <v>193</v>
      </c>
      <c r="AD47" s="269">
        <v>65</v>
      </c>
      <c r="AE47" s="269">
        <v>1091</v>
      </c>
      <c r="AF47" s="269">
        <v>153</v>
      </c>
      <c r="AG47" s="269">
        <v>3</v>
      </c>
      <c r="AH47" s="269">
        <v>0</v>
      </c>
      <c r="AI47" s="269">
        <v>-37</v>
      </c>
      <c r="AJ47" s="269">
        <v>88</v>
      </c>
      <c r="AK47" s="269">
        <v>0</v>
      </c>
      <c r="AL47" s="269">
        <v>66</v>
      </c>
      <c r="AM47" s="269">
        <v>160</v>
      </c>
      <c r="AN47" s="269">
        <v>0</v>
      </c>
      <c r="AO47" s="269">
        <v>105</v>
      </c>
      <c r="AP47" s="270">
        <v>4490</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132</v>
      </c>
      <c r="D48" s="269">
        <v>26</v>
      </c>
      <c r="E48" s="269">
        <v>0</v>
      </c>
      <c r="F48" s="269">
        <v>73</v>
      </c>
      <c r="G48" s="269">
        <v>597</v>
      </c>
      <c r="H48" s="269">
        <v>26</v>
      </c>
      <c r="I48" s="269">
        <v>268</v>
      </c>
      <c r="J48" s="269">
        <v>82</v>
      </c>
      <c r="K48" s="269">
        <v>27</v>
      </c>
      <c r="L48" s="269">
        <v>48</v>
      </c>
      <c r="M48" s="269">
        <v>72</v>
      </c>
      <c r="N48" s="269">
        <v>0</v>
      </c>
      <c r="O48" s="269">
        <v>7</v>
      </c>
      <c r="P48" s="269">
        <v>10</v>
      </c>
      <c r="Q48" s="269">
        <v>3</v>
      </c>
      <c r="R48" s="269">
        <v>13</v>
      </c>
      <c r="S48" s="269">
        <v>2</v>
      </c>
      <c r="T48" s="269">
        <v>4</v>
      </c>
      <c r="U48" s="269">
        <v>216</v>
      </c>
      <c r="V48" s="269">
        <v>2</v>
      </c>
      <c r="W48" s="269">
        <v>3</v>
      </c>
      <c r="X48" s="269">
        <v>78</v>
      </c>
      <c r="Y48" s="269">
        <v>94</v>
      </c>
      <c r="Z48" s="269">
        <v>3179</v>
      </c>
      <c r="AA48" s="269">
        <v>73</v>
      </c>
      <c r="AB48" s="269">
        <v>22</v>
      </c>
      <c r="AC48" s="269">
        <v>150</v>
      </c>
      <c r="AD48" s="269">
        <v>22</v>
      </c>
      <c r="AE48" s="269">
        <v>817</v>
      </c>
      <c r="AF48" s="269">
        <v>142</v>
      </c>
      <c r="AG48" s="269">
        <v>3</v>
      </c>
      <c r="AH48" s="269">
        <v>852</v>
      </c>
      <c r="AI48" s="269">
        <v>498</v>
      </c>
      <c r="AJ48" s="269">
        <v>258</v>
      </c>
      <c r="AK48" s="269">
        <v>0</v>
      </c>
      <c r="AL48" s="269">
        <v>121</v>
      </c>
      <c r="AM48" s="269">
        <v>278</v>
      </c>
      <c r="AN48" s="269">
        <v>0</v>
      </c>
      <c r="AO48" s="269">
        <v>14</v>
      </c>
      <c r="AP48" s="270">
        <v>8212</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33</v>
      </c>
      <c r="D49" s="269">
        <v>9</v>
      </c>
      <c r="E49" s="269">
        <v>0</v>
      </c>
      <c r="F49" s="269">
        <v>48</v>
      </c>
      <c r="G49" s="269">
        <v>1791</v>
      </c>
      <c r="H49" s="269">
        <v>10</v>
      </c>
      <c r="I49" s="269">
        <v>126</v>
      </c>
      <c r="J49" s="269">
        <v>12</v>
      </c>
      <c r="K49" s="269">
        <v>40</v>
      </c>
      <c r="L49" s="269">
        <v>22</v>
      </c>
      <c r="M49" s="269">
        <v>19</v>
      </c>
      <c r="N49" s="269">
        <v>0</v>
      </c>
      <c r="O49" s="269">
        <v>2</v>
      </c>
      <c r="P49" s="269">
        <v>3</v>
      </c>
      <c r="Q49" s="269">
        <v>0</v>
      </c>
      <c r="R49" s="269">
        <v>1</v>
      </c>
      <c r="S49" s="269">
        <v>0</v>
      </c>
      <c r="T49" s="269">
        <v>0</v>
      </c>
      <c r="U49" s="269">
        <v>5</v>
      </c>
      <c r="V49" s="269">
        <v>0</v>
      </c>
      <c r="W49" s="269">
        <v>0</v>
      </c>
      <c r="X49" s="269">
        <v>18</v>
      </c>
      <c r="Y49" s="269">
        <v>94</v>
      </c>
      <c r="Z49" s="269">
        <v>506</v>
      </c>
      <c r="AA49" s="269">
        <v>15</v>
      </c>
      <c r="AB49" s="269">
        <v>5</v>
      </c>
      <c r="AC49" s="269">
        <v>69</v>
      </c>
      <c r="AD49" s="269">
        <v>6</v>
      </c>
      <c r="AE49" s="269">
        <v>98</v>
      </c>
      <c r="AF49" s="269">
        <v>118</v>
      </c>
      <c r="AG49" s="269">
        <v>1</v>
      </c>
      <c r="AH49" s="269">
        <v>4</v>
      </c>
      <c r="AI49" s="269">
        <v>36</v>
      </c>
      <c r="AJ49" s="269">
        <v>60</v>
      </c>
      <c r="AK49" s="269">
        <v>0</v>
      </c>
      <c r="AL49" s="269">
        <v>35</v>
      </c>
      <c r="AM49" s="269">
        <v>108</v>
      </c>
      <c r="AN49" s="269">
        <v>0</v>
      </c>
      <c r="AO49" s="269">
        <v>6</v>
      </c>
      <c r="AP49" s="270">
        <v>3300</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-57</v>
      </c>
      <c r="D50" s="269">
        <v>-17</v>
      </c>
      <c r="E50" s="269">
        <v>0</v>
      </c>
      <c r="F50" s="269">
        <v>0</v>
      </c>
      <c r="G50" s="269">
        <v>-8</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-11</v>
      </c>
      <c r="Z50" s="269">
        <v>0</v>
      </c>
      <c r="AA50" s="269">
        <v>-16</v>
      </c>
      <c r="AB50" s="269">
        <v>0</v>
      </c>
      <c r="AC50" s="269">
        <v>-1</v>
      </c>
      <c r="AD50" s="269">
        <v>-4</v>
      </c>
      <c r="AE50" s="269">
        <v>0</v>
      </c>
      <c r="AF50" s="269">
        <v>-4</v>
      </c>
      <c r="AG50" s="269">
        <v>0</v>
      </c>
      <c r="AH50" s="269">
        <v>0</v>
      </c>
      <c r="AI50" s="269">
        <v>-8</v>
      </c>
      <c r="AJ50" s="269">
        <v>-52</v>
      </c>
      <c r="AK50" s="269">
        <v>0</v>
      </c>
      <c r="AL50" s="269">
        <v>0</v>
      </c>
      <c r="AM50" s="269">
        <v>0</v>
      </c>
      <c r="AN50" s="269">
        <v>0</v>
      </c>
      <c r="AO50" s="269">
        <v>-1</v>
      </c>
      <c r="AP50" s="270">
        <v>-180</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369</v>
      </c>
      <c r="D51" s="290">
        <v>277</v>
      </c>
      <c r="E51" s="290">
        <v>0</v>
      </c>
      <c r="F51" s="290">
        <v>424</v>
      </c>
      <c r="G51" s="290">
        <v>4452</v>
      </c>
      <c r="H51" s="290">
        <v>91</v>
      </c>
      <c r="I51" s="290">
        <v>1662</v>
      </c>
      <c r="J51" s="290">
        <v>203</v>
      </c>
      <c r="K51" s="290">
        <v>87</v>
      </c>
      <c r="L51" s="290">
        <v>203</v>
      </c>
      <c r="M51" s="290">
        <v>287</v>
      </c>
      <c r="N51" s="290">
        <v>1</v>
      </c>
      <c r="O51" s="290">
        <v>56</v>
      </c>
      <c r="P51" s="290">
        <v>54</v>
      </c>
      <c r="Q51" s="290">
        <v>11</v>
      </c>
      <c r="R51" s="290">
        <v>58</v>
      </c>
      <c r="S51" s="290">
        <v>5</v>
      </c>
      <c r="T51" s="290">
        <v>7</v>
      </c>
      <c r="U51" s="290">
        <v>476</v>
      </c>
      <c r="V51" s="290">
        <v>4</v>
      </c>
      <c r="W51" s="290">
        <v>10</v>
      </c>
      <c r="X51" s="290">
        <v>313</v>
      </c>
      <c r="Y51" s="290">
        <v>1159</v>
      </c>
      <c r="Z51" s="290">
        <v>5851</v>
      </c>
      <c r="AA51" s="290">
        <v>169</v>
      </c>
      <c r="AB51" s="290">
        <v>173</v>
      </c>
      <c r="AC51" s="290">
        <v>1117</v>
      </c>
      <c r="AD51" s="290">
        <v>189</v>
      </c>
      <c r="AE51" s="290">
        <v>2015</v>
      </c>
      <c r="AF51" s="290">
        <v>1007</v>
      </c>
      <c r="AG51" s="290">
        <v>17</v>
      </c>
      <c r="AH51" s="290">
        <v>1690</v>
      </c>
      <c r="AI51" s="290">
        <v>2076</v>
      </c>
      <c r="AJ51" s="290">
        <v>2192</v>
      </c>
      <c r="AK51" s="290">
        <v>0</v>
      </c>
      <c r="AL51" s="290">
        <v>501</v>
      </c>
      <c r="AM51" s="290">
        <v>1318</v>
      </c>
      <c r="AN51" s="290">
        <v>0</v>
      </c>
      <c r="AO51" s="290">
        <v>128</v>
      </c>
      <c r="AP51" s="291">
        <v>28652</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820</v>
      </c>
      <c r="D52" s="306">
        <v>428</v>
      </c>
      <c r="E52" s="306">
        <v>0</v>
      </c>
      <c r="F52" s="306">
        <v>678</v>
      </c>
      <c r="G52" s="306">
        <v>8968</v>
      </c>
      <c r="H52" s="306">
        <v>233</v>
      </c>
      <c r="I52" s="306">
        <v>5300</v>
      </c>
      <c r="J52" s="306">
        <v>645</v>
      </c>
      <c r="K52" s="306">
        <v>291</v>
      </c>
      <c r="L52" s="306">
        <v>595</v>
      </c>
      <c r="M52" s="306">
        <v>619</v>
      </c>
      <c r="N52" s="306">
        <v>5</v>
      </c>
      <c r="O52" s="306">
        <v>238</v>
      </c>
      <c r="P52" s="306">
        <v>117</v>
      </c>
      <c r="Q52" s="306">
        <v>23</v>
      </c>
      <c r="R52" s="306">
        <v>127</v>
      </c>
      <c r="S52" s="306">
        <v>9</v>
      </c>
      <c r="T52" s="306">
        <v>14</v>
      </c>
      <c r="U52" s="306">
        <v>1375</v>
      </c>
      <c r="V52" s="306">
        <v>7</v>
      </c>
      <c r="W52" s="306">
        <v>48</v>
      </c>
      <c r="X52" s="306">
        <v>807</v>
      </c>
      <c r="Y52" s="306">
        <v>2536</v>
      </c>
      <c r="Z52" s="306">
        <v>16587</v>
      </c>
      <c r="AA52" s="306">
        <v>340</v>
      </c>
      <c r="AB52" s="306">
        <v>270</v>
      </c>
      <c r="AC52" s="306">
        <v>1570</v>
      </c>
      <c r="AD52" s="306">
        <v>284</v>
      </c>
      <c r="AE52" s="306">
        <v>2238</v>
      </c>
      <c r="AF52" s="306">
        <v>1437</v>
      </c>
      <c r="AG52" s="306">
        <v>24</v>
      </c>
      <c r="AH52" s="306">
        <v>2440</v>
      </c>
      <c r="AI52" s="306">
        <v>2944</v>
      </c>
      <c r="AJ52" s="306">
        <v>3987</v>
      </c>
      <c r="AK52" s="306">
        <v>0</v>
      </c>
      <c r="AL52" s="306">
        <v>823</v>
      </c>
      <c r="AM52" s="306">
        <v>2702</v>
      </c>
      <c r="AN52" s="306">
        <v>491</v>
      </c>
      <c r="AO52" s="306">
        <v>402</v>
      </c>
      <c r="AP52" s="307">
        <v>60422</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0.14146341463414633</v>
      </c>
      <c r="D5" s="442">
        <v>4.6728971962616819E-3</v>
      </c>
      <c r="E5" s="442">
        <v>0</v>
      </c>
      <c r="F5" s="442">
        <v>0</v>
      </c>
      <c r="G5" s="442">
        <v>9.8684210526315791E-2</v>
      </c>
      <c r="H5" s="442">
        <v>8.5836909871244635E-3</v>
      </c>
      <c r="I5" s="442">
        <v>3.7735849056603772E-4</v>
      </c>
      <c r="J5" s="442">
        <v>1.5503875968992248E-3</v>
      </c>
      <c r="K5" s="442">
        <v>0</v>
      </c>
      <c r="L5" s="442">
        <v>0</v>
      </c>
      <c r="M5" s="442">
        <v>0</v>
      </c>
      <c r="N5" s="442">
        <v>0</v>
      </c>
      <c r="O5" s="442">
        <v>0</v>
      </c>
      <c r="P5" s="442">
        <v>0</v>
      </c>
      <c r="Q5" s="442">
        <v>0</v>
      </c>
      <c r="R5" s="442">
        <v>0</v>
      </c>
      <c r="S5" s="442">
        <v>0</v>
      </c>
      <c r="T5" s="442">
        <v>0</v>
      </c>
      <c r="U5" s="442">
        <v>0</v>
      </c>
      <c r="V5" s="442">
        <v>0</v>
      </c>
      <c r="W5" s="442">
        <v>0</v>
      </c>
      <c r="X5" s="442">
        <v>3.7174721189591076E-3</v>
      </c>
      <c r="Y5" s="442">
        <v>1.1829652996845426E-3</v>
      </c>
      <c r="Z5" s="442">
        <v>0</v>
      </c>
      <c r="AA5" s="442">
        <v>0</v>
      </c>
      <c r="AB5" s="442">
        <v>0</v>
      </c>
      <c r="AC5" s="442">
        <v>0</v>
      </c>
      <c r="AD5" s="442">
        <v>0</v>
      </c>
      <c r="AE5" s="442">
        <v>0</v>
      </c>
      <c r="AF5" s="442">
        <v>0</v>
      </c>
      <c r="AG5" s="442">
        <v>0</v>
      </c>
      <c r="AH5" s="442">
        <v>0</v>
      </c>
      <c r="AI5" s="442">
        <v>2.0380434782608695E-3</v>
      </c>
      <c r="AJ5" s="442">
        <v>2.0065211938801101E-3</v>
      </c>
      <c r="AK5" s="442">
        <v>0</v>
      </c>
      <c r="AL5" s="442">
        <v>0</v>
      </c>
      <c r="AM5" s="442">
        <v>1.8504811250925242E-2</v>
      </c>
      <c r="AN5" s="442">
        <v>0</v>
      </c>
      <c r="AO5" s="442">
        <v>0</v>
      </c>
      <c r="AP5" s="443">
        <v>1.7841183674820429E-2</v>
      </c>
      <c r="AQ5" s="442">
        <v>3.7359900373599006E-3</v>
      </c>
      <c r="AR5" s="442">
        <v>1.3177625301040578E-2</v>
      </c>
      <c r="AS5" s="442">
        <v>0</v>
      </c>
      <c r="AT5" s="442">
        <v>0</v>
      </c>
      <c r="AU5" s="442">
        <v>2.5521054870267972E-3</v>
      </c>
      <c r="AV5" s="442">
        <v>0</v>
      </c>
      <c r="AW5" s="443">
        <v>7.8821110349554489E-3</v>
      </c>
      <c r="AX5" s="442">
        <v>1.9754963847124985E-2</v>
      </c>
      <c r="AY5" s="443">
        <v>1.2168709033912796E-2</v>
      </c>
      <c r="AZ5" s="443">
        <v>9.9419368974583699E-3</v>
      </c>
      <c r="BA5" s="442">
        <v>1.7214726033933241E-2</v>
      </c>
      <c r="BB5" s="443">
        <v>2.2176147119805284E-2</v>
      </c>
      <c r="BC5" s="442">
        <v>-9.0046070082367719E-3</v>
      </c>
      <c r="BD5" s="443">
        <v>1.3571215782330939E-2</v>
      </c>
    </row>
    <row r="6" spans="1:56" x14ac:dyDescent="0.2">
      <c r="A6" s="267" t="s">
        <v>444</v>
      </c>
      <c r="B6" s="272" t="s">
        <v>445</v>
      </c>
      <c r="C6" s="442">
        <v>0</v>
      </c>
      <c r="D6" s="442">
        <v>0.13317757009345793</v>
      </c>
      <c r="E6" s="442">
        <v>0</v>
      </c>
      <c r="F6" s="442">
        <v>0</v>
      </c>
      <c r="G6" s="442">
        <v>1.1150758251561107E-4</v>
      </c>
      <c r="H6" s="442">
        <v>0</v>
      </c>
      <c r="I6" s="442">
        <v>6.0377358490566035E-3</v>
      </c>
      <c r="J6" s="442">
        <v>0</v>
      </c>
      <c r="K6" s="442">
        <v>0</v>
      </c>
      <c r="L6" s="442">
        <v>0</v>
      </c>
      <c r="M6" s="442">
        <v>0</v>
      </c>
      <c r="N6" s="442">
        <v>0</v>
      </c>
      <c r="O6" s="442">
        <v>0</v>
      </c>
      <c r="P6" s="442">
        <v>0</v>
      </c>
      <c r="Q6" s="442">
        <v>0</v>
      </c>
      <c r="R6" s="442">
        <v>0</v>
      </c>
      <c r="S6" s="442">
        <v>0</v>
      </c>
      <c r="T6" s="442">
        <v>0</v>
      </c>
      <c r="U6" s="442">
        <v>0</v>
      </c>
      <c r="V6" s="442">
        <v>0</v>
      </c>
      <c r="W6" s="442">
        <v>0</v>
      </c>
      <c r="X6" s="442">
        <v>0</v>
      </c>
      <c r="Y6" s="442">
        <v>0</v>
      </c>
      <c r="Z6" s="442">
        <v>0</v>
      </c>
      <c r="AA6" s="442">
        <v>0</v>
      </c>
      <c r="AB6" s="442">
        <v>0</v>
      </c>
      <c r="AC6" s="442">
        <v>0</v>
      </c>
      <c r="AD6" s="442">
        <v>0</v>
      </c>
      <c r="AE6" s="442">
        <v>0</v>
      </c>
      <c r="AF6" s="442">
        <v>0</v>
      </c>
      <c r="AG6" s="442">
        <v>0</v>
      </c>
      <c r="AH6" s="442">
        <v>0</v>
      </c>
      <c r="AI6" s="442">
        <v>0</v>
      </c>
      <c r="AJ6" s="442">
        <v>0</v>
      </c>
      <c r="AK6" s="442">
        <v>0</v>
      </c>
      <c r="AL6" s="442">
        <v>0</v>
      </c>
      <c r="AM6" s="442">
        <v>1.1102886750555144E-3</v>
      </c>
      <c r="AN6" s="442">
        <v>0</v>
      </c>
      <c r="AO6" s="442">
        <v>0</v>
      </c>
      <c r="AP6" s="443">
        <v>1.5391744728741187E-3</v>
      </c>
      <c r="AQ6" s="442">
        <v>0</v>
      </c>
      <c r="AR6" s="442">
        <v>6.816013086745127E-4</v>
      </c>
      <c r="AS6" s="442">
        <v>0</v>
      </c>
      <c r="AT6" s="442">
        <v>0</v>
      </c>
      <c r="AU6" s="442">
        <v>0</v>
      </c>
      <c r="AV6" s="442">
        <v>-4</v>
      </c>
      <c r="AW6" s="443">
        <v>4.0860441820003163E-3</v>
      </c>
      <c r="AX6" s="442">
        <v>3.5579019855388498E-3</v>
      </c>
      <c r="AY6" s="443">
        <v>5.1296665716728416E-3</v>
      </c>
      <c r="AZ6" s="443">
        <v>4.5875328659070987E-3</v>
      </c>
      <c r="BA6" s="442">
        <v>4.0842032940817223E-3</v>
      </c>
      <c r="BB6" s="443">
        <v>0</v>
      </c>
      <c r="BC6" s="442">
        <v>1.1692028479687281E-2</v>
      </c>
      <c r="BD6" s="443">
        <v>7.0835126278507828E-3</v>
      </c>
    </row>
    <row r="7" spans="1:56" x14ac:dyDescent="0.2">
      <c r="A7" s="267" t="s">
        <v>446</v>
      </c>
      <c r="B7" s="272" t="s">
        <v>249</v>
      </c>
      <c r="C7" s="442">
        <v>0</v>
      </c>
      <c r="D7" s="442">
        <v>0</v>
      </c>
      <c r="E7" s="442">
        <v>0</v>
      </c>
      <c r="F7" s="442">
        <v>0</v>
      </c>
      <c r="G7" s="442">
        <v>6.0214094558429972E-3</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1.2391573729863693E-2</v>
      </c>
      <c r="Y7" s="442">
        <v>0</v>
      </c>
      <c r="Z7" s="442">
        <v>0</v>
      </c>
      <c r="AA7" s="442">
        <v>0</v>
      </c>
      <c r="AB7" s="442">
        <v>0</v>
      </c>
      <c r="AC7" s="442">
        <v>0</v>
      </c>
      <c r="AD7" s="442">
        <v>0</v>
      </c>
      <c r="AE7" s="442">
        <v>0</v>
      </c>
      <c r="AF7" s="442">
        <v>0</v>
      </c>
      <c r="AG7" s="442">
        <v>0</v>
      </c>
      <c r="AH7" s="442">
        <v>0</v>
      </c>
      <c r="AI7" s="442">
        <v>0</v>
      </c>
      <c r="AJ7" s="442">
        <v>5.0163029847002754E-4</v>
      </c>
      <c r="AK7" s="442">
        <v>0</v>
      </c>
      <c r="AL7" s="442">
        <v>0</v>
      </c>
      <c r="AM7" s="442">
        <v>4.8112509252405625E-3</v>
      </c>
      <c r="AN7" s="442">
        <v>0</v>
      </c>
      <c r="AO7" s="442">
        <v>0</v>
      </c>
      <c r="AP7" s="443">
        <v>1.3074707887855417E-3</v>
      </c>
      <c r="AQ7" s="442">
        <v>1.2453300124533001E-3</v>
      </c>
      <c r="AR7" s="442">
        <v>1.3632026173490254E-3</v>
      </c>
      <c r="AS7" s="442">
        <v>0</v>
      </c>
      <c r="AT7" s="442">
        <v>0</v>
      </c>
      <c r="AU7" s="442">
        <v>0</v>
      </c>
      <c r="AV7" s="442">
        <v>0</v>
      </c>
      <c r="AW7" s="443">
        <v>8.1720883640006329E-4</v>
      </c>
      <c r="AX7" s="442">
        <v>1.5781016871341674E-3</v>
      </c>
      <c r="AY7" s="443">
        <v>0</v>
      </c>
      <c r="AZ7" s="443">
        <v>4.245179666958808E-4</v>
      </c>
      <c r="BA7" s="442">
        <v>1.0496784167032464E-3</v>
      </c>
      <c r="BB7" s="443">
        <v>2.4790408365635988E-3</v>
      </c>
      <c r="BC7" s="442">
        <v>-2.7572246265531201E-3</v>
      </c>
      <c r="BD7" s="443">
        <v>0</v>
      </c>
    </row>
    <row r="8" spans="1:56" x14ac:dyDescent="0.2">
      <c r="A8" s="267" t="s">
        <v>447</v>
      </c>
      <c r="B8" s="272" t="s">
        <v>27</v>
      </c>
      <c r="C8" s="442">
        <v>0</v>
      </c>
      <c r="D8" s="442">
        <v>0</v>
      </c>
      <c r="E8" s="442">
        <v>0</v>
      </c>
      <c r="F8" s="442">
        <v>1.4749262536873156E-3</v>
      </c>
      <c r="G8" s="442">
        <v>2.2301516503122213E-4</v>
      </c>
      <c r="H8" s="442">
        <v>0</v>
      </c>
      <c r="I8" s="442">
        <v>6.7924528301886791E-3</v>
      </c>
      <c r="J8" s="442">
        <v>4.6511627906976744E-3</v>
      </c>
      <c r="K8" s="442">
        <v>0.58762886597938147</v>
      </c>
      <c r="L8" s="442">
        <v>0</v>
      </c>
      <c r="M8" s="442">
        <v>6.7851373182552507E-2</v>
      </c>
      <c r="N8" s="442">
        <v>0</v>
      </c>
      <c r="O8" s="442">
        <v>0.15126050420168066</v>
      </c>
      <c r="P8" s="442">
        <v>0</v>
      </c>
      <c r="Q8" s="442">
        <v>0</v>
      </c>
      <c r="R8" s="442">
        <v>0</v>
      </c>
      <c r="S8" s="442">
        <v>0</v>
      </c>
      <c r="T8" s="442">
        <v>0</v>
      </c>
      <c r="U8" s="442">
        <v>0</v>
      </c>
      <c r="V8" s="442">
        <v>0</v>
      </c>
      <c r="W8" s="442">
        <v>0</v>
      </c>
      <c r="X8" s="442">
        <v>1.2391573729863693E-3</v>
      </c>
      <c r="Y8" s="442">
        <v>6.7034700315457413E-3</v>
      </c>
      <c r="Z8" s="442">
        <v>0.30059685295713512</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8.7633643374929668E-2</v>
      </c>
      <c r="AQ8" s="442">
        <v>0</v>
      </c>
      <c r="AR8" s="442">
        <v>0</v>
      </c>
      <c r="AS8" s="442">
        <v>0</v>
      </c>
      <c r="AT8" s="442">
        <v>0</v>
      </c>
      <c r="AU8" s="442">
        <v>0</v>
      </c>
      <c r="AV8" s="442">
        <v>0.65714285714285714</v>
      </c>
      <c r="AW8" s="443">
        <v>-6.0631623345811143E-4</v>
      </c>
      <c r="AX8" s="442">
        <v>7.5634109950648454E-2</v>
      </c>
      <c r="AY8" s="443">
        <v>6.1271017383870046E-3</v>
      </c>
      <c r="AZ8" s="443">
        <v>2.6292725679228747E-3</v>
      </c>
      <c r="BA8" s="442">
        <v>5.2359867931370117E-2</v>
      </c>
      <c r="BB8" s="443">
        <v>0.10837915802758497</v>
      </c>
      <c r="BC8" s="442">
        <v>-0.16114058355437666</v>
      </c>
      <c r="BD8" s="443">
        <v>1.1221078415146801E-2</v>
      </c>
    </row>
    <row r="9" spans="1:56" x14ac:dyDescent="0.2">
      <c r="A9" s="267" t="s">
        <v>448</v>
      </c>
      <c r="B9" s="272" t="s">
        <v>190</v>
      </c>
      <c r="C9" s="442">
        <v>0.13170731707317074</v>
      </c>
      <c r="D9" s="442">
        <v>3.0373831775700934E-2</v>
      </c>
      <c r="E9" s="442">
        <v>0</v>
      </c>
      <c r="F9" s="442">
        <v>0</v>
      </c>
      <c r="G9" s="442">
        <v>0.14161462979482606</v>
      </c>
      <c r="H9" s="442">
        <v>4.2918454935622317E-3</v>
      </c>
      <c r="I9" s="442">
        <v>2.0754716981132076E-3</v>
      </c>
      <c r="J9" s="442">
        <v>7.7519379844961239E-3</v>
      </c>
      <c r="K9" s="442">
        <v>0</v>
      </c>
      <c r="L9" s="442">
        <v>0</v>
      </c>
      <c r="M9" s="442">
        <v>0</v>
      </c>
      <c r="N9" s="442">
        <v>0</v>
      </c>
      <c r="O9" s="442">
        <v>0</v>
      </c>
      <c r="P9" s="442">
        <v>0</v>
      </c>
      <c r="Q9" s="442">
        <v>0</v>
      </c>
      <c r="R9" s="442">
        <v>0</v>
      </c>
      <c r="S9" s="442">
        <v>0</v>
      </c>
      <c r="T9" s="442">
        <v>0</v>
      </c>
      <c r="U9" s="442">
        <v>0</v>
      </c>
      <c r="V9" s="442">
        <v>0</v>
      </c>
      <c r="W9" s="442">
        <v>0</v>
      </c>
      <c r="X9" s="442">
        <v>1.2391573729863693E-3</v>
      </c>
      <c r="Y9" s="442">
        <v>0</v>
      </c>
      <c r="Z9" s="442">
        <v>0</v>
      </c>
      <c r="AA9" s="442">
        <v>0</v>
      </c>
      <c r="AB9" s="442">
        <v>0</v>
      </c>
      <c r="AC9" s="442">
        <v>0</v>
      </c>
      <c r="AD9" s="442">
        <v>0</v>
      </c>
      <c r="AE9" s="442">
        <v>0</v>
      </c>
      <c r="AF9" s="442">
        <v>0</v>
      </c>
      <c r="AG9" s="442">
        <v>0</v>
      </c>
      <c r="AH9" s="442">
        <v>4.0983606557377049E-4</v>
      </c>
      <c r="AI9" s="442">
        <v>6.453804347826087E-3</v>
      </c>
      <c r="AJ9" s="442">
        <v>6.7720090293453723E-3</v>
      </c>
      <c r="AK9" s="442">
        <v>0</v>
      </c>
      <c r="AL9" s="442">
        <v>0</v>
      </c>
      <c r="AM9" s="442">
        <v>0.13693560325684678</v>
      </c>
      <c r="AN9" s="442">
        <v>0</v>
      </c>
      <c r="AO9" s="442">
        <v>2.4875621890547263E-3</v>
      </c>
      <c r="AP9" s="443">
        <v>3.02373307735593E-2</v>
      </c>
      <c r="AQ9" s="442">
        <v>5.9775840597758409E-2</v>
      </c>
      <c r="AR9" s="442">
        <v>9.8559549234334534E-2</v>
      </c>
      <c r="AS9" s="442">
        <v>0</v>
      </c>
      <c r="AT9" s="442">
        <v>0</v>
      </c>
      <c r="AU9" s="442">
        <v>0</v>
      </c>
      <c r="AV9" s="442">
        <v>3.8</v>
      </c>
      <c r="AW9" s="443">
        <v>5.4937523066378446E-2</v>
      </c>
      <c r="AX9" s="442">
        <v>5.6108688167106624E-2</v>
      </c>
      <c r="AY9" s="443">
        <v>0.24981476204046738</v>
      </c>
      <c r="AZ9" s="443">
        <v>0.14858128834355827</v>
      </c>
      <c r="BA9" s="442">
        <v>0.12097066625951867</v>
      </c>
      <c r="BB9" s="443">
        <v>8.3588749661948972E-2</v>
      </c>
      <c r="BC9" s="442">
        <v>0.24923216529387129</v>
      </c>
      <c r="BD9" s="443">
        <v>0.14842275992188275</v>
      </c>
    </row>
    <row r="10" spans="1:56" x14ac:dyDescent="0.2">
      <c r="A10" s="281" t="s">
        <v>449</v>
      </c>
      <c r="B10" s="283" t="s">
        <v>28</v>
      </c>
      <c r="C10" s="442">
        <v>3.6585365853658539E-3</v>
      </c>
      <c r="D10" s="442">
        <v>4.6728971962616819E-3</v>
      </c>
      <c r="E10" s="442">
        <v>0</v>
      </c>
      <c r="F10" s="442">
        <v>5.8997050147492625E-3</v>
      </c>
      <c r="G10" s="442">
        <v>6.6904549509366632E-4</v>
      </c>
      <c r="H10" s="442">
        <v>0.24034334763948498</v>
      </c>
      <c r="I10" s="442">
        <v>7.169811320754717E-3</v>
      </c>
      <c r="J10" s="442">
        <v>1.5503875968992248E-3</v>
      </c>
      <c r="K10" s="442">
        <v>0</v>
      </c>
      <c r="L10" s="442">
        <v>1.6806722689075631E-3</v>
      </c>
      <c r="M10" s="442">
        <v>3.2310177705977385E-3</v>
      </c>
      <c r="N10" s="442">
        <v>0</v>
      </c>
      <c r="O10" s="442">
        <v>0</v>
      </c>
      <c r="P10" s="442">
        <v>0</v>
      </c>
      <c r="Q10" s="442">
        <v>0</v>
      </c>
      <c r="R10" s="442">
        <v>0</v>
      </c>
      <c r="S10" s="442">
        <v>0</v>
      </c>
      <c r="T10" s="442">
        <v>0</v>
      </c>
      <c r="U10" s="442">
        <v>2.1818181818181819E-3</v>
      </c>
      <c r="V10" s="442">
        <v>0</v>
      </c>
      <c r="W10" s="442">
        <v>0</v>
      </c>
      <c r="X10" s="442">
        <v>7.4349442379182153E-3</v>
      </c>
      <c r="Y10" s="442">
        <v>3.1545741324921135E-3</v>
      </c>
      <c r="Z10" s="442">
        <v>1.2057635497678906E-4</v>
      </c>
      <c r="AA10" s="442">
        <v>0</v>
      </c>
      <c r="AB10" s="442">
        <v>3.7037037037037038E-3</v>
      </c>
      <c r="AC10" s="442">
        <v>4.4585987261146496E-3</v>
      </c>
      <c r="AD10" s="442">
        <v>0</v>
      </c>
      <c r="AE10" s="442">
        <v>0</v>
      </c>
      <c r="AF10" s="442">
        <v>1.3917884481558804E-3</v>
      </c>
      <c r="AG10" s="442">
        <v>0</v>
      </c>
      <c r="AH10" s="442">
        <v>3.2786885245901639E-3</v>
      </c>
      <c r="AI10" s="442">
        <v>6.793478260869565E-4</v>
      </c>
      <c r="AJ10" s="442">
        <v>2.7589666415851516E-3</v>
      </c>
      <c r="AK10" s="442">
        <v>0</v>
      </c>
      <c r="AL10" s="442">
        <v>2.4301336573511541E-3</v>
      </c>
      <c r="AM10" s="442">
        <v>5.9215396002960767E-3</v>
      </c>
      <c r="AN10" s="442">
        <v>8.1466395112016286E-3</v>
      </c>
      <c r="AO10" s="442">
        <v>4.9751243781094526E-3</v>
      </c>
      <c r="AP10" s="443">
        <v>3.0948992088974214E-3</v>
      </c>
      <c r="AQ10" s="442">
        <v>7.4719800747198011E-3</v>
      </c>
      <c r="AR10" s="442">
        <v>1.4677148180124507E-2</v>
      </c>
      <c r="AS10" s="442">
        <v>0</v>
      </c>
      <c r="AT10" s="442">
        <v>0</v>
      </c>
      <c r="AU10" s="442">
        <v>2.5521054870267972E-3</v>
      </c>
      <c r="AV10" s="442">
        <v>-0.8</v>
      </c>
      <c r="AW10" s="443">
        <v>9.5692518584910638E-3</v>
      </c>
      <c r="AX10" s="442">
        <v>7.8905084356708372E-3</v>
      </c>
      <c r="AY10" s="443">
        <v>6.6400683955542888E-3</v>
      </c>
      <c r="AZ10" s="443">
        <v>8.1617002629272573E-3</v>
      </c>
      <c r="BA10" s="442">
        <v>7.4718018207149267E-3</v>
      </c>
      <c r="BB10" s="443">
        <v>1.2395204182817993E-2</v>
      </c>
      <c r="BC10" s="442">
        <v>1.6054725673600447E-3</v>
      </c>
      <c r="BD10" s="443">
        <v>3.8562113137598887E-3</v>
      </c>
    </row>
    <row r="11" spans="1:56" x14ac:dyDescent="0.2">
      <c r="A11" s="281" t="s">
        <v>450</v>
      </c>
      <c r="B11" s="283" t="s">
        <v>284</v>
      </c>
      <c r="C11" s="442">
        <v>2.6829268292682926E-2</v>
      </c>
      <c r="D11" s="442">
        <v>1.1682242990654205E-2</v>
      </c>
      <c r="E11" s="442">
        <v>0</v>
      </c>
      <c r="F11" s="442">
        <v>1.4749262536873156E-3</v>
      </c>
      <c r="G11" s="442">
        <v>2.1186440677966101E-2</v>
      </c>
      <c r="H11" s="442">
        <v>4.2918454935622317E-3</v>
      </c>
      <c r="I11" s="442">
        <v>0.34924528301886792</v>
      </c>
      <c r="J11" s="442">
        <v>1.3953488372093023E-2</v>
      </c>
      <c r="K11" s="442">
        <v>0</v>
      </c>
      <c r="L11" s="442">
        <v>8.4033613445378148E-3</v>
      </c>
      <c r="M11" s="442">
        <v>2.2617124394184167E-2</v>
      </c>
      <c r="N11" s="442">
        <v>0</v>
      </c>
      <c r="O11" s="442">
        <v>0</v>
      </c>
      <c r="P11" s="442">
        <v>0</v>
      </c>
      <c r="Q11" s="442">
        <v>0</v>
      </c>
      <c r="R11" s="442">
        <v>0</v>
      </c>
      <c r="S11" s="442">
        <v>0</v>
      </c>
      <c r="T11" s="442">
        <v>0</v>
      </c>
      <c r="U11" s="442">
        <v>7.2727272727272727E-3</v>
      </c>
      <c r="V11" s="442">
        <v>0</v>
      </c>
      <c r="W11" s="442">
        <v>0</v>
      </c>
      <c r="X11" s="442">
        <v>4.584882280049566E-2</v>
      </c>
      <c r="Y11" s="442">
        <v>5.0078864353312304E-2</v>
      </c>
      <c r="Z11" s="442">
        <v>3.0144088744197264E-3</v>
      </c>
      <c r="AA11" s="442">
        <v>2.9411764705882353E-3</v>
      </c>
      <c r="AB11" s="442">
        <v>3.7037037037037038E-3</v>
      </c>
      <c r="AC11" s="442">
        <v>8.2802547770700636E-3</v>
      </c>
      <c r="AD11" s="442">
        <v>3.5211267605633804E-3</v>
      </c>
      <c r="AE11" s="442">
        <v>0</v>
      </c>
      <c r="AF11" s="442">
        <v>9.7425191370911629E-3</v>
      </c>
      <c r="AG11" s="442">
        <v>0</v>
      </c>
      <c r="AH11" s="442">
        <v>1.2295081967213116E-3</v>
      </c>
      <c r="AI11" s="442">
        <v>6.453804347826087E-3</v>
      </c>
      <c r="AJ11" s="442">
        <v>4.0130423877602203E-3</v>
      </c>
      <c r="AK11" s="442">
        <v>0</v>
      </c>
      <c r="AL11" s="442">
        <v>2.4301336573511541E-3</v>
      </c>
      <c r="AM11" s="442">
        <v>4.8112509252405625E-3</v>
      </c>
      <c r="AN11" s="442">
        <v>0.94908350305498979</v>
      </c>
      <c r="AO11" s="442">
        <v>0.1044776119402985</v>
      </c>
      <c r="AP11" s="443">
        <v>4.8210916553573201E-2</v>
      </c>
      <c r="AQ11" s="442">
        <v>4.9813200498132005E-3</v>
      </c>
      <c r="AR11" s="442">
        <v>1.2723224428590903E-3</v>
      </c>
      <c r="AS11" s="442">
        <v>0</v>
      </c>
      <c r="AT11" s="442">
        <v>8.7082728592162558E-4</v>
      </c>
      <c r="AU11" s="442">
        <v>4.6788600595491277E-3</v>
      </c>
      <c r="AV11" s="442">
        <v>2.2000000000000002</v>
      </c>
      <c r="AW11" s="443">
        <v>-8.1720883640006329E-4</v>
      </c>
      <c r="AX11" s="442">
        <v>4.1346264202915185E-2</v>
      </c>
      <c r="AY11" s="443">
        <v>0.12302650327728698</v>
      </c>
      <c r="AZ11" s="443">
        <v>5.8693032427695004E-2</v>
      </c>
      <c r="BA11" s="442">
        <v>6.8696681107697E-2</v>
      </c>
      <c r="BB11" s="443">
        <v>4.2797259533038853E-2</v>
      </c>
      <c r="BC11" s="442">
        <v>8.3310065614965803E-2</v>
      </c>
      <c r="BD11" s="443">
        <v>8.7716394690675575E-2</v>
      </c>
    </row>
    <row r="12" spans="1:56" x14ac:dyDescent="0.2">
      <c r="A12" s="281" t="s">
        <v>451</v>
      </c>
      <c r="B12" s="283" t="s">
        <v>29</v>
      </c>
      <c r="C12" s="442">
        <v>6.8292682926829273E-2</v>
      </c>
      <c r="D12" s="442">
        <v>0</v>
      </c>
      <c r="E12" s="442">
        <v>0</v>
      </c>
      <c r="F12" s="442">
        <v>1.9174041297935103E-2</v>
      </c>
      <c r="G12" s="442">
        <v>1.1819803746654773E-2</v>
      </c>
      <c r="H12" s="442">
        <v>0.11158798283261803</v>
      </c>
      <c r="I12" s="442">
        <v>3.7547169811320752E-2</v>
      </c>
      <c r="J12" s="442">
        <v>0.35968992248062015</v>
      </c>
      <c r="K12" s="442">
        <v>3.4364261168384879E-3</v>
      </c>
      <c r="L12" s="442">
        <v>0.2134453781512605</v>
      </c>
      <c r="M12" s="442">
        <v>3.5541195476575124E-2</v>
      </c>
      <c r="N12" s="442">
        <v>0</v>
      </c>
      <c r="O12" s="442">
        <v>8.4033613445378148E-3</v>
      </c>
      <c r="P12" s="442">
        <v>8.5470085470085479E-3</v>
      </c>
      <c r="Q12" s="442">
        <v>0</v>
      </c>
      <c r="R12" s="442">
        <v>7.874015748031496E-3</v>
      </c>
      <c r="S12" s="442">
        <v>0</v>
      </c>
      <c r="T12" s="442">
        <v>0</v>
      </c>
      <c r="U12" s="442">
        <v>1.3090909090909091E-2</v>
      </c>
      <c r="V12" s="442">
        <v>0</v>
      </c>
      <c r="W12" s="442">
        <v>2.0833333333333332E-2</v>
      </c>
      <c r="X12" s="442">
        <v>3.9653035935563817E-2</v>
      </c>
      <c r="Y12" s="442">
        <v>5.5205047318611991E-3</v>
      </c>
      <c r="Z12" s="442">
        <v>3.6172906493036716E-4</v>
      </c>
      <c r="AA12" s="442">
        <v>8.8235294117647058E-3</v>
      </c>
      <c r="AB12" s="442">
        <v>1.4814814814814815E-2</v>
      </c>
      <c r="AC12" s="442">
        <v>0</v>
      </c>
      <c r="AD12" s="442">
        <v>0</v>
      </c>
      <c r="AE12" s="442">
        <v>0</v>
      </c>
      <c r="AF12" s="442">
        <v>6.9589422407794019E-4</v>
      </c>
      <c r="AG12" s="442">
        <v>0</v>
      </c>
      <c r="AH12" s="442">
        <v>8.1967213114754098E-4</v>
      </c>
      <c r="AI12" s="442">
        <v>7.8125E-3</v>
      </c>
      <c r="AJ12" s="442">
        <v>0.17456734386756961</v>
      </c>
      <c r="AK12" s="442">
        <v>0</v>
      </c>
      <c r="AL12" s="442">
        <v>4.8602673147023082E-3</v>
      </c>
      <c r="AM12" s="442">
        <v>4.8112509252405625E-3</v>
      </c>
      <c r="AN12" s="442">
        <v>0</v>
      </c>
      <c r="AO12" s="442">
        <v>7.462686567164179E-3</v>
      </c>
      <c r="AP12" s="443">
        <v>2.6579722617589618E-2</v>
      </c>
      <c r="AQ12" s="442">
        <v>1.1207970112079701E-2</v>
      </c>
      <c r="AR12" s="442">
        <v>9.1334575362384696E-3</v>
      </c>
      <c r="AS12" s="442">
        <v>0</v>
      </c>
      <c r="AT12" s="442">
        <v>0</v>
      </c>
      <c r="AU12" s="442">
        <v>0</v>
      </c>
      <c r="AV12" s="442">
        <v>-0.8571428571428571</v>
      </c>
      <c r="AW12" s="443">
        <v>6.326778088258554E-3</v>
      </c>
      <c r="AX12" s="442">
        <v>2.6483415585906118E-2</v>
      </c>
      <c r="AY12" s="443">
        <v>1.8381305215161015E-2</v>
      </c>
      <c r="AZ12" s="443">
        <v>1.21193032427695E-2</v>
      </c>
      <c r="BA12" s="442">
        <v>2.3770444872798061E-2</v>
      </c>
      <c r="BB12" s="443">
        <v>4.1602812584512754E-2</v>
      </c>
      <c r="BC12" s="442">
        <v>-3.3540416026804409E-2</v>
      </c>
      <c r="BD12" s="443">
        <v>1.0674919731223727E-2</v>
      </c>
    </row>
    <row r="13" spans="1:56" x14ac:dyDescent="0.2">
      <c r="A13" s="281" t="s">
        <v>452</v>
      </c>
      <c r="B13" s="283" t="s">
        <v>30</v>
      </c>
      <c r="C13" s="442">
        <v>7.3170731707317077E-3</v>
      </c>
      <c r="D13" s="442">
        <v>1.1682242990654205E-2</v>
      </c>
      <c r="E13" s="442">
        <v>0</v>
      </c>
      <c r="F13" s="442">
        <v>2.8023598820058997E-2</v>
      </c>
      <c r="G13" s="442">
        <v>3.1222123104371097E-3</v>
      </c>
      <c r="H13" s="442">
        <v>4.2918454935622317E-3</v>
      </c>
      <c r="I13" s="442">
        <v>4.7169811320754715E-3</v>
      </c>
      <c r="J13" s="442">
        <v>8.2170542635658914E-2</v>
      </c>
      <c r="K13" s="442">
        <v>6.1855670103092786E-2</v>
      </c>
      <c r="L13" s="442">
        <v>1.6806722689075631E-3</v>
      </c>
      <c r="M13" s="442">
        <v>2.2617124394184167E-2</v>
      </c>
      <c r="N13" s="442">
        <v>0</v>
      </c>
      <c r="O13" s="442">
        <v>4.2016806722689074E-3</v>
      </c>
      <c r="P13" s="442">
        <v>0</v>
      </c>
      <c r="Q13" s="442">
        <v>0</v>
      </c>
      <c r="R13" s="442">
        <v>0</v>
      </c>
      <c r="S13" s="442">
        <v>0</v>
      </c>
      <c r="T13" s="442">
        <v>0</v>
      </c>
      <c r="U13" s="442">
        <v>7.2727272727272723E-4</v>
      </c>
      <c r="V13" s="442">
        <v>0</v>
      </c>
      <c r="W13" s="442">
        <v>0</v>
      </c>
      <c r="X13" s="442">
        <v>1.2391573729863693E-3</v>
      </c>
      <c r="Y13" s="442">
        <v>1.3012618296529969E-2</v>
      </c>
      <c r="Z13" s="442">
        <v>5.6429734129137279E-2</v>
      </c>
      <c r="AA13" s="442">
        <v>1.1764705882352941E-2</v>
      </c>
      <c r="AB13" s="442">
        <v>1.4814814814814815E-2</v>
      </c>
      <c r="AC13" s="442">
        <v>1.2738853503184713E-3</v>
      </c>
      <c r="AD13" s="442">
        <v>0</v>
      </c>
      <c r="AE13" s="442">
        <v>0</v>
      </c>
      <c r="AF13" s="442">
        <v>3.0619345859429367E-2</v>
      </c>
      <c r="AG13" s="442">
        <v>0</v>
      </c>
      <c r="AH13" s="442">
        <v>1.1065573770491803E-2</v>
      </c>
      <c r="AI13" s="442">
        <v>3.736413043478261E-3</v>
      </c>
      <c r="AJ13" s="442">
        <v>2.257336343115124E-3</v>
      </c>
      <c r="AK13" s="442">
        <v>0</v>
      </c>
      <c r="AL13" s="442">
        <v>3.6452004860267314E-3</v>
      </c>
      <c r="AM13" s="442">
        <v>2.9607698001480384E-3</v>
      </c>
      <c r="AN13" s="442">
        <v>0</v>
      </c>
      <c r="AO13" s="442">
        <v>1.4925373134328358E-2</v>
      </c>
      <c r="AP13" s="443">
        <v>2.0853331567971929E-2</v>
      </c>
      <c r="AQ13" s="442">
        <v>1.2453300124533001E-3</v>
      </c>
      <c r="AR13" s="442">
        <v>1.767619393829236E-2</v>
      </c>
      <c r="AS13" s="442">
        <v>0</v>
      </c>
      <c r="AT13" s="442">
        <v>0</v>
      </c>
      <c r="AU13" s="442">
        <v>0</v>
      </c>
      <c r="AV13" s="442">
        <v>0</v>
      </c>
      <c r="AW13" s="443">
        <v>1.028101439342015E-2</v>
      </c>
      <c r="AX13" s="442">
        <v>2.3671525307012511E-2</v>
      </c>
      <c r="AY13" s="443">
        <v>4.5312054716443433E-3</v>
      </c>
      <c r="AZ13" s="443">
        <v>7.5180762489044694E-3</v>
      </c>
      <c r="BA13" s="442">
        <v>1.7262438689237932E-2</v>
      </c>
      <c r="BB13" s="443">
        <v>3.4210763544577659E-2</v>
      </c>
      <c r="BC13" s="442">
        <v>-3.3819628647214856E-2</v>
      </c>
      <c r="BD13" s="443">
        <v>4.8161265764125648E-3</v>
      </c>
    </row>
    <row r="14" spans="1:56" x14ac:dyDescent="0.2">
      <c r="A14" s="281" t="s">
        <v>453</v>
      </c>
      <c r="B14" s="283" t="s">
        <v>454</v>
      </c>
      <c r="C14" s="442">
        <v>8.5365853658536592E-3</v>
      </c>
      <c r="D14" s="442">
        <v>1.4018691588785047E-2</v>
      </c>
      <c r="E14" s="442">
        <v>0</v>
      </c>
      <c r="F14" s="442">
        <v>5.8997050147492625E-3</v>
      </c>
      <c r="G14" s="442">
        <v>2.3751115075825155E-2</v>
      </c>
      <c r="H14" s="442">
        <v>1.2875536480686695E-2</v>
      </c>
      <c r="I14" s="442">
        <v>2.2830188679245283E-2</v>
      </c>
      <c r="J14" s="442">
        <v>2.0155038759689922E-2</v>
      </c>
      <c r="K14" s="442">
        <v>0</v>
      </c>
      <c r="L14" s="442">
        <v>0.2638655462184874</v>
      </c>
      <c r="M14" s="442">
        <v>8.0775444264943458E-3</v>
      </c>
      <c r="N14" s="442">
        <v>0</v>
      </c>
      <c r="O14" s="442">
        <v>4.2016806722689074E-3</v>
      </c>
      <c r="P14" s="442">
        <v>0</v>
      </c>
      <c r="Q14" s="442">
        <v>0</v>
      </c>
      <c r="R14" s="442">
        <v>2.3622047244094488E-2</v>
      </c>
      <c r="S14" s="442">
        <v>0</v>
      </c>
      <c r="T14" s="442">
        <v>0</v>
      </c>
      <c r="U14" s="442">
        <v>4.1454545454545452E-2</v>
      </c>
      <c r="V14" s="442">
        <v>0</v>
      </c>
      <c r="W14" s="442">
        <v>4.1666666666666664E-2</v>
      </c>
      <c r="X14" s="442">
        <v>6.8153655514250316E-2</v>
      </c>
      <c r="Y14" s="442">
        <v>1.4589905362776025E-2</v>
      </c>
      <c r="Z14" s="442">
        <v>0</v>
      </c>
      <c r="AA14" s="442">
        <v>3.5294117647058823E-2</v>
      </c>
      <c r="AB14" s="442">
        <v>1.8518518518518517E-2</v>
      </c>
      <c r="AC14" s="442">
        <v>5.0955414012738851E-3</v>
      </c>
      <c r="AD14" s="442">
        <v>3.5211267605633804E-3</v>
      </c>
      <c r="AE14" s="442">
        <v>4.4682752457551384E-4</v>
      </c>
      <c r="AF14" s="442">
        <v>2.0876826722338203E-3</v>
      </c>
      <c r="AG14" s="442">
        <v>0</v>
      </c>
      <c r="AH14" s="442">
        <v>2.0491803278688526E-3</v>
      </c>
      <c r="AI14" s="442">
        <v>3.736413043478261E-3</v>
      </c>
      <c r="AJ14" s="442">
        <v>2.257336343115124E-3</v>
      </c>
      <c r="AK14" s="442">
        <v>0</v>
      </c>
      <c r="AL14" s="442">
        <v>1.7010935601458079E-2</v>
      </c>
      <c r="AM14" s="442">
        <v>2.2205773501110288E-3</v>
      </c>
      <c r="AN14" s="442">
        <v>6.1099796334012219E-3</v>
      </c>
      <c r="AO14" s="442">
        <v>1.4925373134328358E-2</v>
      </c>
      <c r="AP14" s="443">
        <v>1.2710602098573368E-2</v>
      </c>
      <c r="AQ14" s="442">
        <v>1.2453300124533001E-3</v>
      </c>
      <c r="AR14" s="442">
        <v>2.9081655836779205E-3</v>
      </c>
      <c r="AS14" s="442">
        <v>0</v>
      </c>
      <c r="AT14" s="442">
        <v>0</v>
      </c>
      <c r="AU14" s="442">
        <v>0</v>
      </c>
      <c r="AV14" s="442">
        <v>-5.7142857142857141E-2</v>
      </c>
      <c r="AW14" s="443">
        <v>1.7662255496388463E-3</v>
      </c>
      <c r="AX14" s="442">
        <v>1.1979226443245724E-2</v>
      </c>
      <c r="AY14" s="443">
        <v>1.4163579367341124E-2</v>
      </c>
      <c r="AZ14" s="443">
        <v>7.7234881682734444E-3</v>
      </c>
      <c r="BA14" s="442">
        <v>1.271065137317022E-2</v>
      </c>
      <c r="BB14" s="443">
        <v>1.660957360497611E-2</v>
      </c>
      <c r="BC14" s="442">
        <v>-6.0379729163758198E-3</v>
      </c>
      <c r="BD14" s="443">
        <v>9.8474065737645233E-3</v>
      </c>
    </row>
    <row r="15" spans="1:56" x14ac:dyDescent="0.2">
      <c r="A15" s="281" t="s">
        <v>455</v>
      </c>
      <c r="B15" s="283" t="s">
        <v>31</v>
      </c>
      <c r="C15" s="442">
        <v>2.4390243902439024E-3</v>
      </c>
      <c r="D15" s="442">
        <v>0</v>
      </c>
      <c r="E15" s="442">
        <v>0</v>
      </c>
      <c r="F15" s="442">
        <v>0</v>
      </c>
      <c r="G15" s="442">
        <v>6.913470115967886E-3</v>
      </c>
      <c r="H15" s="442">
        <v>0</v>
      </c>
      <c r="I15" s="442">
        <v>1.5094339622641509E-3</v>
      </c>
      <c r="J15" s="442">
        <v>6.2015503875968991E-3</v>
      </c>
      <c r="K15" s="442">
        <v>0</v>
      </c>
      <c r="L15" s="442">
        <v>3.3613445378151263E-3</v>
      </c>
      <c r="M15" s="442">
        <v>8.5621970920840063E-2</v>
      </c>
      <c r="N15" s="442">
        <v>0</v>
      </c>
      <c r="O15" s="442">
        <v>8.4033613445378148E-3</v>
      </c>
      <c r="P15" s="442">
        <v>0</v>
      </c>
      <c r="Q15" s="442">
        <v>0</v>
      </c>
      <c r="R15" s="442">
        <v>7.874015748031496E-3</v>
      </c>
      <c r="S15" s="442">
        <v>0</v>
      </c>
      <c r="T15" s="442">
        <v>7.1428571428571425E-2</v>
      </c>
      <c r="U15" s="442">
        <v>9.4545454545454551E-3</v>
      </c>
      <c r="V15" s="442">
        <v>0</v>
      </c>
      <c r="W15" s="442">
        <v>0</v>
      </c>
      <c r="X15" s="442">
        <v>9.9132589838909543E-3</v>
      </c>
      <c r="Y15" s="442">
        <v>5.6782334384858045E-2</v>
      </c>
      <c r="Z15" s="442">
        <v>6.0288177488394529E-5</v>
      </c>
      <c r="AA15" s="442">
        <v>5.8823529411764705E-3</v>
      </c>
      <c r="AB15" s="442">
        <v>0</v>
      </c>
      <c r="AC15" s="442">
        <v>0</v>
      </c>
      <c r="AD15" s="442">
        <v>0</v>
      </c>
      <c r="AE15" s="442">
        <v>0</v>
      </c>
      <c r="AF15" s="442">
        <v>0</v>
      </c>
      <c r="AG15" s="442">
        <v>0</v>
      </c>
      <c r="AH15" s="442">
        <v>0</v>
      </c>
      <c r="AI15" s="442">
        <v>2.0380434782608695E-3</v>
      </c>
      <c r="AJ15" s="442">
        <v>1.0032605969400551E-3</v>
      </c>
      <c r="AK15" s="442">
        <v>0</v>
      </c>
      <c r="AL15" s="442">
        <v>2.4301336573511541E-3</v>
      </c>
      <c r="AM15" s="442">
        <v>1.4803849000740192E-3</v>
      </c>
      <c r="AN15" s="442">
        <v>2.0366598778004071E-3</v>
      </c>
      <c r="AO15" s="442">
        <v>4.9751243781094526E-3</v>
      </c>
      <c r="AP15" s="443">
        <v>5.3291847340372709E-3</v>
      </c>
      <c r="AQ15" s="442">
        <v>1.2453300124533001E-3</v>
      </c>
      <c r="AR15" s="442">
        <v>4.544008724496751E-4</v>
      </c>
      <c r="AS15" s="442">
        <v>0</v>
      </c>
      <c r="AT15" s="442">
        <v>0</v>
      </c>
      <c r="AU15" s="442">
        <v>0</v>
      </c>
      <c r="AV15" s="442">
        <v>0.4</v>
      </c>
      <c r="AW15" s="443">
        <v>-7.9084726103231933E-5</v>
      </c>
      <c r="AX15" s="442">
        <v>4.5764948926890854E-3</v>
      </c>
      <c r="AY15" s="443">
        <v>1.4676546024508406E-2</v>
      </c>
      <c r="AZ15" s="443">
        <v>7.0113935144609993E-3</v>
      </c>
      <c r="BA15" s="442">
        <v>7.9584709048227953E-3</v>
      </c>
      <c r="BB15" s="443">
        <v>4.8453979987379426E-3</v>
      </c>
      <c r="BC15" s="442">
        <v>1.036576853273768E-2</v>
      </c>
      <c r="BD15" s="443">
        <v>1.024461288934494E-2</v>
      </c>
    </row>
    <row r="16" spans="1:56" x14ac:dyDescent="0.2">
      <c r="A16" s="281" t="s">
        <v>456</v>
      </c>
      <c r="B16" s="283" t="s">
        <v>32</v>
      </c>
      <c r="C16" s="442">
        <v>0</v>
      </c>
      <c r="D16" s="442">
        <v>0</v>
      </c>
      <c r="E16" s="442">
        <v>0</v>
      </c>
      <c r="F16" s="442">
        <v>4.4247787610619468E-3</v>
      </c>
      <c r="G16" s="442">
        <v>0</v>
      </c>
      <c r="H16" s="442">
        <v>0</v>
      </c>
      <c r="I16" s="442">
        <v>2.2641509433962265E-3</v>
      </c>
      <c r="J16" s="442">
        <v>0</v>
      </c>
      <c r="K16" s="442">
        <v>0</v>
      </c>
      <c r="L16" s="442">
        <v>1.6806722689075631E-3</v>
      </c>
      <c r="M16" s="442">
        <v>8.0775444264943458E-3</v>
      </c>
      <c r="N16" s="442">
        <v>0.8</v>
      </c>
      <c r="O16" s="442">
        <v>0</v>
      </c>
      <c r="P16" s="442">
        <v>0.23931623931623933</v>
      </c>
      <c r="Q16" s="442">
        <v>0.13043478260869565</v>
      </c>
      <c r="R16" s="442">
        <v>0.10236220472440945</v>
      </c>
      <c r="S16" s="442">
        <v>0</v>
      </c>
      <c r="T16" s="442">
        <v>0</v>
      </c>
      <c r="U16" s="442">
        <v>4.581818181818182E-2</v>
      </c>
      <c r="V16" s="442">
        <v>0</v>
      </c>
      <c r="W16" s="442">
        <v>6.25E-2</v>
      </c>
      <c r="X16" s="442">
        <v>7.4349442379182153E-3</v>
      </c>
      <c r="Y16" s="442">
        <v>2.4842271293375396E-2</v>
      </c>
      <c r="Z16" s="442">
        <v>0</v>
      </c>
      <c r="AA16" s="442">
        <v>0</v>
      </c>
      <c r="AB16" s="442">
        <v>0</v>
      </c>
      <c r="AC16" s="442">
        <v>0</v>
      </c>
      <c r="AD16" s="442">
        <v>0</v>
      </c>
      <c r="AE16" s="442">
        <v>0</v>
      </c>
      <c r="AF16" s="442">
        <v>6.9589422407794019E-4</v>
      </c>
      <c r="AG16" s="442">
        <v>0</v>
      </c>
      <c r="AH16" s="442">
        <v>0</v>
      </c>
      <c r="AI16" s="442">
        <v>0</v>
      </c>
      <c r="AJ16" s="442">
        <v>0</v>
      </c>
      <c r="AK16" s="442">
        <v>0</v>
      </c>
      <c r="AL16" s="442">
        <v>0</v>
      </c>
      <c r="AM16" s="442">
        <v>0</v>
      </c>
      <c r="AN16" s="442">
        <v>0</v>
      </c>
      <c r="AO16" s="442">
        <v>2.4875621890547263E-3</v>
      </c>
      <c r="AP16" s="443">
        <v>3.4093542087319188E-3</v>
      </c>
      <c r="AQ16" s="442">
        <v>0</v>
      </c>
      <c r="AR16" s="442">
        <v>-1.3632026173490252E-4</v>
      </c>
      <c r="AS16" s="442">
        <v>0</v>
      </c>
      <c r="AT16" s="442">
        <v>-1.7416545718432512E-3</v>
      </c>
      <c r="AU16" s="442">
        <v>-1.7014036580178648E-3</v>
      </c>
      <c r="AV16" s="442">
        <v>0</v>
      </c>
      <c r="AW16" s="443">
        <v>-3.4270047978067172E-4</v>
      </c>
      <c r="AX16" s="442">
        <v>2.7688511419717665E-3</v>
      </c>
      <c r="AY16" s="443">
        <v>1.4249073810202338E-4</v>
      </c>
      <c r="AZ16" s="443">
        <v>-1.0955302366345311E-4</v>
      </c>
      <c r="BA16" s="442">
        <v>1.8894211500658435E-3</v>
      </c>
      <c r="BB16" s="443">
        <v>4.349589831425223E-3</v>
      </c>
      <c r="BC16" s="442">
        <v>-7.0152170878123692E-3</v>
      </c>
      <c r="BD16" s="443">
        <v>8.2751315745920357E-5</v>
      </c>
    </row>
    <row r="17" spans="1:56" x14ac:dyDescent="0.2">
      <c r="A17" s="281" t="s">
        <v>457</v>
      </c>
      <c r="B17" s="283" t="s">
        <v>33</v>
      </c>
      <c r="C17" s="442">
        <v>0</v>
      </c>
      <c r="D17" s="442">
        <v>0</v>
      </c>
      <c r="E17" s="442">
        <v>0</v>
      </c>
      <c r="F17" s="442">
        <v>0</v>
      </c>
      <c r="G17" s="442">
        <v>1.4495985727029437E-3</v>
      </c>
      <c r="H17" s="442">
        <v>0</v>
      </c>
      <c r="I17" s="442">
        <v>9.4339622641509435E-4</v>
      </c>
      <c r="J17" s="442">
        <v>4.6511627906976744E-3</v>
      </c>
      <c r="K17" s="442">
        <v>0</v>
      </c>
      <c r="L17" s="442">
        <v>3.3613445378151263E-3</v>
      </c>
      <c r="M17" s="442">
        <v>1.1308562197092083E-2</v>
      </c>
      <c r="N17" s="442">
        <v>0</v>
      </c>
      <c r="O17" s="442">
        <v>0.42857142857142855</v>
      </c>
      <c r="P17" s="442">
        <v>7.6923076923076927E-2</v>
      </c>
      <c r="Q17" s="442">
        <v>4.3478260869565216E-2</v>
      </c>
      <c r="R17" s="442">
        <v>2.3622047244094488E-2</v>
      </c>
      <c r="S17" s="442">
        <v>0</v>
      </c>
      <c r="T17" s="442">
        <v>7.1428571428571425E-2</v>
      </c>
      <c r="U17" s="442">
        <v>6.6909090909090904E-2</v>
      </c>
      <c r="V17" s="442">
        <v>0</v>
      </c>
      <c r="W17" s="442">
        <v>2.0833333333333332E-2</v>
      </c>
      <c r="X17" s="442">
        <v>2.6022304832713755E-2</v>
      </c>
      <c r="Y17" s="442">
        <v>9.4637223974763408E-3</v>
      </c>
      <c r="Z17" s="442">
        <v>3.0144088744197265E-4</v>
      </c>
      <c r="AA17" s="442">
        <v>0</v>
      </c>
      <c r="AB17" s="442">
        <v>0</v>
      </c>
      <c r="AC17" s="442">
        <v>0</v>
      </c>
      <c r="AD17" s="442">
        <v>0</v>
      </c>
      <c r="AE17" s="442">
        <v>0</v>
      </c>
      <c r="AF17" s="442">
        <v>0</v>
      </c>
      <c r="AG17" s="442">
        <v>0</v>
      </c>
      <c r="AH17" s="442">
        <v>4.0983606557377049E-4</v>
      </c>
      <c r="AI17" s="442">
        <v>0</v>
      </c>
      <c r="AJ17" s="442">
        <v>1.5048908954100827E-3</v>
      </c>
      <c r="AK17" s="442">
        <v>0</v>
      </c>
      <c r="AL17" s="442">
        <v>0</v>
      </c>
      <c r="AM17" s="442">
        <v>3.7009622501850479E-4</v>
      </c>
      <c r="AN17" s="442">
        <v>0</v>
      </c>
      <c r="AO17" s="442">
        <v>2.4875621890547263E-3</v>
      </c>
      <c r="AP17" s="443">
        <v>4.9319784184568534E-3</v>
      </c>
      <c r="AQ17" s="442">
        <v>0</v>
      </c>
      <c r="AR17" s="442">
        <v>5.9072113418457762E-4</v>
      </c>
      <c r="AS17" s="442">
        <v>0</v>
      </c>
      <c r="AT17" s="442">
        <v>0</v>
      </c>
      <c r="AU17" s="442">
        <v>-2.126754572522331E-3</v>
      </c>
      <c r="AV17" s="442">
        <v>0.2</v>
      </c>
      <c r="AW17" s="443">
        <v>2.6361575367743976E-5</v>
      </c>
      <c r="AX17" s="442">
        <v>4.2895673132101455E-3</v>
      </c>
      <c r="AY17" s="443">
        <v>5.557138785978911E-3</v>
      </c>
      <c r="AZ17" s="443">
        <v>2.6840490797546013E-3</v>
      </c>
      <c r="BA17" s="442">
        <v>4.7140103441036703E-3</v>
      </c>
      <c r="BB17" s="443">
        <v>5.7694041287298294E-3</v>
      </c>
      <c r="BC17" s="442">
        <v>-2.0940946530783192E-3</v>
      </c>
      <c r="BD17" s="443">
        <v>3.9389626295058093E-3</v>
      </c>
    </row>
    <row r="18" spans="1:56" x14ac:dyDescent="0.2">
      <c r="A18" s="281" t="s">
        <v>458</v>
      </c>
      <c r="B18" s="283" t="s">
        <v>34</v>
      </c>
      <c r="C18" s="442">
        <v>1.2195121951219512E-3</v>
      </c>
      <c r="D18" s="442">
        <v>0</v>
      </c>
      <c r="E18" s="442">
        <v>0</v>
      </c>
      <c r="F18" s="442">
        <v>2.6548672566371681E-2</v>
      </c>
      <c r="G18" s="442">
        <v>3.0553077609277432E-2</v>
      </c>
      <c r="H18" s="442">
        <v>4.2918454935622317E-3</v>
      </c>
      <c r="I18" s="442">
        <v>4.1509433962264152E-3</v>
      </c>
      <c r="J18" s="442">
        <v>9.3023255813953487E-3</v>
      </c>
      <c r="K18" s="442">
        <v>0</v>
      </c>
      <c r="L18" s="442">
        <v>1.6806722689075631E-3</v>
      </c>
      <c r="M18" s="442">
        <v>1.1308562197092083E-2</v>
      </c>
      <c r="N18" s="442">
        <v>0</v>
      </c>
      <c r="O18" s="442">
        <v>0</v>
      </c>
      <c r="P18" s="442">
        <v>7.6923076923076927E-2</v>
      </c>
      <c r="Q18" s="442">
        <v>4.3478260869565216E-2</v>
      </c>
      <c r="R18" s="442">
        <v>3.1496062992125984E-2</v>
      </c>
      <c r="S18" s="442">
        <v>0</v>
      </c>
      <c r="T18" s="442">
        <v>0</v>
      </c>
      <c r="U18" s="442">
        <v>2.8363636363636365E-2</v>
      </c>
      <c r="V18" s="442">
        <v>0</v>
      </c>
      <c r="W18" s="442">
        <v>2.0833333333333332E-2</v>
      </c>
      <c r="X18" s="442">
        <v>2.3543990086741014E-2</v>
      </c>
      <c r="Y18" s="442">
        <v>0.10212933753943218</v>
      </c>
      <c r="Z18" s="442">
        <v>3.0144088744197265E-4</v>
      </c>
      <c r="AA18" s="442">
        <v>0</v>
      </c>
      <c r="AB18" s="442">
        <v>0</v>
      </c>
      <c r="AC18" s="442">
        <v>3.1847133757961785E-3</v>
      </c>
      <c r="AD18" s="442">
        <v>0</v>
      </c>
      <c r="AE18" s="442">
        <v>4.4682752457551384E-4</v>
      </c>
      <c r="AF18" s="442">
        <v>2.0876826722338203E-3</v>
      </c>
      <c r="AG18" s="442">
        <v>0</v>
      </c>
      <c r="AH18" s="442">
        <v>4.5081967213114757E-3</v>
      </c>
      <c r="AI18" s="442">
        <v>0</v>
      </c>
      <c r="AJ18" s="442">
        <v>2.5081514923501377E-4</v>
      </c>
      <c r="AK18" s="442">
        <v>0</v>
      </c>
      <c r="AL18" s="442">
        <v>2.4301336573511541E-3</v>
      </c>
      <c r="AM18" s="442">
        <v>1.850481125092524E-3</v>
      </c>
      <c r="AN18" s="442">
        <v>0</v>
      </c>
      <c r="AO18" s="442">
        <v>4.9751243781094526E-3</v>
      </c>
      <c r="AP18" s="443">
        <v>1.1535533414981298E-2</v>
      </c>
      <c r="AQ18" s="442">
        <v>2.4906600249066002E-3</v>
      </c>
      <c r="AR18" s="442">
        <v>9.5424183214431774E-4</v>
      </c>
      <c r="AS18" s="442">
        <v>0</v>
      </c>
      <c r="AT18" s="442">
        <v>1.1611030478955006E-3</v>
      </c>
      <c r="AU18" s="442">
        <v>5.1042109740535944E-3</v>
      </c>
      <c r="AV18" s="442">
        <v>2.8571428571428571E-2</v>
      </c>
      <c r="AW18" s="443">
        <v>1.001739863974271E-3</v>
      </c>
      <c r="AX18" s="442">
        <v>1.0544588545851026E-2</v>
      </c>
      <c r="AY18" s="443">
        <v>2.9353092049016812E-3</v>
      </c>
      <c r="AZ18" s="443">
        <v>1.9308720420683611E-3</v>
      </c>
      <c r="BA18" s="442">
        <v>7.99664102906655E-3</v>
      </c>
      <c r="BB18" s="443">
        <v>1.6248985846930495E-2</v>
      </c>
      <c r="BC18" s="442">
        <v>-2.0242914979757085E-2</v>
      </c>
      <c r="BD18" s="443">
        <v>1.9363807884545364E-3</v>
      </c>
    </row>
    <row r="19" spans="1:56" x14ac:dyDescent="0.2">
      <c r="A19" s="281" t="s">
        <v>459</v>
      </c>
      <c r="B19" s="285" t="s">
        <v>268</v>
      </c>
      <c r="C19" s="442">
        <v>0</v>
      </c>
      <c r="D19" s="442">
        <v>0</v>
      </c>
      <c r="E19" s="442">
        <v>0</v>
      </c>
      <c r="F19" s="442">
        <v>4.4247787610619468E-3</v>
      </c>
      <c r="G19" s="442">
        <v>0</v>
      </c>
      <c r="H19" s="442">
        <v>0</v>
      </c>
      <c r="I19" s="442">
        <v>1.8867924528301886E-4</v>
      </c>
      <c r="J19" s="442">
        <v>0</v>
      </c>
      <c r="K19" s="442">
        <v>0</v>
      </c>
      <c r="L19" s="442">
        <v>0</v>
      </c>
      <c r="M19" s="442">
        <v>1.6155088852988692E-3</v>
      </c>
      <c r="N19" s="442">
        <v>0</v>
      </c>
      <c r="O19" s="442">
        <v>0</v>
      </c>
      <c r="P19" s="442">
        <v>0</v>
      </c>
      <c r="Q19" s="442">
        <v>0.17391304347826086</v>
      </c>
      <c r="R19" s="442">
        <v>3.937007874015748E-2</v>
      </c>
      <c r="S19" s="442">
        <v>0</v>
      </c>
      <c r="T19" s="442">
        <v>0</v>
      </c>
      <c r="U19" s="442">
        <v>1.3090909090909091E-2</v>
      </c>
      <c r="V19" s="442">
        <v>0</v>
      </c>
      <c r="W19" s="442">
        <v>0</v>
      </c>
      <c r="X19" s="442">
        <v>1.2391573729863693E-3</v>
      </c>
      <c r="Y19" s="442">
        <v>6.7034700315457413E-3</v>
      </c>
      <c r="Z19" s="442">
        <v>0</v>
      </c>
      <c r="AA19" s="442">
        <v>1.1764705882352941E-2</v>
      </c>
      <c r="AB19" s="442">
        <v>0</v>
      </c>
      <c r="AC19" s="442">
        <v>0</v>
      </c>
      <c r="AD19" s="442">
        <v>0</v>
      </c>
      <c r="AE19" s="442">
        <v>0</v>
      </c>
      <c r="AF19" s="442">
        <v>0</v>
      </c>
      <c r="AG19" s="442">
        <v>0</v>
      </c>
      <c r="AH19" s="442">
        <v>4.0983606557377049E-4</v>
      </c>
      <c r="AI19" s="442">
        <v>0</v>
      </c>
      <c r="AJ19" s="442">
        <v>0</v>
      </c>
      <c r="AK19" s="442">
        <v>0</v>
      </c>
      <c r="AL19" s="442">
        <v>1.3365735115431349E-2</v>
      </c>
      <c r="AM19" s="442">
        <v>0</v>
      </c>
      <c r="AN19" s="442">
        <v>0</v>
      </c>
      <c r="AO19" s="442">
        <v>0</v>
      </c>
      <c r="AP19" s="443">
        <v>1.0923173678461487E-3</v>
      </c>
      <c r="AQ19" s="442">
        <v>0</v>
      </c>
      <c r="AR19" s="442">
        <v>4.5440087244967509E-5</v>
      </c>
      <c r="AS19" s="442">
        <v>0</v>
      </c>
      <c r="AT19" s="442">
        <v>1.0159651669085631E-2</v>
      </c>
      <c r="AU19" s="442">
        <v>5.5295618885580607E-2</v>
      </c>
      <c r="AV19" s="442">
        <v>0</v>
      </c>
      <c r="AW19" s="443">
        <v>4.3760215110455001E-3</v>
      </c>
      <c r="AX19" s="442">
        <v>3.3283599219556983E-3</v>
      </c>
      <c r="AY19" s="443">
        <v>6.5545739526930754E-4</v>
      </c>
      <c r="AZ19" s="443">
        <v>2.5881901840490796E-3</v>
      </c>
      <c r="BA19" s="442">
        <v>2.4333454205393438E-3</v>
      </c>
      <c r="BB19" s="443">
        <v>5.228522491661408E-3</v>
      </c>
      <c r="BC19" s="442">
        <v>-1.5007678347061287E-3</v>
      </c>
      <c r="BD19" s="443">
        <v>3.8065605243123367E-4</v>
      </c>
    </row>
    <row r="20" spans="1:56" x14ac:dyDescent="0.2">
      <c r="A20" s="281" t="s">
        <v>460</v>
      </c>
      <c r="B20" s="285" t="s">
        <v>269</v>
      </c>
      <c r="C20" s="442">
        <v>0</v>
      </c>
      <c r="D20" s="442">
        <v>0</v>
      </c>
      <c r="E20" s="442">
        <v>0</v>
      </c>
      <c r="F20" s="442">
        <v>1.4749262536873156E-3</v>
      </c>
      <c r="G20" s="442">
        <v>0</v>
      </c>
      <c r="H20" s="442">
        <v>0</v>
      </c>
      <c r="I20" s="442">
        <v>0</v>
      </c>
      <c r="J20" s="442">
        <v>0</v>
      </c>
      <c r="K20" s="442">
        <v>0</v>
      </c>
      <c r="L20" s="442">
        <v>3.3613445378151263E-3</v>
      </c>
      <c r="M20" s="442">
        <v>1.6155088852988692E-3</v>
      </c>
      <c r="N20" s="442">
        <v>0</v>
      </c>
      <c r="O20" s="442">
        <v>0</v>
      </c>
      <c r="P20" s="442">
        <v>0</v>
      </c>
      <c r="Q20" s="442">
        <v>0</v>
      </c>
      <c r="R20" s="442">
        <v>0.14960629921259844</v>
      </c>
      <c r="S20" s="442">
        <v>0</v>
      </c>
      <c r="T20" s="442">
        <v>0</v>
      </c>
      <c r="U20" s="442">
        <v>2.1818181818181819E-3</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2.0656136087484813E-2</v>
      </c>
      <c r="AM20" s="442">
        <v>0</v>
      </c>
      <c r="AN20" s="442">
        <v>0</v>
      </c>
      <c r="AO20" s="442">
        <v>0</v>
      </c>
      <c r="AP20" s="443">
        <v>7.1166131541491515E-4</v>
      </c>
      <c r="AQ20" s="442">
        <v>0</v>
      </c>
      <c r="AR20" s="442">
        <v>4.5440087244967509E-5</v>
      </c>
      <c r="AS20" s="442">
        <v>0</v>
      </c>
      <c r="AT20" s="442">
        <v>6.0957910014513787E-3</v>
      </c>
      <c r="AU20" s="442">
        <v>9.4427903019991488E-2</v>
      </c>
      <c r="AV20" s="442">
        <v>0</v>
      </c>
      <c r="AW20" s="443">
        <v>6.4322243897295302E-3</v>
      </c>
      <c r="AX20" s="442">
        <v>4.1174107655227816E-3</v>
      </c>
      <c r="AY20" s="443">
        <v>3.6192647477913936E-3</v>
      </c>
      <c r="AZ20" s="443">
        <v>5.0805214723926382E-3</v>
      </c>
      <c r="BA20" s="442">
        <v>3.9506078592285816E-3</v>
      </c>
      <c r="BB20" s="443">
        <v>6.4680429099432078E-3</v>
      </c>
      <c r="BC20" s="442">
        <v>2.9317325143096468E-3</v>
      </c>
      <c r="BD20" s="443">
        <v>2.1018834199463773E-3</v>
      </c>
    </row>
    <row r="21" spans="1:56" x14ac:dyDescent="0.2">
      <c r="A21" s="281" t="s">
        <v>461</v>
      </c>
      <c r="B21" s="285" t="s">
        <v>270</v>
      </c>
      <c r="C21" s="442">
        <v>0</v>
      </c>
      <c r="D21" s="442">
        <v>0</v>
      </c>
      <c r="E21" s="442">
        <v>0</v>
      </c>
      <c r="F21" s="442">
        <v>0</v>
      </c>
      <c r="G21" s="442">
        <v>0</v>
      </c>
      <c r="H21" s="442">
        <v>0</v>
      </c>
      <c r="I21" s="442">
        <v>0</v>
      </c>
      <c r="J21" s="442">
        <v>0</v>
      </c>
      <c r="K21" s="442">
        <v>0</v>
      </c>
      <c r="L21" s="442">
        <v>0</v>
      </c>
      <c r="M21" s="442">
        <v>0</v>
      </c>
      <c r="N21" s="442">
        <v>0</v>
      </c>
      <c r="O21" s="442">
        <v>0</v>
      </c>
      <c r="P21" s="442">
        <v>0</v>
      </c>
      <c r="Q21" s="442">
        <v>0</v>
      </c>
      <c r="R21" s="442">
        <v>7.874015748031496E-3</v>
      </c>
      <c r="S21" s="442">
        <v>0.1111111111111111</v>
      </c>
      <c r="T21" s="442">
        <v>0</v>
      </c>
      <c r="U21" s="442">
        <v>7.2727272727272723E-4</v>
      </c>
      <c r="V21" s="442">
        <v>0</v>
      </c>
      <c r="W21" s="442">
        <v>0</v>
      </c>
      <c r="X21" s="442">
        <v>0</v>
      </c>
      <c r="Y21" s="442">
        <v>3.9432176656151418E-4</v>
      </c>
      <c r="Z21" s="442">
        <v>0</v>
      </c>
      <c r="AA21" s="442">
        <v>0</v>
      </c>
      <c r="AB21" s="442">
        <v>0</v>
      </c>
      <c r="AC21" s="442">
        <v>1.2738853503184713E-3</v>
      </c>
      <c r="AD21" s="442">
        <v>0</v>
      </c>
      <c r="AE21" s="442">
        <v>0</v>
      </c>
      <c r="AF21" s="442">
        <v>0</v>
      </c>
      <c r="AG21" s="442">
        <v>0</v>
      </c>
      <c r="AH21" s="442">
        <v>3.2786885245901639E-3</v>
      </c>
      <c r="AI21" s="442">
        <v>0</v>
      </c>
      <c r="AJ21" s="442">
        <v>1.3544018058690745E-2</v>
      </c>
      <c r="AK21" s="442">
        <v>0</v>
      </c>
      <c r="AL21" s="442">
        <v>7.2904009720534627E-3</v>
      </c>
      <c r="AM21" s="442">
        <v>3.7009622501850479E-4</v>
      </c>
      <c r="AN21" s="442">
        <v>0</v>
      </c>
      <c r="AO21" s="442">
        <v>4.9751243781094526E-3</v>
      </c>
      <c r="AP21" s="443">
        <v>1.2743702624871736E-3</v>
      </c>
      <c r="AQ21" s="442">
        <v>1.2453300124533001E-3</v>
      </c>
      <c r="AR21" s="442">
        <v>4.0896078520470761E-4</v>
      </c>
      <c r="AS21" s="442">
        <v>0</v>
      </c>
      <c r="AT21" s="442">
        <v>2.9608127721335267E-2</v>
      </c>
      <c r="AU21" s="442">
        <v>6.0399829859634199E-2</v>
      </c>
      <c r="AV21" s="442">
        <v>0</v>
      </c>
      <c r="AW21" s="443">
        <v>6.6958401434069701E-3</v>
      </c>
      <c r="AX21" s="442">
        <v>4.7486514403764493E-3</v>
      </c>
      <c r="AY21" s="443">
        <v>1.1399259048161869E-4</v>
      </c>
      <c r="AZ21" s="443">
        <v>3.5330850131463629E-3</v>
      </c>
      <c r="BA21" s="442">
        <v>3.196747905414432E-3</v>
      </c>
      <c r="BB21" s="443">
        <v>7.3469755701793928E-3</v>
      </c>
      <c r="BC21" s="442">
        <v>-2.3733072734887619E-3</v>
      </c>
      <c r="BD21" s="443">
        <v>1.4895236834265666E-4</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0</v>
      </c>
      <c r="Q22" s="442">
        <v>0</v>
      </c>
      <c r="R22" s="442">
        <v>1.5748031496062992E-2</v>
      </c>
      <c r="S22" s="442">
        <v>0.22222222222222221</v>
      </c>
      <c r="T22" s="442">
        <v>0.2857142857142857</v>
      </c>
      <c r="U22" s="442">
        <v>0.15054545454545454</v>
      </c>
      <c r="V22" s="442">
        <v>0.42857142857142855</v>
      </c>
      <c r="W22" s="442">
        <v>2.0833333333333332E-2</v>
      </c>
      <c r="X22" s="442">
        <v>1.4869888475836431E-2</v>
      </c>
      <c r="Y22" s="442">
        <v>3.9432176656151418E-4</v>
      </c>
      <c r="Z22" s="442">
        <v>0</v>
      </c>
      <c r="AA22" s="442">
        <v>0</v>
      </c>
      <c r="AB22" s="442">
        <v>0</v>
      </c>
      <c r="AC22" s="442">
        <v>0</v>
      </c>
      <c r="AD22" s="442">
        <v>0</v>
      </c>
      <c r="AE22" s="442">
        <v>0</v>
      </c>
      <c r="AF22" s="442">
        <v>0</v>
      </c>
      <c r="AG22" s="442">
        <v>0</v>
      </c>
      <c r="AH22" s="442">
        <v>2.4590163934426232E-3</v>
      </c>
      <c r="AI22" s="442">
        <v>1.358695652173913E-3</v>
      </c>
      <c r="AJ22" s="442">
        <v>0</v>
      </c>
      <c r="AK22" s="442">
        <v>0</v>
      </c>
      <c r="AL22" s="442">
        <v>2.0656136087484813E-2</v>
      </c>
      <c r="AM22" s="442">
        <v>0</v>
      </c>
      <c r="AN22" s="442">
        <v>0</v>
      </c>
      <c r="AO22" s="442">
        <v>7.462686567164179E-3</v>
      </c>
      <c r="AP22" s="443">
        <v>4.3361689450862268E-3</v>
      </c>
      <c r="AQ22" s="442">
        <v>0</v>
      </c>
      <c r="AR22" s="442">
        <v>5.4528104693961008E-4</v>
      </c>
      <c r="AS22" s="442">
        <v>0</v>
      </c>
      <c r="AT22" s="442">
        <v>0</v>
      </c>
      <c r="AU22" s="442">
        <v>0</v>
      </c>
      <c r="AV22" s="442">
        <v>2.8571428571428571E-2</v>
      </c>
      <c r="AW22" s="443">
        <v>2.8997732904518375E-4</v>
      </c>
      <c r="AX22" s="442">
        <v>3.9165614598875246E-3</v>
      </c>
      <c r="AY22" s="443">
        <v>3.9897406668566542E-4</v>
      </c>
      <c r="AZ22" s="443">
        <v>3.4235319894829099E-4</v>
      </c>
      <c r="BA22" s="442">
        <v>2.7387064144893791E-3</v>
      </c>
      <c r="BB22" s="443">
        <v>6.1525286216532948E-3</v>
      </c>
      <c r="BC22" s="442">
        <v>-8.6555912327237194E-3</v>
      </c>
      <c r="BD22" s="443">
        <v>2.3170368408857701E-4</v>
      </c>
    </row>
    <row r="23" spans="1:56" x14ac:dyDescent="0.2">
      <c r="A23" s="281" t="s">
        <v>463</v>
      </c>
      <c r="B23" s="283" t="s">
        <v>35</v>
      </c>
      <c r="C23" s="442">
        <v>0</v>
      </c>
      <c r="D23" s="442">
        <v>0</v>
      </c>
      <c r="E23" s="442">
        <v>0</v>
      </c>
      <c r="F23" s="442">
        <v>0</v>
      </c>
      <c r="G23" s="442">
        <v>0</v>
      </c>
      <c r="H23" s="442">
        <v>0</v>
      </c>
      <c r="I23" s="442">
        <v>0</v>
      </c>
      <c r="J23" s="442">
        <v>0</v>
      </c>
      <c r="K23" s="442">
        <v>0</v>
      </c>
      <c r="L23" s="442">
        <v>0</v>
      </c>
      <c r="M23" s="442">
        <v>0</v>
      </c>
      <c r="N23" s="442">
        <v>0</v>
      </c>
      <c r="O23" s="442">
        <v>0</v>
      </c>
      <c r="P23" s="442">
        <v>0</v>
      </c>
      <c r="Q23" s="442">
        <v>4.3478260869565216E-2</v>
      </c>
      <c r="R23" s="442">
        <v>2.3622047244094488E-2</v>
      </c>
      <c r="S23" s="442">
        <v>0</v>
      </c>
      <c r="T23" s="442">
        <v>0</v>
      </c>
      <c r="U23" s="442">
        <v>0.12</v>
      </c>
      <c r="V23" s="442">
        <v>0</v>
      </c>
      <c r="W23" s="442">
        <v>4.1666666666666664E-2</v>
      </c>
      <c r="X23" s="442">
        <v>3.7174721189591076E-3</v>
      </c>
      <c r="Y23" s="442">
        <v>8.2807570977917987E-3</v>
      </c>
      <c r="Z23" s="442">
        <v>0</v>
      </c>
      <c r="AA23" s="442">
        <v>0</v>
      </c>
      <c r="AB23" s="442">
        <v>0</v>
      </c>
      <c r="AC23" s="442">
        <v>0</v>
      </c>
      <c r="AD23" s="442">
        <v>0</v>
      </c>
      <c r="AE23" s="442">
        <v>0</v>
      </c>
      <c r="AF23" s="442">
        <v>0</v>
      </c>
      <c r="AG23" s="442">
        <v>0</v>
      </c>
      <c r="AH23" s="442">
        <v>2.0491803278688526E-3</v>
      </c>
      <c r="AI23" s="442">
        <v>3.3967391304347825E-4</v>
      </c>
      <c r="AJ23" s="442">
        <v>0</v>
      </c>
      <c r="AK23" s="442">
        <v>0</v>
      </c>
      <c r="AL23" s="442">
        <v>1.0935601458080195E-2</v>
      </c>
      <c r="AM23" s="442">
        <v>0</v>
      </c>
      <c r="AN23" s="442">
        <v>0</v>
      </c>
      <c r="AO23" s="442">
        <v>2.4875621890547263E-3</v>
      </c>
      <c r="AP23" s="443">
        <v>3.4921055244778393E-3</v>
      </c>
      <c r="AQ23" s="442">
        <v>4.9813200498132005E-3</v>
      </c>
      <c r="AR23" s="442">
        <v>1.1996183032671423E-2</v>
      </c>
      <c r="AS23" s="442">
        <v>0</v>
      </c>
      <c r="AT23" s="442">
        <v>1.9448476052249638E-2</v>
      </c>
      <c r="AU23" s="442">
        <v>6.1675882603147596E-2</v>
      </c>
      <c r="AV23" s="442">
        <v>-0.34285714285714286</v>
      </c>
      <c r="AW23" s="443">
        <v>1.2969895080930036E-2</v>
      </c>
      <c r="AX23" s="442">
        <v>1.0085504418684724E-2</v>
      </c>
      <c r="AY23" s="443">
        <v>3.2345397549159306E-2</v>
      </c>
      <c r="AZ23" s="443">
        <v>2.2280346187554777E-2</v>
      </c>
      <c r="BA23" s="442">
        <v>1.7539172090005151E-2</v>
      </c>
      <c r="BB23" s="443">
        <v>1.0434508248444965E-2</v>
      </c>
      <c r="BC23" s="442">
        <v>4.0625436269719394E-2</v>
      </c>
      <c r="BD23" s="443">
        <v>2.2756611830128098E-2</v>
      </c>
    </row>
    <row r="24" spans="1:56" x14ac:dyDescent="0.2">
      <c r="A24" s="281" t="s">
        <v>464</v>
      </c>
      <c r="B24" s="283" t="s">
        <v>465</v>
      </c>
      <c r="C24" s="442">
        <v>0</v>
      </c>
      <c r="D24" s="442">
        <v>0</v>
      </c>
      <c r="E24" s="442">
        <v>0</v>
      </c>
      <c r="F24" s="442">
        <v>0</v>
      </c>
      <c r="G24" s="442">
        <v>0</v>
      </c>
      <c r="H24" s="442">
        <v>0</v>
      </c>
      <c r="I24" s="442">
        <v>0</v>
      </c>
      <c r="J24" s="442">
        <v>0</v>
      </c>
      <c r="K24" s="442">
        <v>0</v>
      </c>
      <c r="L24" s="442">
        <v>0</v>
      </c>
      <c r="M24" s="442">
        <v>0</v>
      </c>
      <c r="N24" s="442">
        <v>0</v>
      </c>
      <c r="O24" s="442">
        <v>0</v>
      </c>
      <c r="P24" s="442">
        <v>0</v>
      </c>
      <c r="Q24" s="442">
        <v>0</v>
      </c>
      <c r="R24" s="442">
        <v>0</v>
      </c>
      <c r="S24" s="442">
        <v>0</v>
      </c>
      <c r="T24" s="442">
        <v>0</v>
      </c>
      <c r="U24" s="442">
        <v>0</v>
      </c>
      <c r="V24" s="442">
        <v>0</v>
      </c>
      <c r="W24" s="442">
        <v>0</v>
      </c>
      <c r="X24" s="442">
        <v>0</v>
      </c>
      <c r="Y24" s="442">
        <v>1.5772870662460567E-3</v>
      </c>
      <c r="Z24" s="442">
        <v>0</v>
      </c>
      <c r="AA24" s="442">
        <v>0</v>
      </c>
      <c r="AB24" s="442">
        <v>0</v>
      </c>
      <c r="AC24" s="442">
        <v>0</v>
      </c>
      <c r="AD24" s="442">
        <v>0</v>
      </c>
      <c r="AE24" s="442">
        <v>0</v>
      </c>
      <c r="AF24" s="442">
        <v>0</v>
      </c>
      <c r="AG24" s="442">
        <v>0</v>
      </c>
      <c r="AH24" s="442">
        <v>2.0491803278688526E-3</v>
      </c>
      <c r="AI24" s="442">
        <v>0</v>
      </c>
      <c r="AJ24" s="442">
        <v>0</v>
      </c>
      <c r="AK24" s="442">
        <v>0</v>
      </c>
      <c r="AL24" s="442">
        <v>1.215066828675577E-3</v>
      </c>
      <c r="AM24" s="442">
        <v>0</v>
      </c>
      <c r="AN24" s="442">
        <v>0</v>
      </c>
      <c r="AO24" s="442">
        <v>0</v>
      </c>
      <c r="AP24" s="443">
        <v>1.6550263149184071E-4</v>
      </c>
      <c r="AQ24" s="442">
        <v>1.2453300124533001E-3</v>
      </c>
      <c r="AR24" s="442">
        <v>1.131458172399691E-2</v>
      </c>
      <c r="AS24" s="442">
        <v>0</v>
      </c>
      <c r="AT24" s="442">
        <v>5.7474600870827286E-2</v>
      </c>
      <c r="AU24" s="442">
        <v>2.7647809442790303E-2</v>
      </c>
      <c r="AV24" s="442">
        <v>0</v>
      </c>
      <c r="AW24" s="443">
        <v>1.3523488163652659E-2</v>
      </c>
      <c r="AX24" s="442">
        <v>7.5031562033742684E-3</v>
      </c>
      <c r="AY24" s="443">
        <v>1.7098888572242806E-4</v>
      </c>
      <c r="AZ24" s="443">
        <v>7.1072524101665202E-3</v>
      </c>
      <c r="BA24" s="442">
        <v>5.0479989312365208E-3</v>
      </c>
      <c r="BB24" s="443">
        <v>1.1764175606238169E-2</v>
      </c>
      <c r="BC24" s="442">
        <v>-1.0470473265391596E-4</v>
      </c>
      <c r="BD24" s="443">
        <v>1.158518420442885E-4</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0</v>
      </c>
      <c r="S25" s="442">
        <v>0</v>
      </c>
      <c r="T25" s="442">
        <v>0</v>
      </c>
      <c r="U25" s="442">
        <v>0</v>
      </c>
      <c r="V25" s="442">
        <v>0</v>
      </c>
      <c r="W25" s="442">
        <v>0.5</v>
      </c>
      <c r="X25" s="442">
        <v>0</v>
      </c>
      <c r="Y25" s="442">
        <v>0</v>
      </c>
      <c r="Z25" s="442">
        <v>0</v>
      </c>
      <c r="AA25" s="442">
        <v>0</v>
      </c>
      <c r="AB25" s="442">
        <v>0</v>
      </c>
      <c r="AC25" s="442">
        <v>0</v>
      </c>
      <c r="AD25" s="442">
        <v>0</v>
      </c>
      <c r="AE25" s="442">
        <v>0</v>
      </c>
      <c r="AF25" s="442">
        <v>6.9589422407794019E-4</v>
      </c>
      <c r="AG25" s="442">
        <v>0</v>
      </c>
      <c r="AH25" s="442">
        <v>5.7377049180327867E-3</v>
      </c>
      <c r="AI25" s="442">
        <v>0</v>
      </c>
      <c r="AJ25" s="442">
        <v>0</v>
      </c>
      <c r="AK25" s="442">
        <v>0</v>
      </c>
      <c r="AL25" s="442">
        <v>4.9817739975698661E-2</v>
      </c>
      <c r="AM25" s="442">
        <v>0</v>
      </c>
      <c r="AN25" s="442">
        <v>0</v>
      </c>
      <c r="AO25" s="442">
        <v>0</v>
      </c>
      <c r="AP25" s="443">
        <v>1.3240210519347257E-3</v>
      </c>
      <c r="AQ25" s="442">
        <v>0</v>
      </c>
      <c r="AR25" s="442">
        <v>2.2174762575544144E-2</v>
      </c>
      <c r="AS25" s="442">
        <v>0</v>
      </c>
      <c r="AT25" s="442">
        <v>5.3991291727140782E-2</v>
      </c>
      <c r="AU25" s="442">
        <v>4.9766056997022544E-2</v>
      </c>
      <c r="AV25" s="442">
        <v>0</v>
      </c>
      <c r="AW25" s="443">
        <v>2.0852006115885485E-2</v>
      </c>
      <c r="AX25" s="442">
        <v>1.2495696086307816E-2</v>
      </c>
      <c r="AY25" s="443">
        <v>1.2539184952978057E-3</v>
      </c>
      <c r="AZ25" s="443">
        <v>1.1434596844872918E-2</v>
      </c>
      <c r="BA25" s="442">
        <v>8.7314159207588227E-3</v>
      </c>
      <c r="BB25" s="443">
        <v>1.9539349139096728E-2</v>
      </c>
      <c r="BC25" s="442">
        <v>-1.1168504816417703E-3</v>
      </c>
      <c r="BD25" s="443">
        <v>7.9441263116083549E-4</v>
      </c>
    </row>
    <row r="26" spans="1:56" x14ac:dyDescent="0.2">
      <c r="A26" s="281" t="s">
        <v>467</v>
      </c>
      <c r="B26" s="283" t="s">
        <v>50</v>
      </c>
      <c r="C26" s="442">
        <v>1.2195121951219512E-3</v>
      </c>
      <c r="D26" s="442">
        <v>7.0093457943925233E-3</v>
      </c>
      <c r="E26" s="442">
        <v>0</v>
      </c>
      <c r="F26" s="442">
        <v>2.9498525073746312E-3</v>
      </c>
      <c r="G26" s="442">
        <v>5.5753791257805527E-3</v>
      </c>
      <c r="H26" s="442">
        <v>2.1459227467811159E-2</v>
      </c>
      <c r="I26" s="442">
        <v>1.6603773584905661E-2</v>
      </c>
      <c r="J26" s="442">
        <v>4.6511627906976744E-3</v>
      </c>
      <c r="K26" s="442">
        <v>3.4364261168384879E-3</v>
      </c>
      <c r="L26" s="442">
        <v>1.6806722689075631E-3</v>
      </c>
      <c r="M26" s="442">
        <v>1.1308562197092083E-2</v>
      </c>
      <c r="N26" s="442">
        <v>0</v>
      </c>
      <c r="O26" s="442">
        <v>3.3613445378151259E-2</v>
      </c>
      <c r="P26" s="442">
        <v>0</v>
      </c>
      <c r="Q26" s="442">
        <v>0</v>
      </c>
      <c r="R26" s="442">
        <v>0</v>
      </c>
      <c r="S26" s="442">
        <v>0</v>
      </c>
      <c r="T26" s="442">
        <v>0</v>
      </c>
      <c r="U26" s="442">
        <v>3.6363636363636364E-3</v>
      </c>
      <c r="V26" s="442">
        <v>0</v>
      </c>
      <c r="W26" s="442">
        <v>0</v>
      </c>
      <c r="X26" s="442">
        <v>4.7087980173482029E-2</v>
      </c>
      <c r="Y26" s="442">
        <v>3.1545741324921135E-3</v>
      </c>
      <c r="Z26" s="442">
        <v>8.862362090793996E-3</v>
      </c>
      <c r="AA26" s="442">
        <v>2.9411764705882353E-3</v>
      </c>
      <c r="AB26" s="442">
        <v>3.7037037037037038E-3</v>
      </c>
      <c r="AC26" s="442">
        <v>5.7324840764331206E-3</v>
      </c>
      <c r="AD26" s="442">
        <v>1.4084507042253521E-2</v>
      </c>
      <c r="AE26" s="442">
        <v>0</v>
      </c>
      <c r="AF26" s="442">
        <v>4.1753653444676405E-3</v>
      </c>
      <c r="AG26" s="442">
        <v>0</v>
      </c>
      <c r="AH26" s="442">
        <v>9.0163934426229515E-3</v>
      </c>
      <c r="AI26" s="442">
        <v>1.7663043478260868E-2</v>
      </c>
      <c r="AJ26" s="442">
        <v>3.5114120892901931E-3</v>
      </c>
      <c r="AK26" s="442">
        <v>0</v>
      </c>
      <c r="AL26" s="442">
        <v>3.6452004860267314E-3</v>
      </c>
      <c r="AM26" s="442">
        <v>2.9607698001480384E-3</v>
      </c>
      <c r="AN26" s="442">
        <v>1.4256619144602852E-2</v>
      </c>
      <c r="AO26" s="442">
        <v>3.482587064676617E-2</v>
      </c>
      <c r="AP26" s="443">
        <v>8.4075336797855092E-3</v>
      </c>
      <c r="AQ26" s="442">
        <v>1.9925280199252802E-2</v>
      </c>
      <c r="AR26" s="442">
        <v>1.0178579542872723E-2</v>
      </c>
      <c r="AS26" s="442">
        <v>0</v>
      </c>
      <c r="AT26" s="442">
        <v>6.6763425253991288E-3</v>
      </c>
      <c r="AU26" s="442">
        <v>1.0633772862611655E-2</v>
      </c>
      <c r="AV26" s="442">
        <v>-0.17142857142857143</v>
      </c>
      <c r="AW26" s="443">
        <v>7.750303158116729E-3</v>
      </c>
      <c r="AX26" s="442">
        <v>1.1505795937105474E-2</v>
      </c>
      <c r="AY26" s="443">
        <v>1.4021088629239099E-2</v>
      </c>
      <c r="AZ26" s="443">
        <v>1.0763584574934268E-2</v>
      </c>
      <c r="BA26" s="442">
        <v>1.2348035192854552E-2</v>
      </c>
      <c r="BB26" s="443">
        <v>1.0975389885513387E-2</v>
      </c>
      <c r="BC26" s="442">
        <v>1.0435571687840291E-2</v>
      </c>
      <c r="BD26" s="443">
        <v>1.3356062361391545E-2</v>
      </c>
    </row>
    <row r="27" spans="1:56" x14ac:dyDescent="0.2">
      <c r="A27" s="281" t="s">
        <v>468</v>
      </c>
      <c r="B27" s="283" t="s">
        <v>36</v>
      </c>
      <c r="C27" s="442">
        <v>2.4390243902439024E-3</v>
      </c>
      <c r="D27" s="442">
        <v>0</v>
      </c>
      <c r="E27" s="442">
        <v>0</v>
      </c>
      <c r="F27" s="442">
        <v>4.4247787610619468E-3</v>
      </c>
      <c r="G27" s="442">
        <v>3.3452274754683316E-4</v>
      </c>
      <c r="H27" s="442">
        <v>4.2918454935622317E-3</v>
      </c>
      <c r="I27" s="442">
        <v>4.7169811320754715E-3</v>
      </c>
      <c r="J27" s="442">
        <v>3.1007751937984496E-3</v>
      </c>
      <c r="K27" s="442">
        <v>0</v>
      </c>
      <c r="L27" s="442">
        <v>3.3613445378151263E-3</v>
      </c>
      <c r="M27" s="442">
        <v>6.462035541195477E-3</v>
      </c>
      <c r="N27" s="442">
        <v>0</v>
      </c>
      <c r="O27" s="442">
        <v>4.2016806722689074E-3</v>
      </c>
      <c r="P27" s="442">
        <v>0</v>
      </c>
      <c r="Q27" s="442">
        <v>0</v>
      </c>
      <c r="R27" s="442">
        <v>0</v>
      </c>
      <c r="S27" s="442">
        <v>0</v>
      </c>
      <c r="T27" s="442">
        <v>0</v>
      </c>
      <c r="U27" s="442">
        <v>1.4545454545454545E-3</v>
      </c>
      <c r="V27" s="442">
        <v>0</v>
      </c>
      <c r="W27" s="442">
        <v>0</v>
      </c>
      <c r="X27" s="442">
        <v>1.2391573729863693E-3</v>
      </c>
      <c r="Y27" s="442">
        <v>7.8864353312302837E-4</v>
      </c>
      <c r="Z27" s="442">
        <v>1.3263399047446795E-2</v>
      </c>
      <c r="AA27" s="442">
        <v>3.2352941176470591E-2</v>
      </c>
      <c r="AB27" s="442">
        <v>3.7037037037037038E-3</v>
      </c>
      <c r="AC27" s="442">
        <v>3.1847133757961785E-3</v>
      </c>
      <c r="AD27" s="442">
        <v>3.5211267605633804E-3</v>
      </c>
      <c r="AE27" s="442">
        <v>9.8302055406613055E-3</v>
      </c>
      <c r="AF27" s="442">
        <v>6.2630480167014616E-3</v>
      </c>
      <c r="AG27" s="442">
        <v>0</v>
      </c>
      <c r="AH27" s="442">
        <v>8.1967213114754103E-3</v>
      </c>
      <c r="AI27" s="442">
        <v>5.7744565217391301E-3</v>
      </c>
      <c r="AJ27" s="442">
        <v>2.257336343115124E-3</v>
      </c>
      <c r="AK27" s="442">
        <v>0</v>
      </c>
      <c r="AL27" s="442">
        <v>1.215066828675577E-3</v>
      </c>
      <c r="AM27" s="442">
        <v>1.4803849000740192E-3</v>
      </c>
      <c r="AN27" s="442">
        <v>0</v>
      </c>
      <c r="AO27" s="442">
        <v>0</v>
      </c>
      <c r="AP27" s="443">
        <v>6.0904968388997387E-3</v>
      </c>
      <c r="AQ27" s="442">
        <v>0</v>
      </c>
      <c r="AR27" s="442">
        <v>0</v>
      </c>
      <c r="AS27" s="442">
        <v>0</v>
      </c>
      <c r="AT27" s="442">
        <v>0.52714078374455731</v>
      </c>
      <c r="AU27" s="442">
        <v>0.14972352190557209</v>
      </c>
      <c r="AV27" s="442">
        <v>0</v>
      </c>
      <c r="AW27" s="443">
        <v>5.7151895397268941E-2</v>
      </c>
      <c r="AX27" s="442">
        <v>3.6382417077929531E-2</v>
      </c>
      <c r="AY27" s="443">
        <v>0</v>
      </c>
      <c r="AZ27" s="443">
        <v>2.9688869412795794E-2</v>
      </c>
      <c r="BA27" s="442">
        <v>2.4199858770540299E-2</v>
      </c>
      <c r="BB27" s="443">
        <v>0</v>
      </c>
      <c r="BC27" s="442">
        <v>7.5666620131229934E-2</v>
      </c>
      <c r="BD27" s="443">
        <v>4.197146734633081E-2</v>
      </c>
    </row>
    <row r="28" spans="1:56" x14ac:dyDescent="0.2">
      <c r="A28" s="281" t="s">
        <v>469</v>
      </c>
      <c r="B28" s="283" t="s">
        <v>192</v>
      </c>
      <c r="C28" s="442">
        <v>9.7560975609756097E-3</v>
      </c>
      <c r="D28" s="442">
        <v>7.0093457943925233E-3</v>
      </c>
      <c r="E28" s="442">
        <v>0</v>
      </c>
      <c r="F28" s="442">
        <v>5.0147492625368731E-2</v>
      </c>
      <c r="G28" s="442">
        <v>1.1485280999107939E-2</v>
      </c>
      <c r="H28" s="442">
        <v>3.0042918454935622E-2</v>
      </c>
      <c r="I28" s="442">
        <v>5.6415094339622641E-2</v>
      </c>
      <c r="J28" s="442">
        <v>3.1007751937984496E-2</v>
      </c>
      <c r="K28" s="442">
        <v>6.8728522336769758E-3</v>
      </c>
      <c r="L28" s="442">
        <v>3.3613445378151259E-2</v>
      </c>
      <c r="M28" s="442">
        <v>5.6542810985460421E-2</v>
      </c>
      <c r="N28" s="442">
        <v>0</v>
      </c>
      <c r="O28" s="442">
        <v>3.7815126050420166E-2</v>
      </c>
      <c r="P28" s="442">
        <v>2.564102564102564E-2</v>
      </c>
      <c r="Q28" s="442">
        <v>0</v>
      </c>
      <c r="R28" s="442">
        <v>7.874015748031496E-3</v>
      </c>
      <c r="S28" s="442">
        <v>0</v>
      </c>
      <c r="T28" s="442">
        <v>0</v>
      </c>
      <c r="U28" s="442">
        <v>9.4545454545454551E-3</v>
      </c>
      <c r="V28" s="442">
        <v>0</v>
      </c>
      <c r="W28" s="442">
        <v>0</v>
      </c>
      <c r="X28" s="442">
        <v>1.3630731102850062E-2</v>
      </c>
      <c r="Y28" s="442">
        <v>3.1545741324921135E-3</v>
      </c>
      <c r="Z28" s="442">
        <v>0.10194730813287514</v>
      </c>
      <c r="AA28" s="442">
        <v>4.4117647058823532E-2</v>
      </c>
      <c r="AB28" s="442">
        <v>7.407407407407407E-2</v>
      </c>
      <c r="AC28" s="442">
        <v>2.3566878980891721E-2</v>
      </c>
      <c r="AD28" s="442">
        <v>3.5211267605633804E-3</v>
      </c>
      <c r="AE28" s="442">
        <v>0</v>
      </c>
      <c r="AF28" s="442">
        <v>9.046624913013222E-3</v>
      </c>
      <c r="AG28" s="442">
        <v>0</v>
      </c>
      <c r="AH28" s="442">
        <v>1.1885245901639344E-2</v>
      </c>
      <c r="AI28" s="442">
        <v>2.0720108695652172E-2</v>
      </c>
      <c r="AJ28" s="442">
        <v>1.1286681715575621E-2</v>
      </c>
      <c r="AK28" s="442">
        <v>0</v>
      </c>
      <c r="AL28" s="442">
        <v>4.8602673147023082E-3</v>
      </c>
      <c r="AM28" s="442">
        <v>4.6262028127313101E-2</v>
      </c>
      <c r="AN28" s="442">
        <v>0</v>
      </c>
      <c r="AO28" s="442">
        <v>2.4875621890547263E-3</v>
      </c>
      <c r="AP28" s="443">
        <v>4.3328588924563899E-2</v>
      </c>
      <c r="AQ28" s="442">
        <v>0</v>
      </c>
      <c r="AR28" s="442">
        <v>2.4401326850547553E-2</v>
      </c>
      <c r="AS28" s="442">
        <v>0</v>
      </c>
      <c r="AT28" s="442">
        <v>0</v>
      </c>
      <c r="AU28" s="442">
        <v>0</v>
      </c>
      <c r="AV28" s="442">
        <v>0</v>
      </c>
      <c r="AW28" s="443">
        <v>1.4156165972478514E-2</v>
      </c>
      <c r="AX28" s="442">
        <v>4.5262825662802708E-2</v>
      </c>
      <c r="AY28" s="443">
        <v>0.38629239099458534</v>
      </c>
      <c r="AZ28" s="443">
        <v>0.19297765118317264</v>
      </c>
      <c r="BA28" s="442">
        <v>0.15945569402828405</v>
      </c>
      <c r="BB28" s="443">
        <v>2.7720183899756605E-3</v>
      </c>
      <c r="BC28" s="442">
        <v>0.48754013681418401</v>
      </c>
      <c r="BD28" s="443">
        <v>0.27451921485551622</v>
      </c>
    </row>
    <row r="29" spans="1:56" x14ac:dyDescent="0.2">
      <c r="A29" s="281" t="s">
        <v>470</v>
      </c>
      <c r="B29" s="283" t="s">
        <v>285</v>
      </c>
      <c r="C29" s="442">
        <v>0</v>
      </c>
      <c r="D29" s="442">
        <v>0</v>
      </c>
      <c r="E29" s="442">
        <v>0</v>
      </c>
      <c r="F29" s="442">
        <v>4.4247787610619468E-3</v>
      </c>
      <c r="G29" s="442">
        <v>1.7841213202497771E-3</v>
      </c>
      <c r="H29" s="442">
        <v>4.2918454935622317E-3</v>
      </c>
      <c r="I29" s="442">
        <v>2.6415094339622643E-3</v>
      </c>
      <c r="J29" s="442">
        <v>3.1007751937984496E-3</v>
      </c>
      <c r="K29" s="442">
        <v>0</v>
      </c>
      <c r="L29" s="442">
        <v>1.6806722689075631E-3</v>
      </c>
      <c r="M29" s="442">
        <v>1.6155088852988692E-3</v>
      </c>
      <c r="N29" s="442">
        <v>0</v>
      </c>
      <c r="O29" s="442">
        <v>0</v>
      </c>
      <c r="P29" s="442">
        <v>0</v>
      </c>
      <c r="Q29" s="442">
        <v>0</v>
      </c>
      <c r="R29" s="442">
        <v>0</v>
      </c>
      <c r="S29" s="442">
        <v>0</v>
      </c>
      <c r="T29" s="442">
        <v>0</v>
      </c>
      <c r="U29" s="442">
        <v>7.2727272727272723E-4</v>
      </c>
      <c r="V29" s="442">
        <v>0</v>
      </c>
      <c r="W29" s="442">
        <v>0</v>
      </c>
      <c r="X29" s="442">
        <v>1.2391573729863693E-3</v>
      </c>
      <c r="Y29" s="442">
        <v>7.8864353312302837E-4</v>
      </c>
      <c r="Z29" s="442">
        <v>3.6172906493036716E-4</v>
      </c>
      <c r="AA29" s="442">
        <v>9.4117647058823528E-2</v>
      </c>
      <c r="AB29" s="442">
        <v>1.1111111111111112E-2</v>
      </c>
      <c r="AC29" s="442">
        <v>1.910828025477707E-3</v>
      </c>
      <c r="AD29" s="442">
        <v>0</v>
      </c>
      <c r="AE29" s="442">
        <v>0</v>
      </c>
      <c r="AF29" s="442">
        <v>2.0876826722338203E-3</v>
      </c>
      <c r="AG29" s="442">
        <v>0</v>
      </c>
      <c r="AH29" s="442">
        <v>4.0983606557377051E-3</v>
      </c>
      <c r="AI29" s="442">
        <v>9.1711956521739139E-3</v>
      </c>
      <c r="AJ29" s="442">
        <v>4.5146726862302479E-3</v>
      </c>
      <c r="AK29" s="442">
        <v>0</v>
      </c>
      <c r="AL29" s="442">
        <v>0</v>
      </c>
      <c r="AM29" s="442">
        <v>1.0362694300518135E-2</v>
      </c>
      <c r="AN29" s="442">
        <v>0</v>
      </c>
      <c r="AO29" s="442">
        <v>2.4875621890547263E-3</v>
      </c>
      <c r="AP29" s="443">
        <v>2.8631955248088446E-3</v>
      </c>
      <c r="AQ29" s="442">
        <v>0</v>
      </c>
      <c r="AR29" s="442">
        <v>7.0886536102149319E-3</v>
      </c>
      <c r="AS29" s="442">
        <v>-4.272134999465983E-4</v>
      </c>
      <c r="AT29" s="442">
        <v>0</v>
      </c>
      <c r="AU29" s="442">
        <v>0</v>
      </c>
      <c r="AV29" s="442">
        <v>0</v>
      </c>
      <c r="AW29" s="443">
        <v>4.006959455897084E-3</v>
      </c>
      <c r="AX29" s="442">
        <v>4.6625731665327673E-3</v>
      </c>
      <c r="AY29" s="443">
        <v>4.274722143060701E-4</v>
      </c>
      <c r="AZ29" s="443">
        <v>2.2869193689745836E-3</v>
      </c>
      <c r="BA29" s="442">
        <v>3.244460560719125E-3</v>
      </c>
      <c r="BB29" s="443">
        <v>0</v>
      </c>
      <c r="BC29" s="442">
        <v>5.8285634510679887E-3</v>
      </c>
      <c r="BD29" s="443">
        <v>5.6270894707225842E-3</v>
      </c>
    </row>
    <row r="30" spans="1:56" x14ac:dyDescent="0.2">
      <c r="A30" s="281" t="s">
        <v>471</v>
      </c>
      <c r="B30" s="283" t="s">
        <v>281</v>
      </c>
      <c r="C30" s="442">
        <v>0</v>
      </c>
      <c r="D30" s="442">
        <v>0</v>
      </c>
      <c r="E30" s="442">
        <v>0</v>
      </c>
      <c r="F30" s="442">
        <v>4.4247787610619468E-3</v>
      </c>
      <c r="G30" s="442">
        <v>3.3452274754683316E-4</v>
      </c>
      <c r="H30" s="442">
        <v>0</v>
      </c>
      <c r="I30" s="442">
        <v>9.4339622641509435E-4</v>
      </c>
      <c r="J30" s="442">
        <v>3.1007751937984496E-3</v>
      </c>
      <c r="K30" s="442">
        <v>0</v>
      </c>
      <c r="L30" s="442">
        <v>0</v>
      </c>
      <c r="M30" s="442">
        <v>1.6155088852988692E-3</v>
      </c>
      <c r="N30" s="442">
        <v>0</v>
      </c>
      <c r="O30" s="442">
        <v>0</v>
      </c>
      <c r="P30" s="442">
        <v>0</v>
      </c>
      <c r="Q30" s="442">
        <v>0</v>
      </c>
      <c r="R30" s="442">
        <v>0</v>
      </c>
      <c r="S30" s="442">
        <v>0</v>
      </c>
      <c r="T30" s="442">
        <v>0</v>
      </c>
      <c r="U30" s="442">
        <v>0</v>
      </c>
      <c r="V30" s="442">
        <v>0</v>
      </c>
      <c r="W30" s="442">
        <v>0</v>
      </c>
      <c r="X30" s="442">
        <v>0</v>
      </c>
      <c r="Y30" s="442">
        <v>1.9716088328075709E-3</v>
      </c>
      <c r="Z30" s="442">
        <v>1.2298788207632484E-2</v>
      </c>
      <c r="AA30" s="442">
        <v>2.9411764705882353E-3</v>
      </c>
      <c r="AB30" s="442">
        <v>0</v>
      </c>
      <c r="AC30" s="442">
        <v>1.2738853503184713E-3</v>
      </c>
      <c r="AD30" s="442">
        <v>3.5211267605633804E-3</v>
      </c>
      <c r="AE30" s="442">
        <v>0</v>
      </c>
      <c r="AF30" s="442">
        <v>3.4794711203897009E-3</v>
      </c>
      <c r="AG30" s="442">
        <v>0</v>
      </c>
      <c r="AH30" s="442">
        <v>2.7459016393442622E-2</v>
      </c>
      <c r="AI30" s="442">
        <v>5.095108695652174E-3</v>
      </c>
      <c r="AJ30" s="442">
        <v>3.7622272385252069E-3</v>
      </c>
      <c r="AK30" s="442">
        <v>0</v>
      </c>
      <c r="AL30" s="442">
        <v>0</v>
      </c>
      <c r="AM30" s="442">
        <v>3.0347890451517395E-2</v>
      </c>
      <c r="AN30" s="442">
        <v>0</v>
      </c>
      <c r="AO30" s="442">
        <v>9.9502487562189053E-3</v>
      </c>
      <c r="AP30" s="443">
        <v>6.86835920691139E-3</v>
      </c>
      <c r="AQ30" s="442">
        <v>0</v>
      </c>
      <c r="AR30" s="442">
        <v>1.0451220066342527E-3</v>
      </c>
      <c r="AS30" s="442">
        <v>8.6510733739186153E-3</v>
      </c>
      <c r="AT30" s="442">
        <v>0</v>
      </c>
      <c r="AU30" s="442">
        <v>0</v>
      </c>
      <c r="AV30" s="442">
        <v>0</v>
      </c>
      <c r="AW30" s="443">
        <v>2.7416038382453737E-3</v>
      </c>
      <c r="AX30" s="442">
        <v>7.4457706874784804E-3</v>
      </c>
      <c r="AY30" s="443">
        <v>2.8498147620404674E-5</v>
      </c>
      <c r="AZ30" s="443">
        <v>1.437883435582822E-3</v>
      </c>
      <c r="BA30" s="442">
        <v>4.9621161516880735E-3</v>
      </c>
      <c r="BB30" s="443">
        <v>5.6341837194627238E-3</v>
      </c>
      <c r="BC30" s="442">
        <v>-5.0607287449392713E-3</v>
      </c>
      <c r="BD30" s="443">
        <v>4.4685710502796998E-3</v>
      </c>
    </row>
    <row r="31" spans="1:56" x14ac:dyDescent="0.2">
      <c r="A31" s="281" t="s">
        <v>472</v>
      </c>
      <c r="B31" s="283" t="s">
        <v>384</v>
      </c>
      <c r="C31" s="442">
        <v>7.3170731707317069E-2</v>
      </c>
      <c r="D31" s="442">
        <v>2.5700934579439252E-2</v>
      </c>
      <c r="E31" s="442">
        <v>0</v>
      </c>
      <c r="F31" s="442">
        <v>2.6548672566371681E-2</v>
      </c>
      <c r="G31" s="442">
        <v>5.6868867082961641E-2</v>
      </c>
      <c r="H31" s="442">
        <v>7.7253218884120178E-2</v>
      </c>
      <c r="I31" s="442">
        <v>8.622641509433962E-2</v>
      </c>
      <c r="J31" s="442">
        <v>3.875968992248062E-2</v>
      </c>
      <c r="K31" s="442">
        <v>1.0309278350515464E-2</v>
      </c>
      <c r="L31" s="442">
        <v>6.0504201680672269E-2</v>
      </c>
      <c r="M31" s="442">
        <v>3.8772213247172858E-2</v>
      </c>
      <c r="N31" s="442">
        <v>0</v>
      </c>
      <c r="O31" s="442">
        <v>3.7815126050420166E-2</v>
      </c>
      <c r="P31" s="442">
        <v>5.128205128205128E-2</v>
      </c>
      <c r="Q31" s="442">
        <v>4.3478260869565216E-2</v>
      </c>
      <c r="R31" s="442">
        <v>3.937007874015748E-2</v>
      </c>
      <c r="S31" s="442">
        <v>0.1111111111111111</v>
      </c>
      <c r="T31" s="442">
        <v>7.1428571428571425E-2</v>
      </c>
      <c r="U31" s="442">
        <v>5.2363636363636362E-2</v>
      </c>
      <c r="V31" s="442">
        <v>0</v>
      </c>
      <c r="W31" s="442">
        <v>4.1666666666666664E-2</v>
      </c>
      <c r="X31" s="442">
        <v>7.434944237918216E-2</v>
      </c>
      <c r="Y31" s="442">
        <v>5.8753943217665618E-2</v>
      </c>
      <c r="Z31" s="442">
        <v>1.7362995116657624E-2</v>
      </c>
      <c r="AA31" s="442">
        <v>1.7647058823529412E-2</v>
      </c>
      <c r="AB31" s="442">
        <v>1.8518518518518517E-2</v>
      </c>
      <c r="AC31" s="442">
        <v>1.1464968152866241E-2</v>
      </c>
      <c r="AD31" s="442">
        <v>3.5211267605633804E-3</v>
      </c>
      <c r="AE31" s="442">
        <v>8.9365504915102768E-4</v>
      </c>
      <c r="AF31" s="442">
        <v>1.1134307585247043E-2</v>
      </c>
      <c r="AG31" s="442">
        <v>0</v>
      </c>
      <c r="AH31" s="442">
        <v>9.8360655737704927E-3</v>
      </c>
      <c r="AI31" s="442">
        <v>1.936141304347826E-2</v>
      </c>
      <c r="AJ31" s="442">
        <v>6.1198896413343369E-2</v>
      </c>
      <c r="AK31" s="442">
        <v>0</v>
      </c>
      <c r="AL31" s="442">
        <v>2.7946537059538274E-2</v>
      </c>
      <c r="AM31" s="442">
        <v>8.0310880829015538E-2</v>
      </c>
      <c r="AN31" s="442">
        <v>1.2219959266802444E-2</v>
      </c>
      <c r="AO31" s="442">
        <v>6.2189054726368161E-2</v>
      </c>
      <c r="AP31" s="443">
        <v>3.9720631558041772E-2</v>
      </c>
      <c r="AQ31" s="442">
        <v>9.7135740971357409E-2</v>
      </c>
      <c r="AR31" s="442">
        <v>0.17362657336302087</v>
      </c>
      <c r="AS31" s="442">
        <v>1.0680337498664957E-4</v>
      </c>
      <c r="AT31" s="442">
        <v>3.6284470246734396E-2</v>
      </c>
      <c r="AU31" s="442">
        <v>0.11016588685665674</v>
      </c>
      <c r="AV31" s="442">
        <v>-5.7142857142857141E-2</v>
      </c>
      <c r="AW31" s="443">
        <v>0.11298571202615068</v>
      </c>
      <c r="AX31" s="442">
        <v>9.5919889819809478E-2</v>
      </c>
      <c r="AY31" s="443">
        <v>1.7583357081789684E-2</v>
      </c>
      <c r="AZ31" s="443">
        <v>6.7142309377738824E-2</v>
      </c>
      <c r="BA31" s="442">
        <v>6.9689104338034616E-2</v>
      </c>
      <c r="BB31" s="443">
        <v>0.12920310105471919</v>
      </c>
      <c r="BC31" s="442">
        <v>-2.8968309367583416E-2</v>
      </c>
      <c r="BD31" s="443">
        <v>2.5983913144218992E-2</v>
      </c>
    </row>
    <row r="32" spans="1:56" x14ac:dyDescent="0.2">
      <c r="A32" s="281" t="s">
        <v>473</v>
      </c>
      <c r="B32" s="283" t="s">
        <v>37</v>
      </c>
      <c r="C32" s="442">
        <v>4.8780487804878049E-3</v>
      </c>
      <c r="D32" s="442">
        <v>7.0093457943925233E-3</v>
      </c>
      <c r="E32" s="442">
        <v>0</v>
      </c>
      <c r="F32" s="442">
        <v>5.1622418879056046E-2</v>
      </c>
      <c r="G32" s="442">
        <v>8.697591436217662E-3</v>
      </c>
      <c r="H32" s="442">
        <v>1.7167381974248927E-2</v>
      </c>
      <c r="I32" s="442">
        <v>8.1132075471698119E-3</v>
      </c>
      <c r="J32" s="442">
        <v>6.2015503875968991E-3</v>
      </c>
      <c r="K32" s="442">
        <v>3.4364261168384879E-3</v>
      </c>
      <c r="L32" s="442">
        <v>3.3613445378151263E-3</v>
      </c>
      <c r="M32" s="442">
        <v>1.1308562197092083E-2</v>
      </c>
      <c r="N32" s="442">
        <v>0</v>
      </c>
      <c r="O32" s="442">
        <v>8.4033613445378148E-3</v>
      </c>
      <c r="P32" s="442">
        <v>8.5470085470085479E-3</v>
      </c>
      <c r="Q32" s="442">
        <v>0</v>
      </c>
      <c r="R32" s="442">
        <v>7.874015748031496E-3</v>
      </c>
      <c r="S32" s="442">
        <v>0</v>
      </c>
      <c r="T32" s="442">
        <v>0</v>
      </c>
      <c r="U32" s="442">
        <v>5.8181818181818178E-3</v>
      </c>
      <c r="V32" s="442">
        <v>0</v>
      </c>
      <c r="W32" s="442">
        <v>0</v>
      </c>
      <c r="X32" s="442">
        <v>2.2304832713754646E-2</v>
      </c>
      <c r="Y32" s="442">
        <v>1.2618296529968454E-2</v>
      </c>
      <c r="Z32" s="442">
        <v>1.9111352263821064E-2</v>
      </c>
      <c r="AA32" s="442">
        <v>2.3529411764705882E-2</v>
      </c>
      <c r="AB32" s="442">
        <v>2.5925925925925925E-2</v>
      </c>
      <c r="AC32" s="442">
        <v>1.7834394904458598E-2</v>
      </c>
      <c r="AD32" s="442">
        <v>4.5774647887323945E-2</v>
      </c>
      <c r="AE32" s="442">
        <v>7.551385165326184E-2</v>
      </c>
      <c r="AF32" s="442">
        <v>1.0438413361169102E-2</v>
      </c>
      <c r="AG32" s="442">
        <v>0</v>
      </c>
      <c r="AH32" s="442">
        <v>2.0901639344262295E-2</v>
      </c>
      <c r="AI32" s="442">
        <v>7.8125E-3</v>
      </c>
      <c r="AJ32" s="442">
        <v>7.2736393278154E-3</v>
      </c>
      <c r="AK32" s="442">
        <v>0</v>
      </c>
      <c r="AL32" s="442">
        <v>1.2150668286755772E-2</v>
      </c>
      <c r="AM32" s="442">
        <v>1.1472982975573649E-2</v>
      </c>
      <c r="AN32" s="442">
        <v>0</v>
      </c>
      <c r="AO32" s="442">
        <v>2.4875621890547263E-3</v>
      </c>
      <c r="AP32" s="443">
        <v>1.5639998675978949E-2</v>
      </c>
      <c r="AQ32" s="442">
        <v>0</v>
      </c>
      <c r="AR32" s="442">
        <v>6.6251647203162636E-2</v>
      </c>
      <c r="AS32" s="442">
        <v>0</v>
      </c>
      <c r="AT32" s="442">
        <v>0</v>
      </c>
      <c r="AU32" s="442">
        <v>0</v>
      </c>
      <c r="AV32" s="442">
        <v>0</v>
      </c>
      <c r="AW32" s="443">
        <v>3.8435176886170715E-2</v>
      </c>
      <c r="AX32" s="442">
        <v>3.4474348674394584E-2</v>
      </c>
      <c r="AY32" s="443">
        <v>5.1296665716728414E-4</v>
      </c>
      <c r="AZ32" s="443">
        <v>2.0212532865907098E-2</v>
      </c>
      <c r="BA32" s="442">
        <v>2.3102467698532358E-2</v>
      </c>
      <c r="BB32" s="443">
        <v>4.8161002433967363E-2</v>
      </c>
      <c r="BC32" s="442">
        <v>-2.3069942761412814E-2</v>
      </c>
      <c r="BD32" s="443">
        <v>4.7002747343682762E-3</v>
      </c>
    </row>
    <row r="33" spans="1:56" x14ac:dyDescent="0.2">
      <c r="A33" s="281" t="s">
        <v>474</v>
      </c>
      <c r="B33" s="283" t="s">
        <v>38</v>
      </c>
      <c r="C33" s="442">
        <v>2.4390243902439024E-3</v>
      </c>
      <c r="D33" s="442">
        <v>0</v>
      </c>
      <c r="E33" s="442">
        <v>0</v>
      </c>
      <c r="F33" s="442">
        <v>7.3746312684365781E-3</v>
      </c>
      <c r="G33" s="442">
        <v>4.4603033006244426E-4</v>
      </c>
      <c r="H33" s="442">
        <v>4.2918454935622317E-3</v>
      </c>
      <c r="I33" s="442">
        <v>1.1320754716981133E-3</v>
      </c>
      <c r="J33" s="442">
        <v>1.5503875968992248E-3</v>
      </c>
      <c r="K33" s="442">
        <v>0</v>
      </c>
      <c r="L33" s="442">
        <v>0</v>
      </c>
      <c r="M33" s="442">
        <v>1.6155088852988692E-3</v>
      </c>
      <c r="N33" s="442">
        <v>0</v>
      </c>
      <c r="O33" s="442">
        <v>0</v>
      </c>
      <c r="P33" s="442">
        <v>0</v>
      </c>
      <c r="Q33" s="442">
        <v>0</v>
      </c>
      <c r="R33" s="442">
        <v>0</v>
      </c>
      <c r="S33" s="442">
        <v>0</v>
      </c>
      <c r="T33" s="442">
        <v>0</v>
      </c>
      <c r="U33" s="442">
        <v>1.4545454545454545E-3</v>
      </c>
      <c r="V33" s="442">
        <v>0</v>
      </c>
      <c r="W33" s="442">
        <v>0</v>
      </c>
      <c r="X33" s="442">
        <v>0</v>
      </c>
      <c r="Y33" s="442">
        <v>3.5488958990536278E-3</v>
      </c>
      <c r="Z33" s="442">
        <v>1.9895098571170193E-3</v>
      </c>
      <c r="AA33" s="442">
        <v>0</v>
      </c>
      <c r="AB33" s="442">
        <v>0</v>
      </c>
      <c r="AC33" s="442">
        <v>2.7388535031847135E-2</v>
      </c>
      <c r="AD33" s="442">
        <v>1.4084507042253521E-2</v>
      </c>
      <c r="AE33" s="442">
        <v>9.8302055406613055E-3</v>
      </c>
      <c r="AF33" s="442">
        <v>2.2964509394572025E-2</v>
      </c>
      <c r="AG33" s="442">
        <v>4.1666666666666664E-2</v>
      </c>
      <c r="AH33" s="442">
        <v>1.639344262295082E-3</v>
      </c>
      <c r="AI33" s="442">
        <v>5.7744565217391301E-3</v>
      </c>
      <c r="AJ33" s="442">
        <v>1.8560321043391021E-2</v>
      </c>
      <c r="AK33" s="442">
        <v>0</v>
      </c>
      <c r="AL33" s="442">
        <v>4.8602673147023082E-3</v>
      </c>
      <c r="AM33" s="442">
        <v>8.8823094004441151E-3</v>
      </c>
      <c r="AN33" s="442">
        <v>0</v>
      </c>
      <c r="AO33" s="442">
        <v>2.4875621890547265E-2</v>
      </c>
      <c r="AP33" s="443">
        <v>4.9650789447552215E-3</v>
      </c>
      <c r="AQ33" s="442">
        <v>0</v>
      </c>
      <c r="AR33" s="442">
        <v>0.13227609397010043</v>
      </c>
      <c r="AS33" s="442">
        <v>2.1360674997329915E-4</v>
      </c>
      <c r="AT33" s="442">
        <v>0</v>
      </c>
      <c r="AU33" s="442">
        <v>4.0833687792428755E-2</v>
      </c>
      <c r="AV33" s="442">
        <v>0</v>
      </c>
      <c r="AW33" s="443">
        <v>7.9321980281541624E-2</v>
      </c>
      <c r="AX33" s="442">
        <v>4.747216802479054E-2</v>
      </c>
      <c r="AY33" s="443">
        <v>2.8498147620404674E-5</v>
      </c>
      <c r="AZ33" s="443">
        <v>4.1219325153374231E-2</v>
      </c>
      <c r="BA33" s="442">
        <v>3.1585777811706781E-2</v>
      </c>
      <c r="BB33" s="443">
        <v>2.4159379789056162E-2</v>
      </c>
      <c r="BC33" s="442">
        <v>6.7639257294429711E-2</v>
      </c>
      <c r="BD33" s="443">
        <v>3.7039488927873954E-2</v>
      </c>
    </row>
    <row r="34" spans="1:56" x14ac:dyDescent="0.2">
      <c r="A34" s="281" t="s">
        <v>475</v>
      </c>
      <c r="B34" s="283" t="s">
        <v>476</v>
      </c>
      <c r="C34" s="442">
        <v>2.9268292682926831E-2</v>
      </c>
      <c r="D34" s="442">
        <v>3.2710280373831772E-2</v>
      </c>
      <c r="E34" s="442">
        <v>0</v>
      </c>
      <c r="F34" s="442">
        <v>2.5073746312684365E-2</v>
      </c>
      <c r="G34" s="442">
        <v>2.207850133809099E-2</v>
      </c>
      <c r="H34" s="442">
        <v>2.1459227467811159E-2</v>
      </c>
      <c r="I34" s="442">
        <v>3.4528301886792456E-2</v>
      </c>
      <c r="J34" s="442">
        <v>2.3255813953488372E-2</v>
      </c>
      <c r="K34" s="442">
        <v>1.7182130584192441E-2</v>
      </c>
      <c r="L34" s="442">
        <v>1.5126050420168067E-2</v>
      </c>
      <c r="M34" s="442">
        <v>4.6849757673667204E-2</v>
      </c>
      <c r="N34" s="442">
        <v>0</v>
      </c>
      <c r="O34" s="442">
        <v>2.5210084033613446E-2</v>
      </c>
      <c r="P34" s="442">
        <v>1.7094017094017096E-2</v>
      </c>
      <c r="Q34" s="442">
        <v>0</v>
      </c>
      <c r="R34" s="442">
        <v>7.874015748031496E-3</v>
      </c>
      <c r="S34" s="442">
        <v>0</v>
      </c>
      <c r="T34" s="442">
        <v>0</v>
      </c>
      <c r="U34" s="442">
        <v>1.7454545454545455E-2</v>
      </c>
      <c r="V34" s="442">
        <v>0</v>
      </c>
      <c r="W34" s="442">
        <v>0</v>
      </c>
      <c r="X34" s="442">
        <v>0.14002478314745972</v>
      </c>
      <c r="Y34" s="442">
        <v>2.6025236593059938E-2</v>
      </c>
      <c r="Z34" s="442">
        <v>3.2374751311267859E-2</v>
      </c>
      <c r="AA34" s="442">
        <v>1.1764705882352941E-2</v>
      </c>
      <c r="AB34" s="442">
        <v>4.0740740740740744E-2</v>
      </c>
      <c r="AC34" s="442">
        <v>2.038216560509554E-2</v>
      </c>
      <c r="AD34" s="442">
        <v>2.464788732394366E-2</v>
      </c>
      <c r="AE34" s="442">
        <v>0</v>
      </c>
      <c r="AF34" s="442">
        <v>4.3145441892832287E-2</v>
      </c>
      <c r="AG34" s="442">
        <v>0</v>
      </c>
      <c r="AH34" s="442">
        <v>2.2950819672131147E-2</v>
      </c>
      <c r="AI34" s="442">
        <v>1.8342391304347828E-2</v>
      </c>
      <c r="AJ34" s="442">
        <v>1.1537496864810634E-2</v>
      </c>
      <c r="AK34" s="442">
        <v>0</v>
      </c>
      <c r="AL34" s="442">
        <v>6.0753341433778859E-3</v>
      </c>
      <c r="AM34" s="442">
        <v>4.5891931902294597E-2</v>
      </c>
      <c r="AN34" s="442">
        <v>8.1466395112016286E-3</v>
      </c>
      <c r="AO34" s="442">
        <v>8.2089552238805971E-2</v>
      </c>
      <c r="AP34" s="443">
        <v>2.7903743669524344E-2</v>
      </c>
      <c r="AQ34" s="442">
        <v>2.7397260273972601E-2</v>
      </c>
      <c r="AR34" s="442">
        <v>5.0938337801608578E-2</v>
      </c>
      <c r="AS34" s="442">
        <v>8.544269998931966E-4</v>
      </c>
      <c r="AT34" s="442">
        <v>3.7735849056603774E-3</v>
      </c>
      <c r="AU34" s="442">
        <v>7.2309655465759249E-3</v>
      </c>
      <c r="AV34" s="442">
        <v>-2.8571428571428571E-2</v>
      </c>
      <c r="AW34" s="443">
        <v>3.1159382084673379E-2</v>
      </c>
      <c r="AX34" s="442">
        <v>4.1145414897279929E-2</v>
      </c>
      <c r="AY34" s="443">
        <v>2.5933314334568254E-2</v>
      </c>
      <c r="AZ34" s="443">
        <v>2.8648115687992987E-2</v>
      </c>
      <c r="BA34" s="442">
        <v>3.6051682348226047E-2</v>
      </c>
      <c r="BB34" s="443">
        <v>5.2758496349048951E-2</v>
      </c>
      <c r="BC34" s="442">
        <v>-8.6904928102750252E-3</v>
      </c>
      <c r="BD34" s="443">
        <v>2.3782728145377512E-2</v>
      </c>
    </row>
    <row r="35" spans="1:56" x14ac:dyDescent="0.2">
      <c r="A35" s="281" t="s">
        <v>477</v>
      </c>
      <c r="B35" s="283" t="s">
        <v>193</v>
      </c>
      <c r="C35" s="442">
        <v>2.4390243902439024E-3</v>
      </c>
      <c r="D35" s="442">
        <v>0</v>
      </c>
      <c r="E35" s="442">
        <v>0</v>
      </c>
      <c r="F35" s="442">
        <v>8.8495575221238937E-3</v>
      </c>
      <c r="G35" s="442">
        <v>3.902765388046387E-3</v>
      </c>
      <c r="H35" s="442">
        <v>4.2918454935622317E-3</v>
      </c>
      <c r="I35" s="442">
        <v>4.528301886792453E-3</v>
      </c>
      <c r="J35" s="442">
        <v>1.0852713178294573E-2</v>
      </c>
      <c r="K35" s="442">
        <v>0</v>
      </c>
      <c r="L35" s="442">
        <v>1.6806722689075631E-3</v>
      </c>
      <c r="M35" s="442">
        <v>4.8465266558966073E-3</v>
      </c>
      <c r="N35" s="442">
        <v>0</v>
      </c>
      <c r="O35" s="442">
        <v>0</v>
      </c>
      <c r="P35" s="442">
        <v>0</v>
      </c>
      <c r="Q35" s="442">
        <v>0</v>
      </c>
      <c r="R35" s="442">
        <v>7.874015748031496E-3</v>
      </c>
      <c r="S35" s="442">
        <v>0</v>
      </c>
      <c r="T35" s="442">
        <v>0</v>
      </c>
      <c r="U35" s="442">
        <v>1.2363636363636363E-2</v>
      </c>
      <c r="V35" s="442">
        <v>0</v>
      </c>
      <c r="W35" s="442">
        <v>0</v>
      </c>
      <c r="X35" s="442">
        <v>2.4783147459727386E-3</v>
      </c>
      <c r="Y35" s="442">
        <v>8.2807570977917987E-3</v>
      </c>
      <c r="Z35" s="442">
        <v>6.0891059263278469E-3</v>
      </c>
      <c r="AA35" s="442">
        <v>4.1176470588235294E-2</v>
      </c>
      <c r="AB35" s="442">
        <v>1.1111111111111112E-2</v>
      </c>
      <c r="AC35" s="442">
        <v>3.8853503184713374E-2</v>
      </c>
      <c r="AD35" s="442">
        <v>5.9859154929577461E-2</v>
      </c>
      <c r="AE35" s="442">
        <v>0</v>
      </c>
      <c r="AF35" s="442">
        <v>1.5309672929714684E-2</v>
      </c>
      <c r="AG35" s="442">
        <v>4.1666666666666664E-2</v>
      </c>
      <c r="AH35" s="442">
        <v>3.0737704918032786E-2</v>
      </c>
      <c r="AI35" s="442">
        <v>2.717391304347826E-2</v>
      </c>
      <c r="AJ35" s="442">
        <v>1.1286681715575621E-2</v>
      </c>
      <c r="AK35" s="442">
        <v>0</v>
      </c>
      <c r="AL35" s="442">
        <v>1.9441069258809233E-2</v>
      </c>
      <c r="AM35" s="442">
        <v>2.1465581051073278E-2</v>
      </c>
      <c r="AN35" s="442">
        <v>0</v>
      </c>
      <c r="AO35" s="442">
        <v>5.721393034825871E-2</v>
      </c>
      <c r="AP35" s="443">
        <v>1.052596736288107E-2</v>
      </c>
      <c r="AQ35" s="442">
        <v>1.1207970112079701E-2</v>
      </c>
      <c r="AR35" s="442">
        <v>4.4667605761803064E-2</v>
      </c>
      <c r="AS35" s="442">
        <v>1.0680337498664957E-4</v>
      </c>
      <c r="AT35" s="442">
        <v>6.3860667634252535E-2</v>
      </c>
      <c r="AU35" s="442">
        <v>7.6137813696299447E-2</v>
      </c>
      <c r="AV35" s="442">
        <v>0</v>
      </c>
      <c r="AW35" s="443">
        <v>3.6695312911899612E-2</v>
      </c>
      <c r="AX35" s="442">
        <v>2.9094456559164466E-2</v>
      </c>
      <c r="AY35" s="443">
        <v>2.2798518096323739E-4</v>
      </c>
      <c r="AZ35" s="443">
        <v>1.9171779141104295E-2</v>
      </c>
      <c r="BA35" s="442">
        <v>1.9428593240070995E-2</v>
      </c>
      <c r="BB35" s="443">
        <v>4.5343910574236007E-2</v>
      </c>
      <c r="BC35" s="442">
        <v>-2.1359765461398856E-2</v>
      </c>
      <c r="BD35" s="443">
        <v>3.9720631558041775E-4</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0.19154228855721392</v>
      </c>
      <c r="AP36" s="443">
        <v>1.2743702624871736E-3</v>
      </c>
      <c r="AQ36" s="442">
        <v>0</v>
      </c>
      <c r="AR36" s="442">
        <v>4.0896078520470756E-3</v>
      </c>
      <c r="AS36" s="442">
        <v>0.2427640713446545</v>
      </c>
      <c r="AT36" s="442">
        <v>0</v>
      </c>
      <c r="AU36" s="442">
        <v>0</v>
      </c>
      <c r="AV36" s="442">
        <v>0</v>
      </c>
      <c r="AW36" s="443">
        <v>6.2292402593979015E-2</v>
      </c>
      <c r="AX36" s="442">
        <v>3.500516469643062E-2</v>
      </c>
      <c r="AY36" s="443">
        <v>0</v>
      </c>
      <c r="AZ36" s="443">
        <v>3.2359224364592459E-2</v>
      </c>
      <c r="BA36" s="442">
        <v>2.3283775788690193E-2</v>
      </c>
      <c r="BB36" s="443">
        <v>0</v>
      </c>
      <c r="BC36" s="442">
        <v>8.2472427753734465E-2</v>
      </c>
      <c r="BD36" s="443">
        <v>4.0382642084009136E-2</v>
      </c>
    </row>
    <row r="37" spans="1:56" x14ac:dyDescent="0.2">
      <c r="A37" s="281" t="s">
        <v>479</v>
      </c>
      <c r="B37" s="283" t="s">
        <v>40</v>
      </c>
      <c r="C37" s="442">
        <v>0</v>
      </c>
      <c r="D37" s="442">
        <v>0</v>
      </c>
      <c r="E37" s="442">
        <v>0</v>
      </c>
      <c r="F37" s="442">
        <v>0</v>
      </c>
      <c r="G37" s="442">
        <v>1.1150758251561107E-4</v>
      </c>
      <c r="H37" s="442">
        <v>0</v>
      </c>
      <c r="I37" s="442">
        <v>0</v>
      </c>
      <c r="J37" s="442">
        <v>0</v>
      </c>
      <c r="K37" s="442">
        <v>0</v>
      </c>
      <c r="L37" s="442">
        <v>0</v>
      </c>
      <c r="M37" s="442">
        <v>0</v>
      </c>
      <c r="N37" s="442">
        <v>0</v>
      </c>
      <c r="O37" s="442">
        <v>0</v>
      </c>
      <c r="P37" s="442">
        <v>0</v>
      </c>
      <c r="Q37" s="442">
        <v>0</v>
      </c>
      <c r="R37" s="442">
        <v>0</v>
      </c>
      <c r="S37" s="442">
        <v>0</v>
      </c>
      <c r="T37" s="442">
        <v>0</v>
      </c>
      <c r="U37" s="442">
        <v>7.2727272727272723E-4</v>
      </c>
      <c r="V37" s="442">
        <v>0</v>
      </c>
      <c r="W37" s="442">
        <v>0</v>
      </c>
      <c r="X37" s="442">
        <v>0</v>
      </c>
      <c r="Y37" s="442">
        <v>0</v>
      </c>
      <c r="Z37" s="442">
        <v>6.0288177488394529E-5</v>
      </c>
      <c r="AA37" s="442">
        <v>0</v>
      </c>
      <c r="AB37" s="442">
        <v>0</v>
      </c>
      <c r="AC37" s="442">
        <v>0</v>
      </c>
      <c r="AD37" s="442">
        <v>0</v>
      </c>
      <c r="AE37" s="442">
        <v>0</v>
      </c>
      <c r="AF37" s="442">
        <v>0</v>
      </c>
      <c r="AG37" s="442">
        <v>0</v>
      </c>
      <c r="AH37" s="442">
        <v>0</v>
      </c>
      <c r="AI37" s="442">
        <v>0</v>
      </c>
      <c r="AJ37" s="442">
        <v>0</v>
      </c>
      <c r="AK37" s="442">
        <v>0</v>
      </c>
      <c r="AL37" s="442">
        <v>0</v>
      </c>
      <c r="AM37" s="442">
        <v>0</v>
      </c>
      <c r="AN37" s="442">
        <v>0</v>
      </c>
      <c r="AO37" s="442">
        <v>0</v>
      </c>
      <c r="AP37" s="443">
        <v>4.9650789447552218E-5</v>
      </c>
      <c r="AQ37" s="442">
        <v>0</v>
      </c>
      <c r="AR37" s="442">
        <v>3.0172217930658426E-2</v>
      </c>
      <c r="AS37" s="442">
        <v>0.18797393997650325</v>
      </c>
      <c r="AT37" s="442">
        <v>0.17445573294629899</v>
      </c>
      <c r="AU37" s="442">
        <v>0.22373458102934921</v>
      </c>
      <c r="AV37" s="442">
        <v>0</v>
      </c>
      <c r="AW37" s="443">
        <v>9.3609954130858861E-2</v>
      </c>
      <c r="AX37" s="442">
        <v>5.098703087340755E-2</v>
      </c>
      <c r="AY37" s="443">
        <v>5.8421202621829578E-3</v>
      </c>
      <c r="AZ37" s="443">
        <v>5.1435144609991233E-2</v>
      </c>
      <c r="BA37" s="442">
        <v>3.5870374258068209E-2</v>
      </c>
      <c r="BB37" s="443">
        <v>1.8367438925448482E-2</v>
      </c>
      <c r="BC37" s="442">
        <v>0.10264553957838894</v>
      </c>
      <c r="BD37" s="443">
        <v>4.8723974711197909E-2</v>
      </c>
    </row>
    <row r="38" spans="1:56" x14ac:dyDescent="0.2">
      <c r="A38" s="281" t="s">
        <v>480</v>
      </c>
      <c r="B38" s="283" t="s">
        <v>481</v>
      </c>
      <c r="C38" s="442">
        <v>0</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6.0288177488394529E-5</v>
      </c>
      <c r="AA38" s="442">
        <v>0</v>
      </c>
      <c r="AB38" s="442">
        <v>0</v>
      </c>
      <c r="AC38" s="442">
        <v>0</v>
      </c>
      <c r="AD38" s="442">
        <v>0</v>
      </c>
      <c r="AE38" s="442">
        <v>0</v>
      </c>
      <c r="AF38" s="442">
        <v>2.7835768963117608E-3</v>
      </c>
      <c r="AG38" s="442">
        <v>0</v>
      </c>
      <c r="AH38" s="442">
        <v>0</v>
      </c>
      <c r="AI38" s="442">
        <v>0</v>
      </c>
      <c r="AJ38" s="442">
        <v>2.0065211938801102E-2</v>
      </c>
      <c r="AK38" s="442">
        <v>0</v>
      </c>
      <c r="AL38" s="442">
        <v>0</v>
      </c>
      <c r="AM38" s="442">
        <v>0</v>
      </c>
      <c r="AN38" s="442">
        <v>0</v>
      </c>
      <c r="AO38" s="442">
        <v>2.4875621890547263E-3</v>
      </c>
      <c r="AP38" s="443">
        <v>1.4233226308298303E-3</v>
      </c>
      <c r="AQ38" s="442">
        <v>3.7359900373599E-2</v>
      </c>
      <c r="AR38" s="442">
        <v>5.2210660244467667E-2</v>
      </c>
      <c r="AS38" s="442">
        <v>0.55975648830503044</v>
      </c>
      <c r="AT38" s="442">
        <v>0</v>
      </c>
      <c r="AU38" s="442">
        <v>0</v>
      </c>
      <c r="AV38" s="442">
        <v>0</v>
      </c>
      <c r="AW38" s="443">
        <v>0.16924131386091631</v>
      </c>
      <c r="AX38" s="442">
        <v>9.333754160449903E-2</v>
      </c>
      <c r="AY38" s="443">
        <v>1.9948703334283271E-4</v>
      </c>
      <c r="AZ38" s="443">
        <v>8.8012160385626648E-2</v>
      </c>
      <c r="BA38" s="442">
        <v>6.2150504799893126E-2</v>
      </c>
      <c r="BB38" s="443">
        <v>5.6927792301451369E-2</v>
      </c>
      <c r="BC38" s="442">
        <v>0.13615105402764205</v>
      </c>
      <c r="BD38" s="443">
        <v>6.5985899175796892E-2</v>
      </c>
    </row>
    <row r="39" spans="1:56" x14ac:dyDescent="0.2">
      <c r="A39" s="281" t="s">
        <v>482</v>
      </c>
      <c r="B39" s="283" t="s">
        <v>483</v>
      </c>
      <c r="C39" s="442">
        <v>0</v>
      </c>
      <c r="D39" s="442">
        <v>0</v>
      </c>
      <c r="E39" s="442">
        <v>0</v>
      </c>
      <c r="F39" s="442">
        <v>1.4749262536873156E-3</v>
      </c>
      <c r="G39" s="442">
        <v>1.2265834076717217E-3</v>
      </c>
      <c r="H39" s="442">
        <v>0</v>
      </c>
      <c r="I39" s="442">
        <v>3.7735849056603772E-4</v>
      </c>
      <c r="J39" s="442">
        <v>1.5503875968992248E-3</v>
      </c>
      <c r="K39" s="442">
        <v>0</v>
      </c>
      <c r="L39" s="442">
        <v>0</v>
      </c>
      <c r="M39" s="442">
        <v>0</v>
      </c>
      <c r="N39" s="442">
        <v>0</v>
      </c>
      <c r="O39" s="442">
        <v>0</v>
      </c>
      <c r="P39" s="442">
        <v>0</v>
      </c>
      <c r="Q39" s="442">
        <v>0</v>
      </c>
      <c r="R39" s="442">
        <v>0</v>
      </c>
      <c r="S39" s="442">
        <v>0</v>
      </c>
      <c r="T39" s="442">
        <v>0</v>
      </c>
      <c r="U39" s="442">
        <v>7.2727272727272723E-4</v>
      </c>
      <c r="V39" s="442">
        <v>0</v>
      </c>
      <c r="W39" s="442">
        <v>0</v>
      </c>
      <c r="X39" s="442">
        <v>0</v>
      </c>
      <c r="Y39" s="442">
        <v>7.8864353312302837E-4</v>
      </c>
      <c r="Z39" s="442">
        <v>3.6172906493036716E-4</v>
      </c>
      <c r="AA39" s="442">
        <v>8.8235294117647058E-3</v>
      </c>
      <c r="AB39" s="442">
        <v>0</v>
      </c>
      <c r="AC39" s="442">
        <v>0</v>
      </c>
      <c r="AD39" s="442">
        <v>3.5211267605633804E-3</v>
      </c>
      <c r="AE39" s="442">
        <v>0</v>
      </c>
      <c r="AF39" s="442">
        <v>1.3917884481558804E-3</v>
      </c>
      <c r="AG39" s="442">
        <v>0</v>
      </c>
      <c r="AH39" s="442">
        <v>0</v>
      </c>
      <c r="AI39" s="442">
        <v>2.0380434782608695E-3</v>
      </c>
      <c r="AJ39" s="442">
        <v>1.0032605969400551E-3</v>
      </c>
      <c r="AK39" s="442">
        <v>0</v>
      </c>
      <c r="AL39" s="442">
        <v>1.215066828675577E-3</v>
      </c>
      <c r="AM39" s="442">
        <v>1.1102886750555144E-3</v>
      </c>
      <c r="AN39" s="442">
        <v>0</v>
      </c>
      <c r="AO39" s="442">
        <v>2.4875621890547263E-3</v>
      </c>
      <c r="AP39" s="443">
        <v>7.447618417132832E-4</v>
      </c>
      <c r="AQ39" s="442">
        <v>0</v>
      </c>
      <c r="AR39" s="442">
        <v>1.5086108965329213E-2</v>
      </c>
      <c r="AS39" s="442">
        <v>0</v>
      </c>
      <c r="AT39" s="442">
        <v>0</v>
      </c>
      <c r="AU39" s="442">
        <v>0</v>
      </c>
      <c r="AV39" s="442">
        <v>0</v>
      </c>
      <c r="AW39" s="443">
        <v>8.7520430220910002E-3</v>
      </c>
      <c r="AX39" s="442">
        <v>5.4085848731780101E-3</v>
      </c>
      <c r="AY39" s="443">
        <v>0</v>
      </c>
      <c r="AZ39" s="443">
        <v>4.5464504820333044E-3</v>
      </c>
      <c r="BA39" s="442">
        <v>3.5975342099738533E-3</v>
      </c>
      <c r="BB39" s="443">
        <v>8.4963490489497889E-3</v>
      </c>
      <c r="BC39" s="442">
        <v>-1.5705709898087394E-3</v>
      </c>
      <c r="BD39" s="443">
        <v>0</v>
      </c>
    </row>
    <row r="40" spans="1:56" x14ac:dyDescent="0.2">
      <c r="A40" s="281" t="s">
        <v>484</v>
      </c>
      <c r="B40" s="283" t="s">
        <v>41</v>
      </c>
      <c r="C40" s="442">
        <v>1.9512195121951219E-2</v>
      </c>
      <c r="D40" s="442">
        <v>1.8691588785046728E-2</v>
      </c>
      <c r="E40" s="442">
        <v>0</v>
      </c>
      <c r="F40" s="442">
        <v>5.8997050147492625E-2</v>
      </c>
      <c r="G40" s="442">
        <v>3.0553077609277432E-2</v>
      </c>
      <c r="H40" s="442">
        <v>3.0042918454935622E-2</v>
      </c>
      <c r="I40" s="442">
        <v>1.6415094339622641E-2</v>
      </c>
      <c r="J40" s="442">
        <v>4.4961240310077519E-2</v>
      </c>
      <c r="K40" s="442">
        <v>6.8728522336769758E-3</v>
      </c>
      <c r="L40" s="442">
        <v>3.3613445378151259E-2</v>
      </c>
      <c r="M40" s="442">
        <v>5.3311793214862679E-2</v>
      </c>
      <c r="N40" s="442">
        <v>0</v>
      </c>
      <c r="O40" s="442">
        <v>8.4033613445378148E-3</v>
      </c>
      <c r="P40" s="442">
        <v>2.564102564102564E-2</v>
      </c>
      <c r="Q40" s="442">
        <v>4.3478260869565216E-2</v>
      </c>
      <c r="R40" s="442">
        <v>3.1496062992125984E-2</v>
      </c>
      <c r="S40" s="442">
        <v>0</v>
      </c>
      <c r="T40" s="442">
        <v>0</v>
      </c>
      <c r="U40" s="442">
        <v>3.7090909090909091E-2</v>
      </c>
      <c r="V40" s="442">
        <v>0</v>
      </c>
      <c r="W40" s="442">
        <v>2.0833333333333332E-2</v>
      </c>
      <c r="X40" s="442">
        <v>2.8500619578686492E-2</v>
      </c>
      <c r="Y40" s="442">
        <v>9.5425867507886439E-2</v>
      </c>
      <c r="Z40" s="442">
        <v>6.8125640561885817E-2</v>
      </c>
      <c r="AA40" s="442">
        <v>0.13529411764705881</v>
      </c>
      <c r="AB40" s="442">
        <v>6.2962962962962957E-2</v>
      </c>
      <c r="AC40" s="442">
        <v>8.6624203821656046E-2</v>
      </c>
      <c r="AD40" s="442">
        <v>0.11267605633802817</v>
      </c>
      <c r="AE40" s="442">
        <v>2.2341376228775692E-3</v>
      </c>
      <c r="AF40" s="442">
        <v>9.5337508698677798E-2</v>
      </c>
      <c r="AG40" s="442">
        <v>0.20833333333333334</v>
      </c>
      <c r="AH40" s="442">
        <v>9.2213114754098366E-2</v>
      </c>
      <c r="AI40" s="442">
        <v>6.8614130434782608E-2</v>
      </c>
      <c r="AJ40" s="442">
        <v>4.7153248056182595E-2</v>
      </c>
      <c r="AK40" s="442">
        <v>0</v>
      </c>
      <c r="AL40" s="442">
        <v>0.13487241798298907</v>
      </c>
      <c r="AM40" s="442">
        <v>2.7387120651369355E-2</v>
      </c>
      <c r="AN40" s="442">
        <v>0</v>
      </c>
      <c r="AO40" s="442">
        <v>2.736318407960199E-2</v>
      </c>
      <c r="AP40" s="443">
        <v>5.2331932077720036E-2</v>
      </c>
      <c r="AQ40" s="442">
        <v>3.9850560398505604E-2</v>
      </c>
      <c r="AR40" s="442">
        <v>4.0396237560776115E-2</v>
      </c>
      <c r="AS40" s="442">
        <v>0</v>
      </c>
      <c r="AT40" s="442">
        <v>1.0740203193033381E-2</v>
      </c>
      <c r="AU40" s="442">
        <v>2.1267545725223311E-2</v>
      </c>
      <c r="AV40" s="442">
        <v>0</v>
      </c>
      <c r="AW40" s="443">
        <v>2.657246797068593E-2</v>
      </c>
      <c r="AX40" s="442">
        <v>5.9824400321358891E-2</v>
      </c>
      <c r="AY40" s="443">
        <v>2.5363351382160161E-3</v>
      </c>
      <c r="AZ40" s="443">
        <v>1.5022458369851008E-2</v>
      </c>
      <c r="BA40" s="442">
        <v>4.0641639788537513E-2</v>
      </c>
      <c r="BB40" s="443">
        <v>7.7436221040295683E-2</v>
      </c>
      <c r="BC40" s="442">
        <v>-8.163478989250314E-2</v>
      </c>
      <c r="BD40" s="443">
        <v>1.3620866571778491E-2</v>
      </c>
    </row>
    <row r="41" spans="1:56" x14ac:dyDescent="0.2">
      <c r="A41" s="286">
        <v>37</v>
      </c>
      <c r="B41" s="283" t="s">
        <v>42</v>
      </c>
      <c r="C41" s="442">
        <v>0</v>
      </c>
      <c r="D41" s="442">
        <v>0</v>
      </c>
      <c r="E41" s="442">
        <v>0</v>
      </c>
      <c r="F41" s="442">
        <v>0</v>
      </c>
      <c r="G41" s="442">
        <v>2.2301516503122213E-4</v>
      </c>
      <c r="H41" s="442">
        <v>0</v>
      </c>
      <c r="I41" s="442">
        <v>0</v>
      </c>
      <c r="J41" s="442">
        <v>0</v>
      </c>
      <c r="K41" s="442">
        <v>0</v>
      </c>
      <c r="L41" s="442">
        <v>0</v>
      </c>
      <c r="M41" s="442">
        <v>0</v>
      </c>
      <c r="N41" s="442">
        <v>0</v>
      </c>
      <c r="O41" s="442">
        <v>0</v>
      </c>
      <c r="P41" s="442">
        <v>0</v>
      </c>
      <c r="Q41" s="442">
        <v>0</v>
      </c>
      <c r="R41" s="442">
        <v>0</v>
      </c>
      <c r="S41" s="442">
        <v>0</v>
      </c>
      <c r="T41" s="442">
        <v>0</v>
      </c>
      <c r="U41" s="442">
        <v>0</v>
      </c>
      <c r="V41" s="442">
        <v>0</v>
      </c>
      <c r="W41" s="442">
        <v>0</v>
      </c>
      <c r="X41" s="442">
        <v>0</v>
      </c>
      <c r="Y41" s="442">
        <v>3.9432176656151418E-4</v>
      </c>
      <c r="Z41" s="442">
        <v>1.2057635497678906E-4</v>
      </c>
      <c r="AA41" s="442">
        <v>0</v>
      </c>
      <c r="AB41" s="442">
        <v>0</v>
      </c>
      <c r="AC41" s="442">
        <v>6.3694267515923564E-4</v>
      </c>
      <c r="AD41" s="442">
        <v>0</v>
      </c>
      <c r="AE41" s="442">
        <v>4.4682752457551384E-4</v>
      </c>
      <c r="AF41" s="442">
        <v>0</v>
      </c>
      <c r="AG41" s="442">
        <v>0</v>
      </c>
      <c r="AH41" s="442">
        <v>4.0983606557377049E-4</v>
      </c>
      <c r="AI41" s="442">
        <v>3.0570652173913045E-3</v>
      </c>
      <c r="AJ41" s="442">
        <v>1.3042387760220717E-2</v>
      </c>
      <c r="AK41" s="442">
        <v>0</v>
      </c>
      <c r="AL41" s="442">
        <v>0</v>
      </c>
      <c r="AM41" s="442">
        <v>2.1465581051073278E-2</v>
      </c>
      <c r="AN41" s="442">
        <v>0</v>
      </c>
      <c r="AO41" s="442">
        <v>0</v>
      </c>
      <c r="AP41" s="443">
        <v>2.1018834199463773E-3</v>
      </c>
      <c r="AQ41" s="442">
        <v>0.66500622665006226</v>
      </c>
      <c r="AR41" s="442">
        <v>0.11582678238742218</v>
      </c>
      <c r="AS41" s="442">
        <v>0</v>
      </c>
      <c r="AT41" s="442">
        <v>0</v>
      </c>
      <c r="AU41" s="442">
        <v>0</v>
      </c>
      <c r="AV41" s="442">
        <v>0</v>
      </c>
      <c r="AW41" s="443">
        <v>8.1272736858754677E-2</v>
      </c>
      <c r="AX41" s="442">
        <v>4.6051876506369792E-2</v>
      </c>
      <c r="AY41" s="443">
        <v>4.4485608435451698E-2</v>
      </c>
      <c r="AZ41" s="443">
        <v>6.3595530236634529E-2</v>
      </c>
      <c r="BA41" s="442">
        <v>4.5527415691738078E-2</v>
      </c>
      <c r="BB41" s="443">
        <v>4.6628504462273505E-2</v>
      </c>
      <c r="BC41" s="442">
        <v>8.987156219461119E-2</v>
      </c>
      <c r="BD41" s="443">
        <v>4.4718811029095362E-2</v>
      </c>
    </row>
    <row r="42" spans="1:56" x14ac:dyDescent="0.2">
      <c r="A42" s="287">
        <v>38</v>
      </c>
      <c r="B42" s="272" t="s">
        <v>282</v>
      </c>
      <c r="C42" s="442">
        <v>9.7560975609756097E-3</v>
      </c>
      <c r="D42" s="442">
        <v>3.9719626168224297E-2</v>
      </c>
      <c r="E42" s="442">
        <v>0</v>
      </c>
      <c r="F42" s="442">
        <v>1.1799410029498525E-2</v>
      </c>
      <c r="G42" s="442">
        <v>5.6868867082961643E-3</v>
      </c>
      <c r="H42" s="442">
        <v>0</v>
      </c>
      <c r="I42" s="442">
        <v>4.9056603773584909E-3</v>
      </c>
      <c r="J42" s="442">
        <v>0</v>
      </c>
      <c r="K42" s="442">
        <v>0</v>
      </c>
      <c r="L42" s="442">
        <v>0</v>
      </c>
      <c r="M42" s="442">
        <v>1.2924071082390954E-2</v>
      </c>
      <c r="N42" s="442">
        <v>0</v>
      </c>
      <c r="O42" s="442">
        <v>0</v>
      </c>
      <c r="P42" s="442">
        <v>0</v>
      </c>
      <c r="Q42" s="442">
        <v>0</v>
      </c>
      <c r="R42" s="442">
        <v>0</v>
      </c>
      <c r="S42" s="442">
        <v>0</v>
      </c>
      <c r="T42" s="442">
        <v>0</v>
      </c>
      <c r="U42" s="442">
        <v>5.8181818181818178E-3</v>
      </c>
      <c r="V42" s="442">
        <v>0</v>
      </c>
      <c r="W42" s="442">
        <v>0</v>
      </c>
      <c r="X42" s="442">
        <v>9.9132589838909543E-3</v>
      </c>
      <c r="Y42" s="442">
        <v>6.7034700315457413E-3</v>
      </c>
      <c r="Z42" s="442">
        <v>4.8230541990715623E-4</v>
      </c>
      <c r="AA42" s="442">
        <v>0</v>
      </c>
      <c r="AB42" s="442">
        <v>2.9629629629629631E-2</v>
      </c>
      <c r="AC42" s="442">
        <v>1.6560509554140127E-2</v>
      </c>
      <c r="AD42" s="442">
        <v>2.8169014084507043E-2</v>
      </c>
      <c r="AE42" s="442">
        <v>0</v>
      </c>
      <c r="AF42" s="442">
        <v>1.1134307585247043E-2</v>
      </c>
      <c r="AG42" s="442">
        <v>0</v>
      </c>
      <c r="AH42" s="442">
        <v>2.4590163934426229E-2</v>
      </c>
      <c r="AI42" s="442">
        <v>3.4986413043478264E-2</v>
      </c>
      <c r="AJ42" s="442">
        <v>1.7306245297215951E-2</v>
      </c>
      <c r="AK42" s="442">
        <v>0</v>
      </c>
      <c r="AL42" s="442">
        <v>9.7205346294046164E-3</v>
      </c>
      <c r="AM42" s="442">
        <v>1.2583271650629163E-2</v>
      </c>
      <c r="AN42" s="442">
        <v>0</v>
      </c>
      <c r="AO42" s="442">
        <v>0</v>
      </c>
      <c r="AP42" s="443">
        <v>8.1261792062493794E-3</v>
      </c>
      <c r="AQ42" s="442">
        <v>0</v>
      </c>
      <c r="AR42" s="442">
        <v>0</v>
      </c>
      <c r="AS42" s="442">
        <v>0</v>
      </c>
      <c r="AT42" s="442">
        <v>0</v>
      </c>
      <c r="AU42" s="442">
        <v>0</v>
      </c>
      <c r="AV42" s="442">
        <v>0</v>
      </c>
      <c r="AW42" s="443">
        <v>0</v>
      </c>
      <c r="AX42" s="442">
        <v>7.0440720762079655E-3</v>
      </c>
      <c r="AY42" s="443">
        <v>0</v>
      </c>
      <c r="AZ42" s="443">
        <v>0</v>
      </c>
      <c r="BA42" s="442">
        <v>4.6853827509208542E-3</v>
      </c>
      <c r="BB42" s="443">
        <v>0</v>
      </c>
      <c r="BC42" s="442">
        <v>0</v>
      </c>
      <c r="BD42" s="443">
        <v>8.1261792062493794E-3</v>
      </c>
    </row>
    <row r="43" spans="1:56" x14ac:dyDescent="0.2">
      <c r="A43" s="287">
        <v>39</v>
      </c>
      <c r="B43" s="272" t="s">
        <v>283</v>
      </c>
      <c r="C43" s="442">
        <v>3.6585365853658539E-3</v>
      </c>
      <c r="D43" s="442">
        <v>4.6728971962616819E-3</v>
      </c>
      <c r="E43" s="442">
        <v>0</v>
      </c>
      <c r="F43" s="442">
        <v>1.7699115044247787E-2</v>
      </c>
      <c r="G43" s="442">
        <v>8.1400535236396069E-3</v>
      </c>
      <c r="H43" s="442">
        <v>4.2918454935622317E-3</v>
      </c>
      <c r="I43" s="442">
        <v>3.0188679245283017E-3</v>
      </c>
      <c r="J43" s="442">
        <v>1.5503875968992248E-3</v>
      </c>
      <c r="K43" s="442">
        <v>0</v>
      </c>
      <c r="L43" s="442">
        <v>1.6806722689075631E-3</v>
      </c>
      <c r="M43" s="442">
        <v>9.6930533117932146E-3</v>
      </c>
      <c r="N43" s="442">
        <v>0</v>
      </c>
      <c r="O43" s="442">
        <v>4.2016806722689074E-3</v>
      </c>
      <c r="P43" s="442">
        <v>8.5470085470085479E-3</v>
      </c>
      <c r="Q43" s="442">
        <v>0</v>
      </c>
      <c r="R43" s="442">
        <v>7.874015748031496E-3</v>
      </c>
      <c r="S43" s="442">
        <v>0</v>
      </c>
      <c r="T43" s="442">
        <v>0</v>
      </c>
      <c r="U43" s="442">
        <v>2.9090909090909089E-3</v>
      </c>
      <c r="V43" s="442">
        <v>0</v>
      </c>
      <c r="W43" s="442">
        <v>0</v>
      </c>
      <c r="X43" s="442">
        <v>3.7174721189591076E-3</v>
      </c>
      <c r="Y43" s="442">
        <v>1.5772870662460567E-2</v>
      </c>
      <c r="Z43" s="442">
        <v>3.1952734068849097E-3</v>
      </c>
      <c r="AA43" s="442">
        <v>1.1764705882352941E-2</v>
      </c>
      <c r="AB43" s="442">
        <v>2.2222222222222223E-2</v>
      </c>
      <c r="AC43" s="442">
        <v>9.5541401273885346E-3</v>
      </c>
      <c r="AD43" s="442">
        <v>1.0563380281690141E-2</v>
      </c>
      <c r="AE43" s="442">
        <v>0</v>
      </c>
      <c r="AF43" s="442">
        <v>1.2526096033402923E-2</v>
      </c>
      <c r="AG43" s="442">
        <v>0</v>
      </c>
      <c r="AH43" s="442">
        <v>3.6885245901639345E-3</v>
      </c>
      <c r="AI43" s="442">
        <v>1.4605978260869566E-2</v>
      </c>
      <c r="AJ43" s="442">
        <v>5.0163029847002756E-3</v>
      </c>
      <c r="AK43" s="442">
        <v>0</v>
      </c>
      <c r="AL43" s="442">
        <v>6.0753341433778859E-3</v>
      </c>
      <c r="AM43" s="442">
        <v>4.0710584752035525E-3</v>
      </c>
      <c r="AN43" s="442">
        <v>0</v>
      </c>
      <c r="AO43" s="442">
        <v>0</v>
      </c>
      <c r="AP43" s="443">
        <v>5.8256926285127934E-3</v>
      </c>
      <c r="AQ43" s="442">
        <v>0</v>
      </c>
      <c r="AR43" s="442">
        <v>2.3901485890852909E-2</v>
      </c>
      <c r="AS43" s="442">
        <v>0</v>
      </c>
      <c r="AT43" s="442">
        <v>0</v>
      </c>
      <c r="AU43" s="442">
        <v>0</v>
      </c>
      <c r="AV43" s="442">
        <v>0</v>
      </c>
      <c r="AW43" s="443">
        <v>1.3866188643433332E-2</v>
      </c>
      <c r="AX43" s="442">
        <v>1.2596120739125445E-2</v>
      </c>
      <c r="AY43" s="443">
        <v>2.8498147620404674E-5</v>
      </c>
      <c r="AZ43" s="443">
        <v>7.2168054338299734E-3</v>
      </c>
      <c r="BA43" s="442">
        <v>8.3878848025650318E-3</v>
      </c>
      <c r="BB43" s="443">
        <v>1.0750022536734878E-2</v>
      </c>
      <c r="BC43" s="442">
        <v>1.7450788775652658E-3</v>
      </c>
      <c r="BD43" s="443">
        <v>6.6532057859719973E-3</v>
      </c>
    </row>
    <row r="44" spans="1:56" x14ac:dyDescent="0.2">
      <c r="A44" s="288">
        <v>40</v>
      </c>
      <c r="B44" s="292" t="s">
        <v>43</v>
      </c>
      <c r="C44" s="444">
        <v>0.55000000000000004</v>
      </c>
      <c r="D44" s="444">
        <v>0.35280373831775702</v>
      </c>
      <c r="E44" s="444">
        <v>0</v>
      </c>
      <c r="F44" s="444">
        <v>0.37463126843657818</v>
      </c>
      <c r="G44" s="444">
        <v>0.5035682426404996</v>
      </c>
      <c r="H44" s="444">
        <v>0.6094420600858369</v>
      </c>
      <c r="I44" s="444">
        <v>0.68641509433962267</v>
      </c>
      <c r="J44" s="444">
        <v>0.68527131782945738</v>
      </c>
      <c r="K44" s="444">
        <v>0.7010309278350515</v>
      </c>
      <c r="L44" s="444">
        <v>0.6588235294117647</v>
      </c>
      <c r="M44" s="444">
        <v>0.53634894991922455</v>
      </c>
      <c r="N44" s="444">
        <v>0.8</v>
      </c>
      <c r="O44" s="444">
        <v>0.76470588235294112</v>
      </c>
      <c r="P44" s="444">
        <v>0.53846153846153844</v>
      </c>
      <c r="Q44" s="444">
        <v>0.52173913043478259</v>
      </c>
      <c r="R44" s="444">
        <v>0.54330708661417326</v>
      </c>
      <c r="S44" s="444">
        <v>0.44444444444444442</v>
      </c>
      <c r="T44" s="444">
        <v>0.5</v>
      </c>
      <c r="U44" s="444">
        <v>0.65381818181818185</v>
      </c>
      <c r="V44" s="444">
        <v>0.42857142857142855</v>
      </c>
      <c r="W44" s="444">
        <v>0.79166666666666663</v>
      </c>
      <c r="X44" s="444">
        <v>0.61214374225526647</v>
      </c>
      <c r="Y44" s="444">
        <v>0.542981072555205</v>
      </c>
      <c r="Z44" s="444">
        <v>0.64725387351540364</v>
      </c>
      <c r="AA44" s="444">
        <v>0.50294117647058822</v>
      </c>
      <c r="AB44" s="444">
        <v>0.35925925925925928</v>
      </c>
      <c r="AC44" s="444">
        <v>0.28853503184713375</v>
      </c>
      <c r="AD44" s="444">
        <v>0.33450704225352113</v>
      </c>
      <c r="AE44" s="444">
        <v>9.9642537980339591E-2</v>
      </c>
      <c r="AF44" s="444">
        <v>0.29923451635351428</v>
      </c>
      <c r="AG44" s="444">
        <v>0.29166666666666669</v>
      </c>
      <c r="AH44" s="444">
        <v>0.30737704918032788</v>
      </c>
      <c r="AI44" s="444">
        <v>0.29483695652173914</v>
      </c>
      <c r="AJ44" s="444">
        <v>0.45021319287684974</v>
      </c>
      <c r="AK44" s="444">
        <v>0</v>
      </c>
      <c r="AL44" s="444">
        <v>0.39125151883353587</v>
      </c>
      <c r="AM44" s="444">
        <v>0.51221317542561062</v>
      </c>
      <c r="AN44" s="444">
        <v>1</v>
      </c>
      <c r="AO44" s="444">
        <v>0.68159203980099503</v>
      </c>
      <c r="AP44" s="445">
        <v>0.52580186024957798</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3.6585365853658539E-3</v>
      </c>
      <c r="D45" s="442">
        <v>7.0093457943925233E-3</v>
      </c>
      <c r="E45" s="442">
        <v>0</v>
      </c>
      <c r="F45" s="442">
        <v>7.2271386430678472E-2</v>
      </c>
      <c r="G45" s="442">
        <v>1.2823371989295273E-2</v>
      </c>
      <c r="H45" s="442">
        <v>1.2875536480686695E-2</v>
      </c>
      <c r="I45" s="442">
        <v>2.1320754716981132E-2</v>
      </c>
      <c r="J45" s="442">
        <v>1.2403100775193798E-2</v>
      </c>
      <c r="K45" s="442">
        <v>1.0309278350515464E-2</v>
      </c>
      <c r="L45" s="442">
        <v>1.680672268907563E-2</v>
      </c>
      <c r="M45" s="442">
        <v>1.6155088852988692E-2</v>
      </c>
      <c r="N45" s="442">
        <v>0</v>
      </c>
      <c r="O45" s="442">
        <v>4.2016806722689074E-3</v>
      </c>
      <c r="P45" s="442">
        <v>1.7094017094017096E-2</v>
      </c>
      <c r="Q45" s="442">
        <v>0</v>
      </c>
      <c r="R45" s="442">
        <v>1.5748031496062992E-2</v>
      </c>
      <c r="S45" s="442">
        <v>0</v>
      </c>
      <c r="T45" s="442">
        <v>0</v>
      </c>
      <c r="U45" s="442">
        <v>1.5272727272727273E-2</v>
      </c>
      <c r="V45" s="442">
        <v>0</v>
      </c>
      <c r="W45" s="442">
        <v>0</v>
      </c>
      <c r="X45" s="442">
        <v>1.858736059479554E-2</v>
      </c>
      <c r="Y45" s="442">
        <v>2.1293375394321766E-2</v>
      </c>
      <c r="Z45" s="442">
        <v>8.5609212033520218E-3</v>
      </c>
      <c r="AA45" s="442">
        <v>1.4705882352941176E-2</v>
      </c>
      <c r="AB45" s="442">
        <v>2.5925925925925925E-2</v>
      </c>
      <c r="AC45" s="442">
        <v>2.3566878980891721E-2</v>
      </c>
      <c r="AD45" s="442">
        <v>3.1690140845070422E-2</v>
      </c>
      <c r="AE45" s="442">
        <v>0</v>
      </c>
      <c r="AF45" s="442">
        <v>2.2964509394572025E-2</v>
      </c>
      <c r="AG45" s="442">
        <v>0</v>
      </c>
      <c r="AH45" s="442">
        <v>1.0655737704918032E-2</v>
      </c>
      <c r="AI45" s="442">
        <v>9.1711956521739139E-3</v>
      </c>
      <c r="AJ45" s="442">
        <v>8.7785302232254829E-3</v>
      </c>
      <c r="AK45" s="442">
        <v>0</v>
      </c>
      <c r="AL45" s="442">
        <v>1.4580801944106925E-2</v>
      </c>
      <c r="AM45" s="442">
        <v>2.1095484826054774E-2</v>
      </c>
      <c r="AN45" s="442">
        <v>0</v>
      </c>
      <c r="AO45" s="442">
        <v>2.4875621890547263E-3</v>
      </c>
      <c r="AP45" s="443">
        <v>1.3289861308794809E-2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0.12073170731707317</v>
      </c>
      <c r="D46" s="442">
        <v>0.24766355140186916</v>
      </c>
      <c r="E46" s="442">
        <v>0</v>
      </c>
      <c r="F46" s="442">
        <v>0.34070796460176989</v>
      </c>
      <c r="G46" s="442">
        <v>0.11451828724353257</v>
      </c>
      <c r="H46" s="442">
        <v>0.24034334763948498</v>
      </c>
      <c r="I46" s="442">
        <v>0.16056603773584904</v>
      </c>
      <c r="J46" s="442">
        <v>9.6124031007751937E-2</v>
      </c>
      <c r="K46" s="442">
        <v>3.4364261168384883E-2</v>
      </c>
      <c r="L46" s="442">
        <v>0.2134453781512605</v>
      </c>
      <c r="M46" s="442">
        <v>0.2148626817447496</v>
      </c>
      <c r="N46" s="442">
        <v>0</v>
      </c>
      <c r="O46" s="442">
        <v>0.10504201680672269</v>
      </c>
      <c r="P46" s="442">
        <v>0.29914529914529914</v>
      </c>
      <c r="Q46" s="442">
        <v>0.21739130434782608</v>
      </c>
      <c r="R46" s="442">
        <v>0.22047244094488189</v>
      </c>
      <c r="S46" s="442">
        <v>0.33333333333333331</v>
      </c>
      <c r="T46" s="442">
        <v>0.2857142857142857</v>
      </c>
      <c r="U46" s="442">
        <v>0.19709090909090909</v>
      </c>
      <c r="V46" s="442">
        <v>0.2857142857142857</v>
      </c>
      <c r="W46" s="442">
        <v>0.125</v>
      </c>
      <c r="X46" s="442">
        <v>0.26146220570012391</v>
      </c>
      <c r="Y46" s="442">
        <v>0.34503154574132494</v>
      </c>
      <c r="Z46" s="442">
        <v>7.0898896726351968E-2</v>
      </c>
      <c r="AA46" s="442">
        <v>0.14117647058823529</v>
      </c>
      <c r="AB46" s="442">
        <v>0.50370370370370365</v>
      </c>
      <c r="AC46" s="442">
        <v>0.42611464968152868</v>
      </c>
      <c r="AD46" s="442">
        <v>0.32042253521126762</v>
      </c>
      <c r="AE46" s="442">
        <v>4.0214477211796247E-3</v>
      </c>
      <c r="AF46" s="442">
        <v>0.39318023660403617</v>
      </c>
      <c r="AG46" s="442">
        <v>0.41666666666666669</v>
      </c>
      <c r="AH46" s="442">
        <v>0.33114754098360655</v>
      </c>
      <c r="AI46" s="442">
        <v>0.52989130434782605</v>
      </c>
      <c r="AJ46" s="442">
        <v>0.45221971407072986</v>
      </c>
      <c r="AK46" s="442">
        <v>0</v>
      </c>
      <c r="AL46" s="442">
        <v>0.3244228432563791</v>
      </c>
      <c r="AM46" s="442">
        <v>0.26461880088823092</v>
      </c>
      <c r="AN46" s="442">
        <v>0</v>
      </c>
      <c r="AO46" s="442">
        <v>7.462686567164179E-3</v>
      </c>
      <c r="AP46" s="443">
        <v>0.19905001489523683</v>
      </c>
      <c r="AQ46" s="313"/>
      <c r="AR46" s="313"/>
      <c r="AS46" s="313"/>
      <c r="AT46" s="313"/>
      <c r="AU46" s="313"/>
      <c r="AV46" s="313"/>
      <c r="AW46" s="313"/>
      <c r="AX46" s="313"/>
      <c r="AY46" s="313"/>
      <c r="AZ46" s="313"/>
      <c r="BA46" s="313"/>
      <c r="BB46" s="313"/>
      <c r="BC46" s="313"/>
      <c r="BD46" s="313"/>
    </row>
    <row r="47" spans="1:56" x14ac:dyDescent="0.2">
      <c r="A47" s="286">
        <v>43</v>
      </c>
      <c r="B47" s="282" t="s">
        <v>54</v>
      </c>
      <c r="C47" s="442">
        <v>0.19390243902439025</v>
      </c>
      <c r="D47" s="442">
        <v>0.35046728971962615</v>
      </c>
      <c r="E47" s="442">
        <v>0</v>
      </c>
      <c r="F47" s="442">
        <v>3.3923303834808259E-2</v>
      </c>
      <c r="G47" s="442">
        <v>0.10370205173951828</v>
      </c>
      <c r="H47" s="442">
        <v>-1.7167381974248927E-2</v>
      </c>
      <c r="I47" s="442">
        <v>5.7358490566037736E-2</v>
      </c>
      <c r="J47" s="442">
        <v>6.0465116279069767E-2</v>
      </c>
      <c r="K47" s="442">
        <v>2.7491408934707903E-2</v>
      </c>
      <c r="L47" s="442">
        <v>-6.7226890756302525E-3</v>
      </c>
      <c r="M47" s="442">
        <v>8.5621970920840063E-2</v>
      </c>
      <c r="N47" s="442">
        <v>0.2</v>
      </c>
      <c r="O47" s="442">
        <v>8.8235294117647065E-2</v>
      </c>
      <c r="P47" s="442">
        <v>3.4188034188034191E-2</v>
      </c>
      <c r="Q47" s="442">
        <v>0.13043478260869565</v>
      </c>
      <c r="R47" s="442">
        <v>0.11023622047244094</v>
      </c>
      <c r="S47" s="442">
        <v>0</v>
      </c>
      <c r="T47" s="442">
        <v>-7.1428571428571425E-2</v>
      </c>
      <c r="U47" s="442">
        <v>-2.690909090909091E-2</v>
      </c>
      <c r="V47" s="442">
        <v>0</v>
      </c>
      <c r="W47" s="442">
        <v>2.0833333333333332E-2</v>
      </c>
      <c r="X47" s="442">
        <v>-1.1152416356877323E-2</v>
      </c>
      <c r="Y47" s="442">
        <v>2.0899053627760251E-2</v>
      </c>
      <c r="Z47" s="442">
        <v>5.1124374510158554E-2</v>
      </c>
      <c r="AA47" s="442">
        <v>0.12941176470588237</v>
      </c>
      <c r="AB47" s="442">
        <v>1.1111111111111112E-2</v>
      </c>
      <c r="AC47" s="442">
        <v>0.12292993630573248</v>
      </c>
      <c r="AD47" s="442">
        <v>0.22887323943661972</v>
      </c>
      <c r="AE47" s="442">
        <v>0.48748882931188559</v>
      </c>
      <c r="AF47" s="442">
        <v>0.10647181628392484</v>
      </c>
      <c r="AG47" s="442">
        <v>0.125</v>
      </c>
      <c r="AH47" s="442">
        <v>0</v>
      </c>
      <c r="AI47" s="442">
        <v>-1.2567934782608696E-2</v>
      </c>
      <c r="AJ47" s="442">
        <v>2.2071733132681213E-2</v>
      </c>
      <c r="AK47" s="442">
        <v>0</v>
      </c>
      <c r="AL47" s="442">
        <v>8.0194410692588092E-2</v>
      </c>
      <c r="AM47" s="442">
        <v>5.9215396002960767E-2</v>
      </c>
      <c r="AN47" s="442">
        <v>0</v>
      </c>
      <c r="AO47" s="442">
        <v>0.26119402985074625</v>
      </c>
      <c r="AP47" s="443">
        <v>7.4310681539836484E-2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0.16097560975609757</v>
      </c>
      <c r="D48" s="442">
        <v>6.0747663551401869E-2</v>
      </c>
      <c r="E48" s="442">
        <v>0</v>
      </c>
      <c r="F48" s="442">
        <v>0.10766961651917405</v>
      </c>
      <c r="G48" s="442">
        <v>6.6570026761819806E-2</v>
      </c>
      <c r="H48" s="442">
        <v>0.11158798283261803</v>
      </c>
      <c r="I48" s="442">
        <v>5.0566037735849056E-2</v>
      </c>
      <c r="J48" s="442">
        <v>0.12713178294573643</v>
      </c>
      <c r="K48" s="442">
        <v>9.2783505154639179E-2</v>
      </c>
      <c r="L48" s="442">
        <v>8.067226890756303E-2</v>
      </c>
      <c r="M48" s="442">
        <v>0.11631663974151858</v>
      </c>
      <c r="N48" s="442">
        <v>0</v>
      </c>
      <c r="O48" s="442">
        <v>2.9411764705882353E-2</v>
      </c>
      <c r="P48" s="442">
        <v>8.5470085470085472E-2</v>
      </c>
      <c r="Q48" s="442">
        <v>0.13043478260869565</v>
      </c>
      <c r="R48" s="442">
        <v>0.10236220472440945</v>
      </c>
      <c r="S48" s="442">
        <v>0.22222222222222221</v>
      </c>
      <c r="T48" s="442">
        <v>0.2857142857142857</v>
      </c>
      <c r="U48" s="442">
        <v>0.15709090909090909</v>
      </c>
      <c r="V48" s="442">
        <v>0.2857142857142857</v>
      </c>
      <c r="W48" s="442">
        <v>6.25E-2</v>
      </c>
      <c r="X48" s="442">
        <v>9.6654275092936809E-2</v>
      </c>
      <c r="Y48" s="442">
        <v>3.7066246056782333E-2</v>
      </c>
      <c r="Z48" s="442">
        <v>0.19165611623560619</v>
      </c>
      <c r="AA48" s="442">
        <v>0.21470588235294116</v>
      </c>
      <c r="AB48" s="442">
        <v>8.1481481481481488E-2</v>
      </c>
      <c r="AC48" s="442">
        <v>9.5541401273885357E-2</v>
      </c>
      <c r="AD48" s="442">
        <v>7.746478873239436E-2</v>
      </c>
      <c r="AE48" s="442">
        <v>0.3650580875781948</v>
      </c>
      <c r="AF48" s="442">
        <v>9.8816979819067507E-2</v>
      </c>
      <c r="AG48" s="442">
        <v>0.125</v>
      </c>
      <c r="AH48" s="442">
        <v>0.34918032786885245</v>
      </c>
      <c r="AI48" s="442">
        <v>0.16915760869565216</v>
      </c>
      <c r="AJ48" s="442">
        <v>6.4710308502633554E-2</v>
      </c>
      <c r="AK48" s="442">
        <v>0</v>
      </c>
      <c r="AL48" s="442">
        <v>0.14702308626974483</v>
      </c>
      <c r="AM48" s="442">
        <v>0.10288675055514433</v>
      </c>
      <c r="AN48" s="442">
        <v>0</v>
      </c>
      <c r="AO48" s="442">
        <v>3.482587064676617E-2</v>
      </c>
      <c r="AP48" s="443">
        <v>0.13591076098109961</v>
      </c>
      <c r="AQ48" s="313"/>
      <c r="AR48" s="313"/>
      <c r="AS48" s="313"/>
      <c r="AT48" s="313"/>
      <c r="AU48" s="313"/>
      <c r="AV48" s="313"/>
      <c r="AW48" s="313"/>
      <c r="AX48" s="313"/>
      <c r="AY48" s="313"/>
      <c r="AZ48" s="313"/>
      <c r="BA48" s="313"/>
      <c r="BB48" s="313"/>
      <c r="BC48" s="313"/>
      <c r="BD48" s="313"/>
    </row>
    <row r="49" spans="1:56" x14ac:dyDescent="0.2">
      <c r="A49" s="286">
        <v>45</v>
      </c>
      <c r="B49" s="282" t="s">
        <v>56</v>
      </c>
      <c r="C49" s="442">
        <v>4.0243902439024391E-2</v>
      </c>
      <c r="D49" s="442">
        <v>2.1028037383177569E-2</v>
      </c>
      <c r="E49" s="442">
        <v>0</v>
      </c>
      <c r="F49" s="442">
        <v>7.0796460176991149E-2</v>
      </c>
      <c r="G49" s="442">
        <v>0.19971008028545942</v>
      </c>
      <c r="H49" s="442">
        <v>4.2918454935622317E-2</v>
      </c>
      <c r="I49" s="442">
        <v>2.3773584905660377E-2</v>
      </c>
      <c r="J49" s="442">
        <v>1.8604651162790697E-2</v>
      </c>
      <c r="K49" s="442">
        <v>0.13745704467353953</v>
      </c>
      <c r="L49" s="442">
        <v>3.6974789915966387E-2</v>
      </c>
      <c r="M49" s="442">
        <v>3.0694668820678513E-2</v>
      </c>
      <c r="N49" s="442">
        <v>0</v>
      </c>
      <c r="O49" s="442">
        <v>8.4033613445378148E-3</v>
      </c>
      <c r="P49" s="442">
        <v>2.564102564102564E-2</v>
      </c>
      <c r="Q49" s="442">
        <v>0</v>
      </c>
      <c r="R49" s="442">
        <v>7.874015748031496E-3</v>
      </c>
      <c r="S49" s="442">
        <v>0</v>
      </c>
      <c r="T49" s="442">
        <v>0</v>
      </c>
      <c r="U49" s="442">
        <v>3.6363636363636364E-3</v>
      </c>
      <c r="V49" s="442">
        <v>0</v>
      </c>
      <c r="W49" s="442">
        <v>0</v>
      </c>
      <c r="X49" s="442">
        <v>2.2304832713754646E-2</v>
      </c>
      <c r="Y49" s="442">
        <v>3.7066246056782333E-2</v>
      </c>
      <c r="Z49" s="442">
        <v>3.0505817809127631E-2</v>
      </c>
      <c r="AA49" s="442">
        <v>4.4117647058823532E-2</v>
      </c>
      <c r="AB49" s="442">
        <v>1.8518518518518517E-2</v>
      </c>
      <c r="AC49" s="442">
        <v>4.3949044585987258E-2</v>
      </c>
      <c r="AD49" s="442">
        <v>2.1126760563380281E-2</v>
      </c>
      <c r="AE49" s="442">
        <v>4.3789097408400354E-2</v>
      </c>
      <c r="AF49" s="442">
        <v>8.2115518441196939E-2</v>
      </c>
      <c r="AG49" s="442">
        <v>4.1666666666666664E-2</v>
      </c>
      <c r="AH49" s="442">
        <v>1.639344262295082E-3</v>
      </c>
      <c r="AI49" s="442">
        <v>1.2228260869565218E-2</v>
      </c>
      <c r="AJ49" s="442">
        <v>1.5048908954100828E-2</v>
      </c>
      <c r="AK49" s="442">
        <v>0</v>
      </c>
      <c r="AL49" s="442">
        <v>4.25273390036452E-2</v>
      </c>
      <c r="AM49" s="442">
        <v>3.9970392301998517E-2</v>
      </c>
      <c r="AN49" s="442">
        <v>0</v>
      </c>
      <c r="AO49" s="442">
        <v>1.4925373134328358E-2</v>
      </c>
      <c r="AP49" s="443">
        <v>5.4615868392307435E-2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-6.9512195121951226E-2</v>
      </c>
      <c r="D50" s="442">
        <v>-3.9719626168224297E-2</v>
      </c>
      <c r="E50" s="442">
        <v>0</v>
      </c>
      <c r="F50" s="442">
        <v>0</v>
      </c>
      <c r="G50" s="442">
        <v>-8.9206066012488853E-4</v>
      </c>
      <c r="H50" s="442">
        <v>0</v>
      </c>
      <c r="I50" s="442">
        <v>0</v>
      </c>
      <c r="J50" s="442">
        <v>0</v>
      </c>
      <c r="K50" s="442">
        <v>-3.4364261168384879E-3</v>
      </c>
      <c r="L50" s="442">
        <v>0</v>
      </c>
      <c r="M50" s="442">
        <v>0</v>
      </c>
      <c r="N50" s="442">
        <v>0</v>
      </c>
      <c r="O50" s="442">
        <v>0</v>
      </c>
      <c r="P50" s="442">
        <v>0</v>
      </c>
      <c r="Q50" s="442">
        <v>0</v>
      </c>
      <c r="R50" s="442">
        <v>0</v>
      </c>
      <c r="S50" s="442">
        <v>0</v>
      </c>
      <c r="T50" s="442">
        <v>0</v>
      </c>
      <c r="U50" s="442">
        <v>0</v>
      </c>
      <c r="V50" s="442">
        <v>0</v>
      </c>
      <c r="W50" s="442">
        <v>0</v>
      </c>
      <c r="X50" s="442">
        <v>0</v>
      </c>
      <c r="Y50" s="442">
        <v>-4.3375394321766561E-3</v>
      </c>
      <c r="Z50" s="442">
        <v>0</v>
      </c>
      <c r="AA50" s="442">
        <v>-4.7058823529411764E-2</v>
      </c>
      <c r="AB50" s="442">
        <v>0</v>
      </c>
      <c r="AC50" s="442">
        <v>-6.3694267515923564E-4</v>
      </c>
      <c r="AD50" s="442">
        <v>-1.4084507042253521E-2</v>
      </c>
      <c r="AE50" s="442">
        <v>0</v>
      </c>
      <c r="AF50" s="442">
        <v>-2.7835768963117608E-3</v>
      </c>
      <c r="AG50" s="442">
        <v>0</v>
      </c>
      <c r="AH50" s="442">
        <v>0</v>
      </c>
      <c r="AI50" s="442">
        <v>-2.717391304347826E-3</v>
      </c>
      <c r="AJ50" s="442">
        <v>-1.3042387760220717E-2</v>
      </c>
      <c r="AK50" s="442">
        <v>0</v>
      </c>
      <c r="AL50" s="442">
        <v>0</v>
      </c>
      <c r="AM50" s="442">
        <v>0</v>
      </c>
      <c r="AN50" s="442">
        <v>0</v>
      </c>
      <c r="AO50" s="442">
        <v>-2.4875621890547263E-3</v>
      </c>
      <c r="AP50" s="443">
        <v>-2.9790473668531328E-3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v>
      </c>
      <c r="D51" s="444">
        <v>0.64719626168224298</v>
      </c>
      <c r="E51" s="444">
        <v>0</v>
      </c>
      <c r="F51" s="444">
        <v>0.62536873156342188</v>
      </c>
      <c r="G51" s="444">
        <v>0.49643175735950046</v>
      </c>
      <c r="H51" s="444">
        <v>0.3905579399141631</v>
      </c>
      <c r="I51" s="444">
        <v>0.31358490566037733</v>
      </c>
      <c r="J51" s="444">
        <v>0.31472868217054262</v>
      </c>
      <c r="K51" s="444">
        <v>0.29896907216494845</v>
      </c>
      <c r="L51" s="444">
        <v>0.3411764705882353</v>
      </c>
      <c r="M51" s="444">
        <v>0.46365105008077545</v>
      </c>
      <c r="N51" s="444">
        <v>0.2</v>
      </c>
      <c r="O51" s="444">
        <v>0.23529411764705882</v>
      </c>
      <c r="P51" s="444">
        <v>0.46153846153846156</v>
      </c>
      <c r="Q51" s="444">
        <v>0.47826086956521741</v>
      </c>
      <c r="R51" s="444">
        <v>0.45669291338582679</v>
      </c>
      <c r="S51" s="444">
        <v>0.55555555555555558</v>
      </c>
      <c r="T51" s="444">
        <v>0.5</v>
      </c>
      <c r="U51" s="444">
        <v>0.3461818181818182</v>
      </c>
      <c r="V51" s="444">
        <v>0.5714285714285714</v>
      </c>
      <c r="W51" s="444">
        <v>0.20833333333333334</v>
      </c>
      <c r="X51" s="444">
        <v>0.38785625774473359</v>
      </c>
      <c r="Y51" s="444">
        <v>0.45701892744479494</v>
      </c>
      <c r="Z51" s="444">
        <v>0.35274612648459636</v>
      </c>
      <c r="AA51" s="444">
        <v>0.49705882352941178</v>
      </c>
      <c r="AB51" s="444">
        <v>0.64074074074074072</v>
      </c>
      <c r="AC51" s="444">
        <v>0.7114649681528662</v>
      </c>
      <c r="AD51" s="444">
        <v>0.66549295774647887</v>
      </c>
      <c r="AE51" s="444">
        <v>0.90035746201966038</v>
      </c>
      <c r="AF51" s="444">
        <v>0.70076548364648572</v>
      </c>
      <c r="AG51" s="444">
        <v>0.70833333333333337</v>
      </c>
      <c r="AH51" s="444">
        <v>0.69262295081967218</v>
      </c>
      <c r="AI51" s="444">
        <v>0.70516304347826086</v>
      </c>
      <c r="AJ51" s="444">
        <v>0.5497868071231502</v>
      </c>
      <c r="AK51" s="444">
        <v>0</v>
      </c>
      <c r="AL51" s="444">
        <v>0.60874848116646418</v>
      </c>
      <c r="AM51" s="444">
        <v>0.48778682457438932</v>
      </c>
      <c r="AN51" s="444">
        <v>0</v>
      </c>
      <c r="AO51" s="444">
        <v>0.31840796019900497</v>
      </c>
      <c r="AP51" s="445">
        <v>0.47419813975042202</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0</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5" activePane="bottomRight" state="frozen"/>
      <selection activeCell="F63" sqref="F63"/>
      <selection pane="topRight" activeCell="F63" sqref="F63"/>
      <selection pane="bottomLeft" activeCell="F63" sqref="F63"/>
      <selection pane="bottomRight" activeCell="I2" sqref="I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1.0422862233393135</v>
      </c>
      <c r="D5" s="442">
        <v>1.6642875003475292E-3</v>
      </c>
      <c r="E5" s="442">
        <v>0</v>
      </c>
      <c r="F5" s="442">
        <v>4.629348581361101E-6</v>
      </c>
      <c r="G5" s="442">
        <v>2.9577219545850453E-2</v>
      </c>
      <c r="H5" s="442">
        <v>2.571851944229014E-3</v>
      </c>
      <c r="I5" s="442">
        <v>1.5399075361958997E-4</v>
      </c>
      <c r="J5" s="442">
        <v>4.7750028331381528E-4</v>
      </c>
      <c r="K5" s="442">
        <v>1.8858935037104625E-6</v>
      </c>
      <c r="L5" s="442">
        <v>2.994339714722548E-6</v>
      </c>
      <c r="M5" s="442">
        <v>1.0486023003086221E-5</v>
      </c>
      <c r="N5" s="442">
        <v>0</v>
      </c>
      <c r="O5" s="442">
        <v>1.8192465988935418E-5</v>
      </c>
      <c r="P5" s="442">
        <v>6.670021476388136E-7</v>
      </c>
      <c r="Q5" s="442">
        <v>2.3735038718847716E-7</v>
      </c>
      <c r="R5" s="442">
        <v>3.8336967224815138E-7</v>
      </c>
      <c r="S5" s="442">
        <v>1.1017336083371301E-7</v>
      </c>
      <c r="T5" s="442">
        <v>5.0177461024467332E-7</v>
      </c>
      <c r="U5" s="442">
        <v>3.8317197667232738E-6</v>
      </c>
      <c r="V5" s="442">
        <v>0</v>
      </c>
      <c r="W5" s="442">
        <v>1.7665447168921266E-7</v>
      </c>
      <c r="X5" s="442">
        <v>1.1327192150719521E-3</v>
      </c>
      <c r="Y5" s="442">
        <v>3.5805933955505587E-4</v>
      </c>
      <c r="Z5" s="442">
        <v>1.0549646837530793E-5</v>
      </c>
      <c r="AA5" s="442">
        <v>1.5254588186226189E-5</v>
      </c>
      <c r="AB5" s="442">
        <v>6.1797654811036219E-6</v>
      </c>
      <c r="AC5" s="442">
        <v>6.9448527158590514E-6</v>
      </c>
      <c r="AD5" s="442">
        <v>9.6663105568607691E-6</v>
      </c>
      <c r="AE5" s="442">
        <v>4.5484441366980385E-6</v>
      </c>
      <c r="AF5" s="442">
        <v>6.8364081717791547E-6</v>
      </c>
      <c r="AG5" s="442">
        <v>2.3903807684854327E-7</v>
      </c>
      <c r="AH5" s="442">
        <v>1.0298721506093732E-5</v>
      </c>
      <c r="AI5" s="442">
        <v>6.3528198961331655E-4</v>
      </c>
      <c r="AJ5" s="442">
        <v>6.4586282251328619E-4</v>
      </c>
      <c r="AK5" s="442">
        <v>0</v>
      </c>
      <c r="AL5" s="442">
        <v>3.0225344599628872E-6</v>
      </c>
      <c r="AM5" s="442">
        <v>5.7634508455058518E-3</v>
      </c>
      <c r="AN5" s="442">
        <v>5.622340019710549E-5</v>
      </c>
      <c r="AO5" s="442">
        <v>2.812488107981209E-5</v>
      </c>
      <c r="AP5" s="317">
        <f t="shared" ref="AP5:AP44" si="0">SUM(C5:AN5)</f>
        <v>1.0854403074044678</v>
      </c>
    </row>
    <row r="6" spans="1:42" ht="12.5" x14ac:dyDescent="0.2">
      <c r="A6" s="267" t="s">
        <v>444</v>
      </c>
      <c r="B6" s="272" t="s">
        <v>445</v>
      </c>
      <c r="C6" s="442">
        <v>1.0573096396801226E-4</v>
      </c>
      <c r="D6" s="442">
        <v>1.1537957888866954</v>
      </c>
      <c r="E6" s="442">
        <v>0</v>
      </c>
      <c r="F6" s="442">
        <v>4.0153348870482328E-5</v>
      </c>
      <c r="G6" s="442">
        <v>2.0830099024335413E-4</v>
      </c>
      <c r="H6" s="442">
        <v>1.6467836462715661E-5</v>
      </c>
      <c r="I6" s="442">
        <v>7.9281105656857555E-3</v>
      </c>
      <c r="J6" s="442">
        <v>4.085057324841801E-5</v>
      </c>
      <c r="K6" s="442">
        <v>2.7741123906021795E-6</v>
      </c>
      <c r="L6" s="442">
        <v>2.6096255162494153E-5</v>
      </c>
      <c r="M6" s="442">
        <v>1.0291600116612335E-4</v>
      </c>
      <c r="N6" s="442">
        <v>0</v>
      </c>
      <c r="O6" s="442">
        <v>5.9063244708450396E-6</v>
      </c>
      <c r="P6" s="442">
        <v>2.5925623150948128E-6</v>
      </c>
      <c r="Q6" s="442">
        <v>1.3054854969696157E-6</v>
      </c>
      <c r="R6" s="442">
        <v>2.6222204631208278E-6</v>
      </c>
      <c r="S6" s="442">
        <v>1.094120749958461E-6</v>
      </c>
      <c r="T6" s="442">
        <v>3.1594654194806722E-6</v>
      </c>
      <c r="U6" s="442">
        <v>3.8773922883291865E-5</v>
      </c>
      <c r="V6" s="442">
        <v>0</v>
      </c>
      <c r="W6" s="442">
        <v>1.2365790161481116E-6</v>
      </c>
      <c r="X6" s="442">
        <v>1.566850414823865E-4</v>
      </c>
      <c r="Y6" s="442">
        <v>1.5917383567094762E-4</v>
      </c>
      <c r="Z6" s="442">
        <v>1.7015840062539892E-5</v>
      </c>
      <c r="AA6" s="442">
        <v>1.9230611247032662E-5</v>
      </c>
      <c r="AB6" s="442">
        <v>9.2710192279862441E-5</v>
      </c>
      <c r="AC6" s="442">
        <v>6.8968645454098014E-5</v>
      </c>
      <c r="AD6" s="442">
        <v>8.6417101420546314E-5</v>
      </c>
      <c r="AE6" s="442">
        <v>2.5410843622164512E-6</v>
      </c>
      <c r="AF6" s="442">
        <v>5.9690027058539633E-5</v>
      </c>
      <c r="AG6" s="442">
        <v>1.3344401975581563E-6</v>
      </c>
      <c r="AH6" s="442">
        <v>7.1769583409810639E-5</v>
      </c>
      <c r="AI6" s="442">
        <v>1.1462729732424462E-4</v>
      </c>
      <c r="AJ6" s="442">
        <v>6.5327846095057223E-5</v>
      </c>
      <c r="AK6" s="442">
        <v>0</v>
      </c>
      <c r="AL6" s="442">
        <v>3.442599119474327E-5</v>
      </c>
      <c r="AM6" s="442">
        <v>1.3436831076380517E-3</v>
      </c>
      <c r="AN6" s="442">
        <v>2.5676289573710038E-3</v>
      </c>
      <c r="AO6" s="442">
        <v>3.0110106751038299E-4</v>
      </c>
      <c r="AP6" s="318">
        <f t="shared" si="0"/>
        <v>1.1671851098169774</v>
      </c>
    </row>
    <row r="7" spans="1:42" ht="12.5" x14ac:dyDescent="0.2">
      <c r="A7" s="267" t="s">
        <v>446</v>
      </c>
      <c r="B7" s="272" t="s">
        <v>249</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447</v>
      </c>
      <c r="B8" s="272" t="s">
        <v>27</v>
      </c>
      <c r="C8" s="442">
        <v>3.7957102326674561E-4</v>
      </c>
      <c r="D8" s="442">
        <v>3.5018999680347211E-4</v>
      </c>
      <c r="E8" s="442">
        <v>0</v>
      </c>
      <c r="F8" s="442">
        <v>1.0017142054251287</v>
      </c>
      <c r="G8" s="442">
        <v>4.3667702337463698E-4</v>
      </c>
      <c r="H8" s="442">
        <v>9.0763896376853243E-4</v>
      </c>
      <c r="I8" s="442">
        <v>2.571684758039088E-3</v>
      </c>
      <c r="J8" s="442">
        <v>1.6965669253702039E-3</v>
      </c>
      <c r="K8" s="442">
        <v>5.21528170371501E-2</v>
      </c>
      <c r="L8" s="442">
        <v>1.0346463166551344E-3</v>
      </c>
      <c r="M8" s="442">
        <v>7.9776912168680273E-3</v>
      </c>
      <c r="N8" s="442">
        <v>0</v>
      </c>
      <c r="O8" s="442">
        <v>1.5392010882218581E-2</v>
      </c>
      <c r="P8" s="442">
        <v>9.105856034006374E-4</v>
      </c>
      <c r="Q8" s="442">
        <v>1.1018513653544398E-4</v>
      </c>
      <c r="R8" s="442">
        <v>3.1146826598720391E-4</v>
      </c>
      <c r="S8" s="442">
        <v>1.1346318321516564E-5</v>
      </c>
      <c r="T8" s="442">
        <v>3.5117068857622744E-4</v>
      </c>
      <c r="U8" s="442">
        <v>4.9436674575464878E-4</v>
      </c>
      <c r="V8" s="442">
        <v>0</v>
      </c>
      <c r="W8" s="442">
        <v>6.3642815508058609E-5</v>
      </c>
      <c r="X8" s="442">
        <v>6.801521000878415E-4</v>
      </c>
      <c r="Y8" s="442">
        <v>9.7647915659300857E-4</v>
      </c>
      <c r="Z8" s="442">
        <v>2.9623671808715443E-2</v>
      </c>
      <c r="AA8" s="442">
        <v>1.5151431451194605E-3</v>
      </c>
      <c r="AB8" s="442">
        <v>2.2339270614752564E-3</v>
      </c>
      <c r="AC8" s="442">
        <v>7.152228906688058E-4</v>
      </c>
      <c r="AD8" s="442">
        <v>1.4745475537190209E-4</v>
      </c>
      <c r="AE8" s="442">
        <v>1.1360560212996734E-5</v>
      </c>
      <c r="AF8" s="442">
        <v>4.2875043692645236E-4</v>
      </c>
      <c r="AG8" s="442">
        <v>7.1197516952976743E-6</v>
      </c>
      <c r="AH8" s="442">
        <v>4.633847498556697E-4</v>
      </c>
      <c r="AI8" s="442">
        <v>6.8687165791041303E-4</v>
      </c>
      <c r="AJ8" s="442">
        <v>3.9104076665826177E-4</v>
      </c>
      <c r="AK8" s="442">
        <v>0</v>
      </c>
      <c r="AL8" s="442">
        <v>1.8536358117971036E-4</v>
      </c>
      <c r="AM8" s="442">
        <v>1.432324717859642E-3</v>
      </c>
      <c r="AN8" s="442">
        <v>8.4423030130786414E-4</v>
      </c>
      <c r="AO8" s="442">
        <v>3.734357942288406E-4</v>
      </c>
      <c r="AP8" s="318">
        <f t="shared" si="0"/>
        <v>1.1272089625843651</v>
      </c>
    </row>
    <row r="9" spans="1:42" ht="12.5" x14ac:dyDescent="0.2">
      <c r="A9" s="267" t="s">
        <v>448</v>
      </c>
      <c r="B9" s="272" t="s">
        <v>190</v>
      </c>
      <c r="C9" s="442">
        <v>7.1446152396642398E-3</v>
      </c>
      <c r="D9" s="442">
        <v>1.8378402861628971E-3</v>
      </c>
      <c r="E9" s="442">
        <v>0</v>
      </c>
      <c r="F9" s="442">
        <v>1.9963565109108218E-6</v>
      </c>
      <c r="G9" s="442">
        <v>1.0075737298034209</v>
      </c>
      <c r="H9" s="442">
        <v>2.4211662796759062E-4</v>
      </c>
      <c r="I9" s="442">
        <v>1.3733188891038066E-4</v>
      </c>
      <c r="J9" s="442">
        <v>4.0759483083192485E-4</v>
      </c>
      <c r="K9" s="442">
        <v>2.3242157581504089E-7</v>
      </c>
      <c r="L9" s="442">
        <v>6.9426756385427067E-7</v>
      </c>
      <c r="M9" s="442">
        <v>2.8816663050431605E-6</v>
      </c>
      <c r="N9" s="442">
        <v>0</v>
      </c>
      <c r="O9" s="442">
        <v>1.5239160351545058E-6</v>
      </c>
      <c r="P9" s="442">
        <v>6.4278677224208201E-7</v>
      </c>
      <c r="Q9" s="442">
        <v>5.9898381488981669E-8</v>
      </c>
      <c r="R9" s="442">
        <v>5.7421619162228262E-7</v>
      </c>
      <c r="S9" s="442">
        <v>5.8274643854160583E-8</v>
      </c>
      <c r="T9" s="442">
        <v>1.2015910160517392E-7</v>
      </c>
      <c r="U9" s="442">
        <v>1.243402831005337E-6</v>
      </c>
      <c r="V9" s="442">
        <v>0</v>
      </c>
      <c r="W9" s="442">
        <v>5.196746128283742E-8</v>
      </c>
      <c r="X9" s="442">
        <v>7.6484140168827454E-5</v>
      </c>
      <c r="Y9" s="442">
        <v>7.3263581512089844E-6</v>
      </c>
      <c r="Z9" s="442">
        <v>1.3226706014829805E-6</v>
      </c>
      <c r="AA9" s="442">
        <v>1.4769142450375455E-6</v>
      </c>
      <c r="AB9" s="442">
        <v>3.2331576141795947E-6</v>
      </c>
      <c r="AC9" s="442">
        <v>3.6733818009520615E-6</v>
      </c>
      <c r="AD9" s="442">
        <v>2.6300184651809832E-6</v>
      </c>
      <c r="AE9" s="442">
        <v>1.2503711357445008E-6</v>
      </c>
      <c r="AF9" s="442">
        <v>2.6975806237504571E-6</v>
      </c>
      <c r="AG9" s="442">
        <v>7.6533045558479321E-8</v>
      </c>
      <c r="AH9" s="442">
        <v>2.4220700979963164E-5</v>
      </c>
      <c r="AI9" s="442">
        <v>3.5133822404169419E-4</v>
      </c>
      <c r="AJ9" s="442">
        <v>3.9636054737750693E-4</v>
      </c>
      <c r="AK9" s="442">
        <v>0</v>
      </c>
      <c r="AL9" s="442">
        <v>1.1258938208260931E-6</v>
      </c>
      <c r="AM9" s="442">
        <v>7.2224198152846262E-3</v>
      </c>
      <c r="AN9" s="442">
        <v>4.4897633400889383E-5</v>
      </c>
      <c r="AO9" s="442">
        <v>1.4076799287320892E-4</v>
      </c>
      <c r="AP9" s="318">
        <f t="shared" si="0"/>
        <v>1.0254938419510893</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1.504673997475643E-2</v>
      </c>
      <c r="D11" s="442">
        <v>2.250218565714077E-2</v>
      </c>
      <c r="E11" s="442">
        <v>0</v>
      </c>
      <c r="F11" s="442">
        <v>5.7636934020286919E-3</v>
      </c>
      <c r="G11" s="442">
        <v>1.1281549594768743E-2</v>
      </c>
      <c r="H11" s="442">
        <v>2.3587773140118207E-3</v>
      </c>
      <c r="I11" s="442">
        <v>1.1382147954634592</v>
      </c>
      <c r="J11" s="442">
        <v>5.8566055748665719E-3</v>
      </c>
      <c r="K11" s="442">
        <v>3.9808144605718386E-4</v>
      </c>
      <c r="L11" s="442">
        <v>3.7457454690339861E-3</v>
      </c>
      <c r="M11" s="442">
        <v>1.477425791431522E-2</v>
      </c>
      <c r="N11" s="442">
        <v>0</v>
      </c>
      <c r="O11" s="442">
        <v>8.471386022556105E-4</v>
      </c>
      <c r="P11" s="442">
        <v>3.71599247029075E-4</v>
      </c>
      <c r="Q11" s="442">
        <v>1.8713977069589809E-4</v>
      </c>
      <c r="R11" s="442">
        <v>3.7609529348827444E-4</v>
      </c>
      <c r="S11" s="442">
        <v>1.563977822093598E-4</v>
      </c>
      <c r="T11" s="442">
        <v>4.5312377133794034E-4</v>
      </c>
      <c r="U11" s="442">
        <v>5.5659911414891851E-3</v>
      </c>
      <c r="V11" s="442">
        <v>0</v>
      </c>
      <c r="W11" s="442">
        <v>1.7725846530976372E-4</v>
      </c>
      <c r="X11" s="442">
        <v>2.2492713592206528E-2</v>
      </c>
      <c r="Y11" s="442">
        <v>2.2825463884642461E-2</v>
      </c>
      <c r="Z11" s="442">
        <v>2.4334158245513577E-3</v>
      </c>
      <c r="AA11" s="442">
        <v>2.7592771179818618E-3</v>
      </c>
      <c r="AB11" s="442">
        <v>1.3309081699630109E-2</v>
      </c>
      <c r="AC11" s="442">
        <v>9.8586405489650836E-3</v>
      </c>
      <c r="AD11" s="442">
        <v>1.2406122307719227E-2</v>
      </c>
      <c r="AE11" s="442">
        <v>3.3489247635590529E-4</v>
      </c>
      <c r="AF11" s="442">
        <v>8.5671448662850598E-3</v>
      </c>
      <c r="AG11" s="442">
        <v>1.9072384283686392E-4</v>
      </c>
      <c r="AH11" s="442">
        <v>1.0275846005178743E-2</v>
      </c>
      <c r="AI11" s="442">
        <v>1.6248207463908228E-2</v>
      </c>
      <c r="AJ11" s="442">
        <v>8.5009072199149511E-3</v>
      </c>
      <c r="AK11" s="442">
        <v>0</v>
      </c>
      <c r="AL11" s="442">
        <v>4.9420390829581591E-3</v>
      </c>
      <c r="AM11" s="442">
        <v>7.4690166732827318E-3</v>
      </c>
      <c r="AN11" s="442">
        <v>0.368626612848653</v>
      </c>
      <c r="AO11" s="442">
        <v>4.3218107954076913E-2</v>
      </c>
      <c r="AP11" s="318">
        <f t="shared" si="0"/>
        <v>1.7393172813393245</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7.0283687162468061E-4</v>
      </c>
      <c r="D13" s="442">
        <v>1.1668876144990429E-3</v>
      </c>
      <c r="E13" s="442">
        <v>0</v>
      </c>
      <c r="F13" s="442">
        <v>2.5504024609172816E-3</v>
      </c>
      <c r="G13" s="442">
        <v>3.6792627536920484E-4</v>
      </c>
      <c r="H13" s="442">
        <v>5.2859857584518135E-4</v>
      </c>
      <c r="I13" s="442">
        <v>8.007858313557833E-4</v>
      </c>
      <c r="J13" s="442">
        <v>6.7994792145076961E-3</v>
      </c>
      <c r="K13" s="442">
        <v>1.0051489168201331</v>
      </c>
      <c r="L13" s="442">
        <v>3.3622309629975324E-4</v>
      </c>
      <c r="M13" s="442">
        <v>2.2333577971587041E-3</v>
      </c>
      <c r="N13" s="442">
        <v>0</v>
      </c>
      <c r="O13" s="442">
        <v>6.2961047985268424E-4</v>
      </c>
      <c r="P13" s="442">
        <v>1.5173768729733088E-4</v>
      </c>
      <c r="Q13" s="442">
        <v>1.0452764589036411E-5</v>
      </c>
      <c r="R13" s="442">
        <v>6.1622213525857207E-5</v>
      </c>
      <c r="S13" s="442">
        <v>4.0682500606576408E-6</v>
      </c>
      <c r="T13" s="442">
        <v>6.1086816711595045E-5</v>
      </c>
      <c r="U13" s="442">
        <v>1.4734798751503633E-4</v>
      </c>
      <c r="V13" s="442">
        <v>0</v>
      </c>
      <c r="W13" s="442">
        <v>8.4818079683133522E-6</v>
      </c>
      <c r="X13" s="442">
        <v>2.7728107761064961E-4</v>
      </c>
      <c r="Y13" s="442">
        <v>1.1578307324178886E-3</v>
      </c>
      <c r="Z13" s="442">
        <v>5.1611782245221697E-3</v>
      </c>
      <c r="AA13" s="442">
        <v>1.3623371485180804E-3</v>
      </c>
      <c r="AB13" s="442">
        <v>1.6271976586632068E-3</v>
      </c>
      <c r="AC13" s="442">
        <v>2.5644490890311866E-4</v>
      </c>
      <c r="AD13" s="442">
        <v>6.0829135917517296E-5</v>
      </c>
      <c r="AE13" s="442">
        <v>1.2245802533270318E-5</v>
      </c>
      <c r="AF13" s="442">
        <v>2.5619947645718006E-3</v>
      </c>
      <c r="AG13" s="442">
        <v>1.2874347670053766E-5</v>
      </c>
      <c r="AH13" s="442">
        <v>1.0145784013358978E-3</v>
      </c>
      <c r="AI13" s="442">
        <v>4.6607422609195264E-4</v>
      </c>
      <c r="AJ13" s="442">
        <v>2.7714062518990792E-4</v>
      </c>
      <c r="AK13" s="442">
        <v>0</v>
      </c>
      <c r="AL13" s="442">
        <v>3.4155842740917673E-4</v>
      </c>
      <c r="AM13" s="442">
        <v>5.5614318700843613E-4</v>
      </c>
      <c r="AN13" s="442">
        <v>2.667856216722199E-4</v>
      </c>
      <c r="AO13" s="442">
        <v>1.4987983309094224E-3</v>
      </c>
      <c r="AP13" s="318">
        <f t="shared" si="0"/>
        <v>1.0371223168552663</v>
      </c>
    </row>
    <row r="14" spans="1:42" ht="12.5" x14ac:dyDescent="0.2">
      <c r="A14" s="281" t="s">
        <v>453</v>
      </c>
      <c r="B14" s="283" t="s">
        <v>454</v>
      </c>
      <c r="C14" s="442">
        <v>1.1832065631233212E-3</v>
      </c>
      <c r="D14" s="442">
        <v>2.1146534216899032E-3</v>
      </c>
      <c r="E14" s="442">
        <v>0</v>
      </c>
      <c r="F14" s="442">
        <v>8.4011646403531247E-4</v>
      </c>
      <c r="G14" s="442">
        <v>3.02798897299714E-3</v>
      </c>
      <c r="H14" s="442">
        <v>1.7005345879799248E-3</v>
      </c>
      <c r="I14" s="442">
        <v>3.2892493522735651E-3</v>
      </c>
      <c r="J14" s="442">
        <v>2.5324998445863918E-3</v>
      </c>
      <c r="K14" s="442">
        <v>6.1345184630382925E-5</v>
      </c>
      <c r="L14" s="442">
        <v>1.0320188471616665</v>
      </c>
      <c r="M14" s="442">
        <v>1.1737950591776509E-3</v>
      </c>
      <c r="N14" s="442">
        <v>0</v>
      </c>
      <c r="O14" s="442">
        <v>7.0707687418754901E-4</v>
      </c>
      <c r="P14" s="442">
        <v>3.7143895830921359E-5</v>
      </c>
      <c r="Q14" s="442">
        <v>1.0462048605684038E-4</v>
      </c>
      <c r="R14" s="442">
        <v>2.9358024836863028E-3</v>
      </c>
      <c r="S14" s="442">
        <v>1.1822565163552167E-5</v>
      </c>
      <c r="T14" s="442">
        <v>4.2185028970407823E-5</v>
      </c>
      <c r="U14" s="442">
        <v>5.3129142578617122E-3</v>
      </c>
      <c r="V14" s="442">
        <v>0</v>
      </c>
      <c r="W14" s="442">
        <v>5.1487524782765689E-3</v>
      </c>
      <c r="X14" s="442">
        <v>8.5418629832759232E-3</v>
      </c>
      <c r="Y14" s="442">
        <v>1.9550075180145426E-3</v>
      </c>
      <c r="Z14" s="442">
        <v>1.4930978324705855E-4</v>
      </c>
      <c r="AA14" s="442">
        <v>4.8921114809872537E-3</v>
      </c>
      <c r="AB14" s="442">
        <v>2.4397792171383763E-3</v>
      </c>
      <c r="AC14" s="442">
        <v>7.4524343419495151E-4</v>
      </c>
      <c r="AD14" s="442">
        <v>6.0154323240720585E-4</v>
      </c>
      <c r="AE14" s="442">
        <v>7.9925912903603438E-5</v>
      </c>
      <c r="AF14" s="442">
        <v>3.8271631696507345E-4</v>
      </c>
      <c r="AG14" s="442">
        <v>8.22482657923538E-5</v>
      </c>
      <c r="AH14" s="442">
        <v>4.4527808893188113E-4</v>
      </c>
      <c r="AI14" s="442">
        <v>6.9827540263747527E-4</v>
      </c>
      <c r="AJ14" s="442">
        <v>3.9591197256359637E-4</v>
      </c>
      <c r="AK14" s="442">
        <v>0</v>
      </c>
      <c r="AL14" s="442">
        <v>2.1807586057217766E-3</v>
      </c>
      <c r="AM14" s="442">
        <v>4.6803872315896039E-4</v>
      </c>
      <c r="AN14" s="442">
        <v>1.8553231594206313E-3</v>
      </c>
      <c r="AO14" s="442">
        <v>2.1844280835255029E-3</v>
      </c>
      <c r="AP14" s="318">
        <f t="shared" si="0"/>
        <v>1.0881558887795546</v>
      </c>
    </row>
    <row r="15" spans="1:42" ht="12.5" x14ac:dyDescent="0.2">
      <c r="A15" s="281" t="s">
        <v>455</v>
      </c>
      <c r="B15" s="283" t="s">
        <v>31</v>
      </c>
      <c r="C15" s="442">
        <v>9.5077003186249353E-4</v>
      </c>
      <c r="D15" s="442">
        <v>7.866516109104497E-5</v>
      </c>
      <c r="E15" s="442">
        <v>0</v>
      </c>
      <c r="F15" s="442">
        <v>1.5827132943695507E-4</v>
      </c>
      <c r="G15" s="442">
        <v>2.4153657700794313E-3</v>
      </c>
      <c r="H15" s="442">
        <v>1.5109717330552295E-4</v>
      </c>
      <c r="I15" s="442">
        <v>7.5293038763431968E-4</v>
      </c>
      <c r="J15" s="442">
        <v>2.1860500847582587E-3</v>
      </c>
      <c r="K15" s="442">
        <v>1.7117597360063811E-5</v>
      </c>
      <c r="L15" s="442">
        <v>1.2613025827069566E-3</v>
      </c>
      <c r="M15" s="442">
        <v>1.0289290779230624</v>
      </c>
      <c r="N15" s="442">
        <v>0</v>
      </c>
      <c r="O15" s="442">
        <v>3.1618646894059715E-3</v>
      </c>
      <c r="P15" s="442">
        <v>5.6291602218672811E-5</v>
      </c>
      <c r="Q15" s="442">
        <v>7.7998950712746695E-5</v>
      </c>
      <c r="R15" s="442">
        <v>2.6982706641035872E-3</v>
      </c>
      <c r="S15" s="442">
        <v>2.0201795563366394E-6</v>
      </c>
      <c r="T15" s="442">
        <v>2.3994507123371797E-2</v>
      </c>
      <c r="U15" s="442">
        <v>3.4035987621236141E-3</v>
      </c>
      <c r="V15" s="442">
        <v>0</v>
      </c>
      <c r="W15" s="442">
        <v>6.828516140633288E-5</v>
      </c>
      <c r="X15" s="442">
        <v>3.4842135233063569E-3</v>
      </c>
      <c r="Y15" s="442">
        <v>1.913728801301573E-2</v>
      </c>
      <c r="Z15" s="442">
        <v>3.4318128380633755E-4</v>
      </c>
      <c r="AA15" s="442">
        <v>2.924770120531254E-3</v>
      </c>
      <c r="AB15" s="442">
        <v>1.9515689777346696E-4</v>
      </c>
      <c r="AC15" s="442">
        <v>1.2734339201581581E-4</v>
      </c>
      <c r="AD15" s="442">
        <v>1.4632947566657476E-4</v>
      </c>
      <c r="AE15" s="442">
        <v>1.9115306085476164E-4</v>
      </c>
      <c r="AF15" s="442">
        <v>1.7940554274472933E-4</v>
      </c>
      <c r="AG15" s="442">
        <v>3.8327843350121211E-5</v>
      </c>
      <c r="AH15" s="442">
        <v>2.3367469717876953E-4</v>
      </c>
      <c r="AI15" s="442">
        <v>9.151252465460256E-4</v>
      </c>
      <c r="AJ15" s="442">
        <v>4.4571936783943748E-4</v>
      </c>
      <c r="AK15" s="442">
        <v>0</v>
      </c>
      <c r="AL15" s="442">
        <v>8.980153867722999E-4</v>
      </c>
      <c r="AM15" s="442">
        <v>6.3029584300234795E-4</v>
      </c>
      <c r="AN15" s="442">
        <v>9.4783838851062276E-4</v>
      </c>
      <c r="AO15" s="442">
        <v>1.8159354338857974E-3</v>
      </c>
      <c r="AP15" s="318">
        <f t="shared" si="0"/>
        <v>1.1012013232571114</v>
      </c>
    </row>
    <row r="16" spans="1:42" ht="12.5" x14ac:dyDescent="0.2">
      <c r="A16" s="281" t="s">
        <v>456</v>
      </c>
      <c r="B16" s="283" t="s">
        <v>32</v>
      </c>
      <c r="C16" s="442">
        <v>0</v>
      </c>
      <c r="D16" s="442">
        <v>0</v>
      </c>
      <c r="E16" s="442">
        <v>0</v>
      </c>
      <c r="F16" s="442">
        <v>0</v>
      </c>
      <c r="G16" s="442">
        <v>0</v>
      </c>
      <c r="H16" s="442">
        <v>0</v>
      </c>
      <c r="I16" s="442">
        <v>0</v>
      </c>
      <c r="J16" s="442">
        <v>0</v>
      </c>
      <c r="K16" s="442">
        <v>0</v>
      </c>
      <c r="L16" s="442">
        <v>0</v>
      </c>
      <c r="M16" s="442">
        <v>0</v>
      </c>
      <c r="N16" s="442">
        <v>1</v>
      </c>
      <c r="O16" s="442">
        <v>0</v>
      </c>
      <c r="P16" s="442">
        <v>0</v>
      </c>
      <c r="Q16" s="442">
        <v>0</v>
      </c>
      <c r="R16" s="442">
        <v>0</v>
      </c>
      <c r="S16" s="442">
        <v>0</v>
      </c>
      <c r="T16" s="442">
        <v>0</v>
      </c>
      <c r="U16" s="442">
        <v>0</v>
      </c>
      <c r="V16" s="442">
        <v>0</v>
      </c>
      <c r="W16" s="442">
        <v>0</v>
      </c>
      <c r="X16" s="442">
        <v>0</v>
      </c>
      <c r="Y16" s="442">
        <v>0</v>
      </c>
      <c r="Z16" s="442">
        <v>0</v>
      </c>
      <c r="AA16" s="442">
        <v>0</v>
      </c>
      <c r="AB16" s="442">
        <v>0</v>
      </c>
      <c r="AC16" s="442">
        <v>0</v>
      </c>
      <c r="AD16" s="442">
        <v>0</v>
      </c>
      <c r="AE16" s="442">
        <v>0</v>
      </c>
      <c r="AF16" s="442">
        <v>0</v>
      </c>
      <c r="AG16" s="442">
        <v>0</v>
      </c>
      <c r="AH16" s="442">
        <v>0</v>
      </c>
      <c r="AI16" s="442">
        <v>0</v>
      </c>
      <c r="AJ16" s="442">
        <v>0</v>
      </c>
      <c r="AK16" s="442">
        <v>0</v>
      </c>
      <c r="AL16" s="442">
        <v>0</v>
      </c>
      <c r="AM16" s="442">
        <v>0</v>
      </c>
      <c r="AN16" s="442">
        <v>0</v>
      </c>
      <c r="AO16" s="442">
        <v>0</v>
      </c>
      <c r="AP16" s="318">
        <f t="shared" si="0"/>
        <v>1</v>
      </c>
    </row>
    <row r="17" spans="1:42" ht="12.5" x14ac:dyDescent="0.2">
      <c r="A17" s="281" t="s">
        <v>457</v>
      </c>
      <c r="B17" s="283" t="s">
        <v>33</v>
      </c>
      <c r="C17" s="442">
        <v>1.5555082018411E-5</v>
      </c>
      <c r="D17" s="442">
        <v>2.2285563523463035E-5</v>
      </c>
      <c r="E17" s="442">
        <v>0</v>
      </c>
      <c r="F17" s="442">
        <v>2.9083774399634142E-5</v>
      </c>
      <c r="G17" s="442">
        <v>2.5217636602311699E-4</v>
      </c>
      <c r="H17" s="442">
        <v>4.8185318639036611E-5</v>
      </c>
      <c r="I17" s="442">
        <v>2.1480188381333738E-4</v>
      </c>
      <c r="J17" s="442">
        <v>7.3759514435425236E-4</v>
      </c>
      <c r="K17" s="442">
        <v>7.8871878146230991E-6</v>
      </c>
      <c r="L17" s="442">
        <v>5.4719290590324375E-4</v>
      </c>
      <c r="M17" s="442">
        <v>1.82692681092324E-3</v>
      </c>
      <c r="N17" s="442">
        <v>0</v>
      </c>
      <c r="O17" s="442">
        <v>1.0657579820729859</v>
      </c>
      <c r="P17" s="442">
        <v>1.181198341846529E-2</v>
      </c>
      <c r="Q17" s="442">
        <v>6.8333733012161339E-3</v>
      </c>
      <c r="R17" s="442">
        <v>3.7232323826489988E-3</v>
      </c>
      <c r="S17" s="442">
        <v>3.671784492260234E-7</v>
      </c>
      <c r="T17" s="442">
        <v>1.0990603866752203E-2</v>
      </c>
      <c r="U17" s="442">
        <v>1.0720417405344762E-2</v>
      </c>
      <c r="V17" s="442">
        <v>0</v>
      </c>
      <c r="W17" s="442">
        <v>3.3610346106431855E-3</v>
      </c>
      <c r="X17" s="442">
        <v>4.1031321760058295E-3</v>
      </c>
      <c r="Y17" s="442">
        <v>1.5543755173953139E-3</v>
      </c>
      <c r="Z17" s="442">
        <v>9.3320778664239174E-5</v>
      </c>
      <c r="AA17" s="442">
        <v>7.6333807689859618E-5</v>
      </c>
      <c r="AB17" s="442">
        <v>2.9332241453630428E-5</v>
      </c>
      <c r="AC17" s="442">
        <v>2.3145343221044443E-5</v>
      </c>
      <c r="AD17" s="442">
        <v>3.5567622075590204E-5</v>
      </c>
      <c r="AE17" s="442">
        <v>1.5848825814942858E-5</v>
      </c>
      <c r="AF17" s="442">
        <v>2.4522429930765085E-5</v>
      </c>
      <c r="AG17" s="442">
        <v>2.5030215515878497E-6</v>
      </c>
      <c r="AH17" s="442">
        <v>1.0500427040197887E-4</v>
      </c>
      <c r="AI17" s="442">
        <v>5.0848858083953059E-5</v>
      </c>
      <c r="AJ17" s="442">
        <v>2.4952437032703666E-4</v>
      </c>
      <c r="AK17" s="442">
        <v>0</v>
      </c>
      <c r="AL17" s="442">
        <v>5.6060261596079036E-5</v>
      </c>
      <c r="AM17" s="442">
        <v>7.6430138687209068E-5</v>
      </c>
      <c r="AN17" s="442">
        <v>9.4192922885273419E-5</v>
      </c>
      <c r="AO17" s="442">
        <v>4.8141316044442465E-4</v>
      </c>
      <c r="AP17" s="318">
        <f t="shared" si="0"/>
        <v>1.1234908268597024</v>
      </c>
    </row>
    <row r="18" spans="1:42" ht="12.5" x14ac:dyDescent="0.2">
      <c r="A18" s="281" t="s">
        <v>458</v>
      </c>
      <c r="B18" s="283" t="s">
        <v>34</v>
      </c>
      <c r="C18" s="442">
        <v>3.7505446448125248E-5</v>
      </c>
      <c r="D18" s="442">
        <v>6.6793908968347382E-6</v>
      </c>
      <c r="E18" s="442">
        <v>0</v>
      </c>
      <c r="F18" s="442">
        <v>5.2169927020020404E-4</v>
      </c>
      <c r="G18" s="442">
        <v>5.9398605297031413E-4</v>
      </c>
      <c r="H18" s="442">
        <v>9.8271642301389506E-5</v>
      </c>
      <c r="I18" s="442">
        <v>1.1027174792645017E-4</v>
      </c>
      <c r="J18" s="442">
        <v>1.8928144500207126E-4</v>
      </c>
      <c r="K18" s="442">
        <v>2.8413041475735847E-5</v>
      </c>
      <c r="L18" s="442">
        <v>4.4030108628015346E-5</v>
      </c>
      <c r="M18" s="442">
        <v>2.4708965225467608E-4</v>
      </c>
      <c r="N18" s="442">
        <v>0</v>
      </c>
      <c r="O18" s="442">
        <v>2.6679375208990756E-5</v>
      </c>
      <c r="P18" s="442">
        <v>1.001470466967826</v>
      </c>
      <c r="Q18" s="442">
        <v>8.3889586380633959E-4</v>
      </c>
      <c r="R18" s="442">
        <v>6.0794738241770488E-4</v>
      </c>
      <c r="S18" s="442">
        <v>1.1535795700042359E-6</v>
      </c>
      <c r="T18" s="442">
        <v>6.7683926978649616E-6</v>
      </c>
      <c r="U18" s="442">
        <v>5.7157917843083663E-4</v>
      </c>
      <c r="V18" s="442">
        <v>0</v>
      </c>
      <c r="W18" s="442">
        <v>4.0740295378396946E-4</v>
      </c>
      <c r="X18" s="442">
        <v>4.6800026839901053E-4</v>
      </c>
      <c r="Y18" s="442">
        <v>1.9621746026626317E-3</v>
      </c>
      <c r="Z18" s="442">
        <v>5.4336143703572529E-5</v>
      </c>
      <c r="AA18" s="442">
        <v>7.6708177108222725E-5</v>
      </c>
      <c r="AB18" s="442">
        <v>1.6665546241705467E-5</v>
      </c>
      <c r="AC18" s="442">
        <v>7.2716672606504862E-5</v>
      </c>
      <c r="AD18" s="442">
        <v>1.3297685933795874E-5</v>
      </c>
      <c r="AE18" s="442">
        <v>2.8151357243962858E-5</v>
      </c>
      <c r="AF18" s="442">
        <v>5.7128773339796673E-5</v>
      </c>
      <c r="AG18" s="442">
        <v>2.8025558326882511E-6</v>
      </c>
      <c r="AH18" s="442">
        <v>1.0788895286774072E-4</v>
      </c>
      <c r="AI18" s="442">
        <v>2.0578221844941548E-5</v>
      </c>
      <c r="AJ18" s="442">
        <v>1.4258643403142857E-5</v>
      </c>
      <c r="AK18" s="442">
        <v>0</v>
      </c>
      <c r="AL18" s="442">
        <v>5.4775761877656703E-5</v>
      </c>
      <c r="AM18" s="442">
        <v>4.9820331368334642E-5</v>
      </c>
      <c r="AN18" s="442">
        <v>3.8725116926915632E-5</v>
      </c>
      <c r="AO18" s="442">
        <v>1.2966006506831735E-4</v>
      </c>
      <c r="AP18" s="318">
        <f t="shared" si="0"/>
        <v>1.0088461503032062</v>
      </c>
    </row>
    <row r="19" spans="1:42" ht="12.5" x14ac:dyDescent="0.2">
      <c r="A19" s="281" t="s">
        <v>459</v>
      </c>
      <c r="B19" s="285" t="s">
        <v>268</v>
      </c>
      <c r="C19" s="442">
        <v>0</v>
      </c>
      <c r="D19" s="442">
        <v>0</v>
      </c>
      <c r="E19" s="442">
        <v>0</v>
      </c>
      <c r="F19" s="442">
        <v>0</v>
      </c>
      <c r="G19" s="442">
        <v>0</v>
      </c>
      <c r="H19" s="442">
        <v>0</v>
      </c>
      <c r="I19" s="442">
        <v>0</v>
      </c>
      <c r="J19" s="442">
        <v>0</v>
      </c>
      <c r="K19" s="442">
        <v>0</v>
      </c>
      <c r="L19" s="442">
        <v>0</v>
      </c>
      <c r="M19" s="442">
        <v>0</v>
      </c>
      <c r="N19" s="442">
        <v>0</v>
      </c>
      <c r="O19" s="442">
        <v>0</v>
      </c>
      <c r="P19" s="442">
        <v>0</v>
      </c>
      <c r="Q19" s="442">
        <v>1</v>
      </c>
      <c r="R19" s="442">
        <v>0</v>
      </c>
      <c r="S19" s="442">
        <v>0</v>
      </c>
      <c r="T19" s="442">
        <v>0</v>
      </c>
      <c r="U19" s="442">
        <v>0</v>
      </c>
      <c r="V19" s="442">
        <v>0</v>
      </c>
      <c r="W19" s="442">
        <v>0</v>
      </c>
      <c r="X19" s="442">
        <v>0</v>
      </c>
      <c r="Y19" s="442">
        <v>0</v>
      </c>
      <c r="Z19" s="442">
        <v>0</v>
      </c>
      <c r="AA19" s="442">
        <v>0</v>
      </c>
      <c r="AB19" s="442">
        <v>0</v>
      </c>
      <c r="AC19" s="442">
        <v>0</v>
      </c>
      <c r="AD19" s="442">
        <v>0</v>
      </c>
      <c r="AE19" s="442">
        <v>0</v>
      </c>
      <c r="AF19" s="442">
        <v>0</v>
      </c>
      <c r="AG19" s="442">
        <v>0</v>
      </c>
      <c r="AH19" s="442">
        <v>0</v>
      </c>
      <c r="AI19" s="442">
        <v>0</v>
      </c>
      <c r="AJ19" s="442">
        <v>0</v>
      </c>
      <c r="AK19" s="442">
        <v>0</v>
      </c>
      <c r="AL19" s="442">
        <v>0</v>
      </c>
      <c r="AM19" s="442">
        <v>0</v>
      </c>
      <c r="AN19" s="442">
        <v>0</v>
      </c>
      <c r="AO19" s="442">
        <v>0</v>
      </c>
      <c r="AP19" s="318">
        <f t="shared" si="0"/>
        <v>1</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8.7597106788356467E-7</v>
      </c>
      <c r="D21" s="442">
        <v>8.0407508564815776E-7</v>
      </c>
      <c r="E21" s="442">
        <v>0</v>
      </c>
      <c r="F21" s="442">
        <v>2.1534587467467085E-6</v>
      </c>
      <c r="G21" s="442">
        <v>1.2070535486267814E-6</v>
      </c>
      <c r="H21" s="442">
        <v>1.1505194276678883E-6</v>
      </c>
      <c r="I21" s="442">
        <v>1.0354542200657139E-6</v>
      </c>
      <c r="J21" s="442">
        <v>1.2123552529214813E-6</v>
      </c>
      <c r="K21" s="442">
        <v>3.062374548224233E-7</v>
      </c>
      <c r="L21" s="442">
        <v>1.0712288004126822E-6</v>
      </c>
      <c r="M21" s="442">
        <v>1.8521104475293229E-6</v>
      </c>
      <c r="N21" s="442">
        <v>0</v>
      </c>
      <c r="O21" s="442">
        <v>6.6432413123297642E-7</v>
      </c>
      <c r="P21" s="442">
        <v>1.0755748178373704E-6</v>
      </c>
      <c r="Q21" s="442">
        <v>1.1936001178223995E-6</v>
      </c>
      <c r="R21" s="442">
        <v>1.2033720553684454E-4</v>
      </c>
      <c r="S21" s="442">
        <v>1.0016815789964297</v>
      </c>
      <c r="T21" s="442">
        <v>2.6918944844212203E-7</v>
      </c>
      <c r="U21" s="442">
        <v>1.2607751636786599E-5</v>
      </c>
      <c r="V21" s="442">
        <v>0</v>
      </c>
      <c r="W21" s="442">
        <v>7.3246846675186958E-7</v>
      </c>
      <c r="X21" s="442">
        <v>1.1432237760876512E-6</v>
      </c>
      <c r="Y21" s="442">
        <v>8.810614162908029E-6</v>
      </c>
      <c r="Z21" s="442">
        <v>1.9606713919061607E-6</v>
      </c>
      <c r="AA21" s="442">
        <v>3.9925314430435105E-6</v>
      </c>
      <c r="AB21" s="442">
        <v>2.4545033658161516E-6</v>
      </c>
      <c r="AC21" s="442">
        <v>2.1533348218307615E-5</v>
      </c>
      <c r="AD21" s="442">
        <v>2.7687622631851615E-6</v>
      </c>
      <c r="AE21" s="442">
        <v>1.5930810171929996E-7</v>
      </c>
      <c r="AF21" s="442">
        <v>2.9124606161291894E-6</v>
      </c>
      <c r="AG21" s="442">
        <v>4.1648721691158943E-6</v>
      </c>
      <c r="AH21" s="442">
        <v>5.1817192496079219E-5</v>
      </c>
      <c r="AI21" s="442">
        <v>2.1876187895896411E-6</v>
      </c>
      <c r="AJ21" s="442">
        <v>2.0894647987104169E-4</v>
      </c>
      <c r="AK21" s="442">
        <v>0</v>
      </c>
      <c r="AL21" s="442">
        <v>1.1341533645038681E-4</v>
      </c>
      <c r="AM21" s="442">
        <v>6.8392367212247655E-6</v>
      </c>
      <c r="AN21" s="442">
        <v>3.8545888452748716E-7</v>
      </c>
      <c r="AO21" s="442">
        <v>8.640510961479582E-5</v>
      </c>
      <c r="AP21" s="318">
        <f t="shared" si="0"/>
        <v>1.0022636191933594</v>
      </c>
    </row>
    <row r="22" spans="1:42" ht="12.5"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0</v>
      </c>
      <c r="Q22" s="442">
        <v>0</v>
      </c>
      <c r="R22" s="442">
        <v>0</v>
      </c>
      <c r="S22" s="442">
        <v>0</v>
      </c>
      <c r="T22" s="442">
        <v>1</v>
      </c>
      <c r="U22" s="442">
        <v>0</v>
      </c>
      <c r="V22" s="442">
        <v>0</v>
      </c>
      <c r="W22" s="442">
        <v>0</v>
      </c>
      <c r="X22" s="442">
        <v>0</v>
      </c>
      <c r="Y22" s="442">
        <v>0</v>
      </c>
      <c r="Z22" s="442">
        <v>0</v>
      </c>
      <c r="AA22" s="442">
        <v>0</v>
      </c>
      <c r="AB22" s="442">
        <v>0</v>
      </c>
      <c r="AC22" s="442">
        <v>0</v>
      </c>
      <c r="AD22" s="442">
        <v>0</v>
      </c>
      <c r="AE22" s="442">
        <v>0</v>
      </c>
      <c r="AF22" s="442">
        <v>0</v>
      </c>
      <c r="AG22" s="442">
        <v>0</v>
      </c>
      <c r="AH22" s="442">
        <v>0</v>
      </c>
      <c r="AI22" s="442">
        <v>0</v>
      </c>
      <c r="AJ22" s="442">
        <v>0</v>
      </c>
      <c r="AK22" s="442">
        <v>0</v>
      </c>
      <c r="AL22" s="442">
        <v>0</v>
      </c>
      <c r="AM22" s="442">
        <v>0</v>
      </c>
      <c r="AN22" s="442">
        <v>0</v>
      </c>
      <c r="AO22" s="442">
        <v>0</v>
      </c>
      <c r="AP22" s="318">
        <f t="shared" si="0"/>
        <v>1</v>
      </c>
    </row>
    <row r="23" spans="1:42" ht="12.5" x14ac:dyDescent="0.2">
      <c r="A23" s="281" t="s">
        <v>463</v>
      </c>
      <c r="B23" s="283" t="s">
        <v>35</v>
      </c>
      <c r="C23" s="442">
        <v>2.8357803204345248E-5</v>
      </c>
      <c r="D23" s="442">
        <v>2.5803261209914057E-5</v>
      </c>
      <c r="E23" s="442">
        <v>0</v>
      </c>
      <c r="F23" s="442">
        <v>7.3768277538096105E-5</v>
      </c>
      <c r="G23" s="442">
        <v>3.4338524574334236E-5</v>
      </c>
      <c r="H23" s="442">
        <v>5.3912062526954353E-5</v>
      </c>
      <c r="I23" s="442">
        <v>5.1310448629448798E-5</v>
      </c>
      <c r="J23" s="442">
        <v>5.012919022856499E-5</v>
      </c>
      <c r="K23" s="442">
        <v>1.1764989214324313E-5</v>
      </c>
      <c r="L23" s="442">
        <v>4.2119935752550236E-5</v>
      </c>
      <c r="M23" s="442">
        <v>7.9464047142603742E-5</v>
      </c>
      <c r="N23" s="442">
        <v>0</v>
      </c>
      <c r="O23" s="442">
        <v>4.8148042001344284E-5</v>
      </c>
      <c r="P23" s="442">
        <v>2.6589957790632896E-5</v>
      </c>
      <c r="Q23" s="442">
        <v>1.5509326207257926E-2</v>
      </c>
      <c r="R23" s="442">
        <v>8.4373709897902858E-3</v>
      </c>
      <c r="S23" s="442">
        <v>1.3237969516197967E-6</v>
      </c>
      <c r="T23" s="442">
        <v>3.1946607126105565E-6</v>
      </c>
      <c r="U23" s="442">
        <v>1.0427563790121515</v>
      </c>
      <c r="V23" s="442">
        <v>0</v>
      </c>
      <c r="W23" s="442">
        <v>1.4882654588366339E-2</v>
      </c>
      <c r="X23" s="442">
        <v>1.3818901375233258E-3</v>
      </c>
      <c r="Y23" s="442">
        <v>3.031810199135843E-3</v>
      </c>
      <c r="Z23" s="442">
        <v>1.0902787092730788E-4</v>
      </c>
      <c r="AA23" s="442">
        <v>2.2819362678212039E-4</v>
      </c>
      <c r="AB23" s="442">
        <v>8.1116221083686542E-5</v>
      </c>
      <c r="AC23" s="442">
        <v>8.3446441001094041E-5</v>
      </c>
      <c r="AD23" s="442">
        <v>1.0563588600687705E-4</v>
      </c>
      <c r="AE23" s="442">
        <v>3.2495250886911872E-5</v>
      </c>
      <c r="AF23" s="442">
        <v>9.8385127562180993E-5</v>
      </c>
      <c r="AG23" s="442">
        <v>1.4770969125338363E-4</v>
      </c>
      <c r="AH23" s="442">
        <v>8.3125889424167211E-4</v>
      </c>
      <c r="AI23" s="442">
        <v>2.1002405248552356E-4</v>
      </c>
      <c r="AJ23" s="442">
        <v>4.9639841878079176E-5</v>
      </c>
      <c r="AK23" s="442">
        <v>0</v>
      </c>
      <c r="AL23" s="442">
        <v>4.0017220916378033E-3</v>
      </c>
      <c r="AM23" s="442">
        <v>3.9209758695722563E-5</v>
      </c>
      <c r="AN23" s="442">
        <v>2.4723553800257585E-5</v>
      </c>
      <c r="AO23" s="442">
        <v>1.0892043046414272E-3</v>
      </c>
      <c r="AP23" s="318">
        <f t="shared" si="0"/>
        <v>1.0925722444399451</v>
      </c>
    </row>
    <row r="24" spans="1:42" ht="12.5" x14ac:dyDescent="0.2">
      <c r="A24" s="281" t="s">
        <v>464</v>
      </c>
      <c r="B24" s="283" t="s">
        <v>465</v>
      </c>
      <c r="C24" s="442">
        <v>2.0189841801719692E-8</v>
      </c>
      <c r="D24" s="442">
        <v>1.320953741771852E-8</v>
      </c>
      <c r="E24" s="442">
        <v>0</v>
      </c>
      <c r="F24" s="442">
        <v>5.0756422885441885E-8</v>
      </c>
      <c r="G24" s="442">
        <v>2.0059097518610734E-8</v>
      </c>
      <c r="H24" s="442">
        <v>3.1837972748532777E-8</v>
      </c>
      <c r="I24" s="442">
        <v>3.2838276293776868E-8</v>
      </c>
      <c r="J24" s="442">
        <v>3.3157224316795857E-8</v>
      </c>
      <c r="K24" s="442">
        <v>6.4163810107167965E-9</v>
      </c>
      <c r="L24" s="442">
        <v>2.9723631794931501E-8</v>
      </c>
      <c r="M24" s="442">
        <v>5.3779039292319789E-8</v>
      </c>
      <c r="N24" s="442">
        <v>0</v>
      </c>
      <c r="O24" s="442">
        <v>2.4134321573219273E-8</v>
      </c>
      <c r="P24" s="442">
        <v>1.6763106479268612E-8</v>
      </c>
      <c r="Q24" s="442">
        <v>1.9124939838544729E-8</v>
      </c>
      <c r="R24" s="442">
        <v>1.7616199534541699E-8</v>
      </c>
      <c r="S24" s="442">
        <v>8.4420249141322191E-10</v>
      </c>
      <c r="T24" s="442">
        <v>2.0420621866105897E-9</v>
      </c>
      <c r="U24" s="442">
        <v>2.4402215446548399E-8</v>
      </c>
      <c r="V24" s="442">
        <v>1</v>
      </c>
      <c r="W24" s="442">
        <v>9.6631574233136959E-9</v>
      </c>
      <c r="X24" s="442">
        <v>2.2425390873816151E-8</v>
      </c>
      <c r="Y24" s="442">
        <v>3.0672466779529034E-6</v>
      </c>
      <c r="Z24" s="442">
        <v>8.0997105114838177E-8</v>
      </c>
      <c r="AA24" s="442">
        <v>1.8164822643985697E-7</v>
      </c>
      <c r="AB24" s="442">
        <v>5.4815132896592151E-8</v>
      </c>
      <c r="AC24" s="442">
        <v>5.3214878087226835E-8</v>
      </c>
      <c r="AD24" s="442">
        <v>6.3760936975208968E-8</v>
      </c>
      <c r="AE24" s="442">
        <v>3.1847612962526092E-8</v>
      </c>
      <c r="AF24" s="442">
        <v>6.6448696089922484E-8</v>
      </c>
      <c r="AG24" s="442">
        <v>8.8461095899004931E-8</v>
      </c>
      <c r="AH24" s="442">
        <v>3.9867367933067278E-6</v>
      </c>
      <c r="AI24" s="442">
        <v>5.6449109620745266E-8</v>
      </c>
      <c r="AJ24" s="442">
        <v>3.222529049833934E-8</v>
      </c>
      <c r="AK24" s="442">
        <v>0</v>
      </c>
      <c r="AL24" s="442">
        <v>2.3870560302847106E-6</v>
      </c>
      <c r="AM24" s="442">
        <v>2.6017359141569552E-8</v>
      </c>
      <c r="AN24" s="442">
        <v>1.1005026297875367E-8</v>
      </c>
      <c r="AO24" s="442">
        <v>7.7982762754534531E-7</v>
      </c>
      <c r="AP24" s="318">
        <f t="shared" si="0"/>
        <v>1.0000106169129925</v>
      </c>
    </row>
    <row r="25" spans="1:42" ht="12.5" x14ac:dyDescent="0.2">
      <c r="A25" s="281" t="s">
        <v>466</v>
      </c>
      <c r="B25" s="283" t="s">
        <v>191</v>
      </c>
      <c r="C25" s="442">
        <v>1.0136721291442026E-6</v>
      </c>
      <c r="D25" s="442">
        <v>1.0443300664657537E-6</v>
      </c>
      <c r="E25" s="442">
        <v>0</v>
      </c>
      <c r="F25" s="442">
        <v>2.8042686225759175E-6</v>
      </c>
      <c r="G25" s="442">
        <v>1.4728549017050701E-6</v>
      </c>
      <c r="H25" s="442">
        <v>1.5019069098584293E-6</v>
      </c>
      <c r="I25" s="442">
        <v>1.1756699898951047E-6</v>
      </c>
      <c r="J25" s="442">
        <v>2.0844068797246223E-6</v>
      </c>
      <c r="K25" s="442">
        <v>4.8647980241449411E-7</v>
      </c>
      <c r="L25" s="442">
        <v>1.6439805248543072E-6</v>
      </c>
      <c r="M25" s="442">
        <v>2.6683797988222101E-6</v>
      </c>
      <c r="N25" s="442">
        <v>0</v>
      </c>
      <c r="O25" s="442">
        <v>6.6844682333998467E-7</v>
      </c>
      <c r="P25" s="442">
        <v>1.2367063896253665E-6</v>
      </c>
      <c r="Q25" s="442">
        <v>1.8528720607978944E-6</v>
      </c>
      <c r="R25" s="442">
        <v>1.4194500778366112E-6</v>
      </c>
      <c r="S25" s="442">
        <v>6.0018767512714236E-8</v>
      </c>
      <c r="T25" s="442">
        <v>1.0752395939937449E-7</v>
      </c>
      <c r="U25" s="442">
        <v>1.7454631493594792E-6</v>
      </c>
      <c r="V25" s="442">
        <v>0</v>
      </c>
      <c r="W25" s="442">
        <v>1.0023024176116353</v>
      </c>
      <c r="X25" s="442">
        <v>1.5701961467195196E-6</v>
      </c>
      <c r="Y25" s="442">
        <v>4.183492932312573E-6</v>
      </c>
      <c r="Z25" s="442">
        <v>3.3850590428031315E-6</v>
      </c>
      <c r="AA25" s="442">
        <v>6.5952642192279316E-6</v>
      </c>
      <c r="AB25" s="442">
        <v>3.1070570603719702E-6</v>
      </c>
      <c r="AC25" s="442">
        <v>3.7833238217385761E-6</v>
      </c>
      <c r="AD25" s="442">
        <v>4.8148425363248958E-6</v>
      </c>
      <c r="AE25" s="442">
        <v>1.7577527361615729E-7</v>
      </c>
      <c r="AF25" s="442">
        <v>7.352846007492015E-6</v>
      </c>
      <c r="AG25" s="442">
        <v>8.6247066710093554E-6</v>
      </c>
      <c r="AH25" s="442">
        <v>3.044940044420461E-5</v>
      </c>
      <c r="AI25" s="442">
        <v>3.1218502016253028E-6</v>
      </c>
      <c r="AJ25" s="442">
        <v>2.1515532654845961E-6</v>
      </c>
      <c r="AK25" s="442">
        <v>0</v>
      </c>
      <c r="AL25" s="442">
        <v>2.3498130075172584E-4</v>
      </c>
      <c r="AM25" s="442">
        <v>1.5738261146595669E-6</v>
      </c>
      <c r="AN25" s="442">
        <v>4.0992274261162825E-7</v>
      </c>
      <c r="AO25" s="442">
        <v>7.2337356485332721E-6</v>
      </c>
      <c r="AP25" s="318">
        <f t="shared" si="0"/>
        <v>1.0026416844597208</v>
      </c>
    </row>
    <row r="26" spans="1:42" ht="12.5" x14ac:dyDescent="0.2">
      <c r="A26" s="281" t="s">
        <v>467</v>
      </c>
      <c r="B26" s="283" t="s">
        <v>50</v>
      </c>
      <c r="C26" s="442">
        <v>8.1470238735225633E-4</v>
      </c>
      <c r="D26" s="442">
        <v>3.7701901149731596E-3</v>
      </c>
      <c r="E26" s="442">
        <v>0</v>
      </c>
      <c r="F26" s="442">
        <v>1.7012195720601318E-3</v>
      </c>
      <c r="G26" s="442">
        <v>2.5485517137787423E-3</v>
      </c>
      <c r="H26" s="442">
        <v>8.8295982805132595E-3</v>
      </c>
      <c r="I26" s="442">
        <v>7.9861548670379767E-3</v>
      </c>
      <c r="J26" s="442">
        <v>2.1240727899737963E-3</v>
      </c>
      <c r="K26" s="442">
        <v>1.5129450008345752E-3</v>
      </c>
      <c r="L26" s="442">
        <v>9.324580184484582E-4</v>
      </c>
      <c r="M26" s="442">
        <v>5.2433819908068169E-3</v>
      </c>
      <c r="N26" s="442">
        <v>0</v>
      </c>
      <c r="O26" s="442">
        <v>1.4614525038391725E-2</v>
      </c>
      <c r="P26" s="442">
        <v>3.6211954583616093E-4</v>
      </c>
      <c r="Q26" s="442">
        <v>1.4891099510072958E-4</v>
      </c>
      <c r="R26" s="442">
        <v>1.9910285579447141E-4</v>
      </c>
      <c r="S26" s="442">
        <v>4.2468569451412823E-5</v>
      </c>
      <c r="T26" s="442">
        <v>2.994836566752802E-4</v>
      </c>
      <c r="U26" s="442">
        <v>1.8692691847224405E-3</v>
      </c>
      <c r="V26" s="442">
        <v>0</v>
      </c>
      <c r="W26" s="442">
        <v>9.7381153498405753E-5</v>
      </c>
      <c r="X26" s="442">
        <v>1.0193295972344598</v>
      </c>
      <c r="Y26" s="442">
        <v>1.7780201218191999E-3</v>
      </c>
      <c r="Z26" s="442">
        <v>4.1303495011483279E-3</v>
      </c>
      <c r="AA26" s="442">
        <v>1.7498129645515911E-3</v>
      </c>
      <c r="AB26" s="442">
        <v>2.2742244215558137E-3</v>
      </c>
      <c r="AC26" s="442">
        <v>2.6770351531569332E-3</v>
      </c>
      <c r="AD26" s="442">
        <v>6.0552334037085554E-3</v>
      </c>
      <c r="AE26" s="442">
        <v>6.9880505765975299E-5</v>
      </c>
      <c r="AF26" s="442">
        <v>1.9952201602087029E-3</v>
      </c>
      <c r="AG26" s="442">
        <v>6.3774367060515016E-5</v>
      </c>
      <c r="AH26" s="442">
        <v>4.0017929499148565E-3</v>
      </c>
      <c r="AI26" s="442">
        <v>7.6427463632405511E-3</v>
      </c>
      <c r="AJ26" s="442">
        <v>1.7394664610977503E-3</v>
      </c>
      <c r="AK26" s="442">
        <v>0</v>
      </c>
      <c r="AL26" s="442">
        <v>1.6848617835997274E-3</v>
      </c>
      <c r="AM26" s="442">
        <v>1.6781894952161327E-3</v>
      </c>
      <c r="AN26" s="442">
        <v>8.304826612397077E-3</v>
      </c>
      <c r="AO26" s="442">
        <v>1.5106533236421948E-2</v>
      </c>
      <c r="AP26" s="318">
        <f t="shared" si="0"/>
        <v>1.1182715672341512</v>
      </c>
    </row>
    <row r="27" spans="1:42" ht="12.5" x14ac:dyDescent="0.2">
      <c r="A27" s="281" t="s">
        <v>468</v>
      </c>
      <c r="B27" s="283" t="s">
        <v>36</v>
      </c>
      <c r="C27" s="442">
        <v>2.9041917265325268E-3</v>
      </c>
      <c r="D27" s="442">
        <v>3.4566105454205819E-4</v>
      </c>
      <c r="E27" s="442">
        <v>0</v>
      </c>
      <c r="F27" s="442">
        <v>5.5189995161547059E-3</v>
      </c>
      <c r="G27" s="442">
        <v>8.3398678646839236E-4</v>
      </c>
      <c r="H27" s="442">
        <v>5.0478849196001476E-3</v>
      </c>
      <c r="I27" s="442">
        <v>6.5774904928721052E-3</v>
      </c>
      <c r="J27" s="442">
        <v>3.8234500403540842E-3</v>
      </c>
      <c r="K27" s="442">
        <v>4.1946030755281722E-4</v>
      </c>
      <c r="L27" s="442">
        <v>4.137767702172797E-3</v>
      </c>
      <c r="M27" s="442">
        <v>7.8247701491278177E-3</v>
      </c>
      <c r="N27" s="442">
        <v>0</v>
      </c>
      <c r="O27" s="442">
        <v>5.264857647518501E-3</v>
      </c>
      <c r="P27" s="442">
        <v>4.9973964868173975E-4</v>
      </c>
      <c r="Q27" s="442">
        <v>9.6929568737330295E-5</v>
      </c>
      <c r="R27" s="442">
        <v>2.3103342310695825E-4</v>
      </c>
      <c r="S27" s="442">
        <v>6.2215495999564473E-5</v>
      </c>
      <c r="T27" s="442">
        <v>2.762268097715414E-4</v>
      </c>
      <c r="U27" s="442">
        <v>1.9046022021026717E-3</v>
      </c>
      <c r="V27" s="442">
        <v>0</v>
      </c>
      <c r="W27" s="442">
        <v>9.2083526342878982E-5</v>
      </c>
      <c r="X27" s="442">
        <v>1.9660541329665025E-3</v>
      </c>
      <c r="Y27" s="442">
        <v>1.001305893479463</v>
      </c>
      <c r="Z27" s="442">
        <v>1.5059404038394036E-2</v>
      </c>
      <c r="AA27" s="442">
        <v>3.6611141741694345E-2</v>
      </c>
      <c r="AB27" s="442">
        <v>5.3852024417911509E-3</v>
      </c>
      <c r="AC27" s="442">
        <v>3.9217960956390982E-3</v>
      </c>
      <c r="AD27" s="442">
        <v>3.8554415698990375E-3</v>
      </c>
      <c r="AE27" s="442">
        <v>9.9430929485556097E-3</v>
      </c>
      <c r="AF27" s="442">
        <v>6.8015852334091442E-3</v>
      </c>
      <c r="AG27" s="442">
        <v>3.329978424142631E-4</v>
      </c>
      <c r="AH27" s="442">
        <v>8.7542636217982795E-3</v>
      </c>
      <c r="AI27" s="442">
        <v>6.657792522468303E-3</v>
      </c>
      <c r="AJ27" s="442">
        <v>2.8984464727047697E-3</v>
      </c>
      <c r="AK27" s="442">
        <v>0</v>
      </c>
      <c r="AL27" s="442">
        <v>1.4401175884970257E-3</v>
      </c>
      <c r="AM27" s="442">
        <v>2.8835110811246036E-3</v>
      </c>
      <c r="AN27" s="442">
        <v>2.1654223469675369E-3</v>
      </c>
      <c r="AO27" s="442">
        <v>2.4341726845647049E-3</v>
      </c>
      <c r="AP27" s="318">
        <f t="shared" si="0"/>
        <v>1.1558435141754251</v>
      </c>
    </row>
    <row r="28" spans="1:42" ht="12.5" x14ac:dyDescent="0.2">
      <c r="A28" s="281" t="s">
        <v>469</v>
      </c>
      <c r="B28" s="283" t="s">
        <v>192</v>
      </c>
      <c r="C28" s="442">
        <v>1.23664652158004E-2</v>
      </c>
      <c r="D28" s="442">
        <v>1.0420305004266703E-2</v>
      </c>
      <c r="E28" s="442">
        <v>0</v>
      </c>
      <c r="F28" s="442">
        <v>5.472262751579364E-2</v>
      </c>
      <c r="G28" s="442">
        <v>1.4116281863138756E-2</v>
      </c>
      <c r="H28" s="442">
        <v>3.3082766188472855E-2</v>
      </c>
      <c r="I28" s="442">
        <v>6.965988972294275E-2</v>
      </c>
      <c r="J28" s="442">
        <v>3.4401156582833783E-2</v>
      </c>
      <c r="K28" s="442">
        <v>1.0321314931962047E-2</v>
      </c>
      <c r="L28" s="442">
        <v>3.7789241616762233E-2</v>
      </c>
      <c r="M28" s="442">
        <v>6.4088501516293445E-2</v>
      </c>
      <c r="N28" s="442">
        <v>0</v>
      </c>
      <c r="O28" s="442">
        <v>4.4542541429113507E-2</v>
      </c>
      <c r="P28" s="442">
        <v>2.8214350084221209E-2</v>
      </c>
      <c r="Q28" s="442">
        <v>6.8967104981047247E-4</v>
      </c>
      <c r="R28" s="442">
        <v>9.1793623630679003E-3</v>
      </c>
      <c r="S28" s="442">
        <v>4.1605259562709553E-4</v>
      </c>
      <c r="T28" s="442">
        <v>2.2170020749222382E-3</v>
      </c>
      <c r="U28" s="442">
        <v>1.2097400178542855E-2</v>
      </c>
      <c r="V28" s="442">
        <v>0</v>
      </c>
      <c r="W28" s="442">
        <v>6.8074839045392257E-4</v>
      </c>
      <c r="X28" s="442">
        <v>1.7613448189406494E-2</v>
      </c>
      <c r="Y28" s="442">
        <v>6.766187654441507E-3</v>
      </c>
      <c r="Z28" s="442">
        <v>1.1113776414268193</v>
      </c>
      <c r="AA28" s="442">
        <v>5.313838329298734E-2</v>
      </c>
      <c r="AB28" s="442">
        <v>8.0940211255962832E-2</v>
      </c>
      <c r="AC28" s="442">
        <v>2.6226158272888763E-2</v>
      </c>
      <c r="AD28" s="442">
        <v>5.0237444459346079E-3</v>
      </c>
      <c r="AE28" s="442">
        <v>1.2562798566778471E-4</v>
      </c>
      <c r="AF28" s="442">
        <v>1.0824257798745447E-2</v>
      </c>
      <c r="AG28" s="442">
        <v>2.2258389180600347E-4</v>
      </c>
      <c r="AH28" s="442">
        <v>1.5017846641185979E-2</v>
      </c>
      <c r="AI28" s="442">
        <v>2.4324669009820096E-2</v>
      </c>
      <c r="AJ28" s="442">
        <v>1.3778568643781216E-2</v>
      </c>
      <c r="AK28" s="442">
        <v>0</v>
      </c>
      <c r="AL28" s="442">
        <v>5.9713131900706248E-3</v>
      </c>
      <c r="AM28" s="442">
        <v>5.2736158354432336E-2</v>
      </c>
      <c r="AN28" s="442">
        <v>2.2780174513652995E-2</v>
      </c>
      <c r="AO28" s="442">
        <v>9.4685682214487137E-3</v>
      </c>
      <c r="AP28" s="318">
        <f t="shared" si="0"/>
        <v>1.8858726528916288</v>
      </c>
    </row>
    <row r="29" spans="1:42" ht="12.5" x14ac:dyDescent="0.2">
      <c r="A29" s="281" t="s">
        <v>470</v>
      </c>
      <c r="B29" s="283" t="s">
        <v>285</v>
      </c>
      <c r="C29" s="442">
        <v>1.1861224859109253E-4</v>
      </c>
      <c r="D29" s="442">
        <v>1.2292658804024227E-4</v>
      </c>
      <c r="E29" s="442">
        <v>0</v>
      </c>
      <c r="F29" s="442">
        <v>5.0261838028444672E-3</v>
      </c>
      <c r="G29" s="442">
        <v>2.0888765103352766E-3</v>
      </c>
      <c r="H29" s="442">
        <v>4.8286446568940539E-3</v>
      </c>
      <c r="I29" s="442">
        <v>3.4532919876401197E-3</v>
      </c>
      <c r="J29" s="442">
        <v>3.5275085322493834E-3</v>
      </c>
      <c r="K29" s="442">
        <v>2.7877556900124877E-4</v>
      </c>
      <c r="L29" s="442">
        <v>1.9868604012231519E-3</v>
      </c>
      <c r="M29" s="442">
        <v>2.0297420419171288E-3</v>
      </c>
      <c r="N29" s="442">
        <v>0</v>
      </c>
      <c r="O29" s="442">
        <v>1.6678403985761318E-4</v>
      </c>
      <c r="P29" s="442">
        <v>5.955007031773724E-5</v>
      </c>
      <c r="Q29" s="442">
        <v>2.8820171808517051E-5</v>
      </c>
      <c r="R29" s="442">
        <v>5.4773669676565814E-5</v>
      </c>
      <c r="S29" s="442">
        <v>3.4982865368739508E-5</v>
      </c>
      <c r="T29" s="442">
        <v>7.1431220962128316E-5</v>
      </c>
      <c r="U29" s="442">
        <v>9.1956173285368632E-4</v>
      </c>
      <c r="V29" s="442">
        <v>0</v>
      </c>
      <c r="W29" s="442">
        <v>3.6698663558185551E-5</v>
      </c>
      <c r="X29" s="442">
        <v>1.5918330413486085E-3</v>
      </c>
      <c r="Y29" s="442">
        <v>1.0634922491887567E-3</v>
      </c>
      <c r="Z29" s="442">
        <v>7.3619213313007759E-4</v>
      </c>
      <c r="AA29" s="442">
        <v>1.1040460256053888</v>
      </c>
      <c r="AB29" s="442">
        <v>1.2433452056241901E-2</v>
      </c>
      <c r="AC29" s="442">
        <v>2.2051687061749258E-3</v>
      </c>
      <c r="AD29" s="442">
        <v>1.0759452158225564E-4</v>
      </c>
      <c r="AE29" s="442">
        <v>1.3734469274907049E-5</v>
      </c>
      <c r="AF29" s="442">
        <v>2.4236828687453985E-3</v>
      </c>
      <c r="AG29" s="442">
        <v>2.3655210523583819E-6</v>
      </c>
      <c r="AH29" s="442">
        <v>4.7781602827420225E-3</v>
      </c>
      <c r="AI29" s="442">
        <v>1.029490884235427E-2</v>
      </c>
      <c r="AJ29" s="442">
        <v>5.2006286727639241E-3</v>
      </c>
      <c r="AK29" s="442">
        <v>0</v>
      </c>
      <c r="AL29" s="442">
        <v>5.3936006757737761E-5</v>
      </c>
      <c r="AM29" s="442">
        <v>1.1853643416763359E-2</v>
      </c>
      <c r="AN29" s="442">
        <v>1.1370404995003954E-3</v>
      </c>
      <c r="AO29" s="442">
        <v>3.9450833996631934E-3</v>
      </c>
      <c r="AP29" s="318">
        <f t="shared" si="0"/>
        <v>1.1827758836661488</v>
      </c>
    </row>
    <row r="30" spans="1:42" ht="12.5" x14ac:dyDescent="0.2">
      <c r="A30" s="281" t="s">
        <v>471</v>
      </c>
      <c r="B30" s="283" t="s">
        <v>281</v>
      </c>
      <c r="C30" s="442">
        <v>1.271359936949148E-4</v>
      </c>
      <c r="D30" s="442">
        <v>1.1825277985648709E-4</v>
      </c>
      <c r="E30" s="442">
        <v>0</v>
      </c>
      <c r="F30" s="442">
        <v>2.752149788468911E-3</v>
      </c>
      <c r="G30" s="442">
        <v>3.2635325973833195E-4</v>
      </c>
      <c r="H30" s="442">
        <v>2.6396791159442418E-4</v>
      </c>
      <c r="I30" s="442">
        <v>1.0611811754034923E-3</v>
      </c>
      <c r="J30" s="442">
        <v>1.8659585264807202E-3</v>
      </c>
      <c r="K30" s="442">
        <v>1.9922879755212219E-4</v>
      </c>
      <c r="L30" s="442">
        <v>2.742495057386922E-4</v>
      </c>
      <c r="M30" s="442">
        <v>1.37065613732976E-3</v>
      </c>
      <c r="N30" s="442">
        <v>0</v>
      </c>
      <c r="O30" s="442">
        <v>3.6380912112296635E-4</v>
      </c>
      <c r="P30" s="442">
        <v>2.2815288170815781E-4</v>
      </c>
      <c r="Q30" s="442">
        <v>1.0275487854460619E-5</v>
      </c>
      <c r="R30" s="442">
        <v>9.9924002423093546E-5</v>
      </c>
      <c r="S30" s="442">
        <v>1.418625839541654E-5</v>
      </c>
      <c r="T30" s="442">
        <v>4.4760149145682734E-5</v>
      </c>
      <c r="U30" s="442">
        <v>1.1462378374169022E-4</v>
      </c>
      <c r="V30" s="442">
        <v>0</v>
      </c>
      <c r="W30" s="442">
        <v>9.757924203694191E-6</v>
      </c>
      <c r="X30" s="442">
        <v>2.0978996645161361E-4</v>
      </c>
      <c r="Y30" s="442">
        <v>1.1776908352404759E-3</v>
      </c>
      <c r="Z30" s="442">
        <v>7.2084168756805667E-3</v>
      </c>
      <c r="AA30" s="442">
        <v>2.131399354920818E-3</v>
      </c>
      <c r="AB30" s="442">
        <v>1.0006588539939136</v>
      </c>
      <c r="AC30" s="442">
        <v>8.9424044433016254E-4</v>
      </c>
      <c r="AD30" s="442">
        <v>1.9267323714273754E-3</v>
      </c>
      <c r="AE30" s="442">
        <v>3.0628501777667389E-5</v>
      </c>
      <c r="AF30" s="442">
        <v>1.957962589121539E-3</v>
      </c>
      <c r="AG30" s="442">
        <v>3.5881290700446672E-6</v>
      </c>
      <c r="AH30" s="442">
        <v>1.4383498687822351E-2</v>
      </c>
      <c r="AI30" s="442">
        <v>2.9127271947583682E-3</v>
      </c>
      <c r="AJ30" s="442">
        <v>2.1854721645541385E-3</v>
      </c>
      <c r="AK30" s="442">
        <v>0</v>
      </c>
      <c r="AL30" s="442">
        <v>7.4288320546389227E-5</v>
      </c>
      <c r="AM30" s="442">
        <v>1.6263171676966844E-2</v>
      </c>
      <c r="AN30" s="442">
        <v>3.5029123225415582E-4</v>
      </c>
      <c r="AO30" s="442">
        <v>8.0243490063924474E-3</v>
      </c>
      <c r="AP30" s="318">
        <f t="shared" si="0"/>
        <v>1.0616133758232895</v>
      </c>
    </row>
    <row r="31" spans="1:42" ht="12.5" x14ac:dyDescent="0.2">
      <c r="A31" s="281" t="s">
        <v>472</v>
      </c>
      <c r="B31" s="283" t="s">
        <v>384</v>
      </c>
      <c r="C31" s="442">
        <v>1.1278611497952911E-2</v>
      </c>
      <c r="D31" s="442">
        <v>4.7692122552633722E-3</v>
      </c>
      <c r="E31" s="442">
        <v>0</v>
      </c>
      <c r="F31" s="442">
        <v>4.2632771406791439E-3</v>
      </c>
      <c r="G31" s="442">
        <v>8.8341702981908302E-3</v>
      </c>
      <c r="H31" s="442">
        <v>1.1395306490079929E-2</v>
      </c>
      <c r="I31" s="442">
        <v>1.4476902780335572E-2</v>
      </c>
      <c r="J31" s="442">
        <v>5.8778997173334841E-3</v>
      </c>
      <c r="K31" s="442">
        <v>1.7495479376265289E-3</v>
      </c>
      <c r="L31" s="442">
        <v>9.1637906156780656E-3</v>
      </c>
      <c r="M31" s="442">
        <v>6.3550693497106793E-3</v>
      </c>
      <c r="N31" s="442">
        <v>0</v>
      </c>
      <c r="O31" s="442">
        <v>6.2033967573916797E-3</v>
      </c>
      <c r="P31" s="442">
        <v>7.5489225462509867E-3</v>
      </c>
      <c r="Q31" s="442">
        <v>6.4085463443075003E-3</v>
      </c>
      <c r="R31" s="442">
        <v>5.8459136137136089E-3</v>
      </c>
      <c r="S31" s="442">
        <v>1.5896624345598676E-2</v>
      </c>
      <c r="T31" s="442">
        <v>1.0413820590373135E-2</v>
      </c>
      <c r="U31" s="442">
        <v>8.1257116747203914E-3</v>
      </c>
      <c r="V31" s="442">
        <v>0</v>
      </c>
      <c r="W31" s="442">
        <v>6.1631340594726991E-3</v>
      </c>
      <c r="X31" s="442">
        <v>1.1415263411392991E-2</v>
      </c>
      <c r="Y31" s="442">
        <v>9.0654927587253287E-3</v>
      </c>
      <c r="Z31" s="442">
        <v>3.1962322253025403E-3</v>
      </c>
      <c r="AA31" s="442">
        <v>3.5295435490368373E-3</v>
      </c>
      <c r="AB31" s="442">
        <v>3.3626241225167808E-3</v>
      </c>
      <c r="AC31" s="442">
        <v>1.0020545250149053</v>
      </c>
      <c r="AD31" s="442">
        <v>9.6957372403194166E-4</v>
      </c>
      <c r="AE31" s="442">
        <v>2.305540146119017E-4</v>
      </c>
      <c r="AF31" s="442">
        <v>2.0004829735281826E-3</v>
      </c>
      <c r="AG31" s="442">
        <v>1.6427564662934831E-4</v>
      </c>
      <c r="AH31" s="442">
        <v>1.8956744386696295E-3</v>
      </c>
      <c r="AI31" s="442">
        <v>3.4213887065688915E-3</v>
      </c>
      <c r="AJ31" s="442">
        <v>9.2219105386483237E-3</v>
      </c>
      <c r="AK31" s="442">
        <v>0</v>
      </c>
      <c r="AL31" s="442">
        <v>4.3011866804132789E-3</v>
      </c>
      <c r="AM31" s="442">
        <v>1.2120019207316845E-2</v>
      </c>
      <c r="AN31" s="442">
        <v>6.5094794130435823E-3</v>
      </c>
      <c r="AO31" s="442">
        <v>1.0061088450321699E-2</v>
      </c>
      <c r="AP31" s="318">
        <f t="shared" si="0"/>
        <v>1.2182280844400208</v>
      </c>
    </row>
    <row r="32" spans="1:42" ht="12.5" x14ac:dyDescent="0.2">
      <c r="A32" s="281" t="s">
        <v>473</v>
      </c>
      <c r="B32" s="283" t="s">
        <v>37</v>
      </c>
      <c r="C32" s="442">
        <v>6.7794358221227478E-4</v>
      </c>
      <c r="D32" s="442">
        <v>9.8743471020048884E-4</v>
      </c>
      <c r="E32" s="442">
        <v>0</v>
      </c>
      <c r="F32" s="442">
        <v>5.9933829841383205E-3</v>
      </c>
      <c r="G32" s="442">
        <v>1.0935854399309257E-3</v>
      </c>
      <c r="H32" s="442">
        <v>2.0993717117405186E-3</v>
      </c>
      <c r="I32" s="442">
        <v>1.2993011340783971E-3</v>
      </c>
      <c r="J32" s="442">
        <v>8.5285553799372836E-4</v>
      </c>
      <c r="K32" s="442">
        <v>7.2590106979740141E-4</v>
      </c>
      <c r="L32" s="442">
        <v>5.2722808563913752E-4</v>
      </c>
      <c r="M32" s="442">
        <v>1.5839191100629763E-3</v>
      </c>
      <c r="N32" s="442">
        <v>0</v>
      </c>
      <c r="O32" s="442">
        <v>1.2581579348431291E-3</v>
      </c>
      <c r="P32" s="442">
        <v>1.0634648815236365E-3</v>
      </c>
      <c r="Q32" s="442">
        <v>4.5520009151569332E-5</v>
      </c>
      <c r="R32" s="442">
        <v>9.396316278590045E-4</v>
      </c>
      <c r="S32" s="442">
        <v>3.5984152172521647E-5</v>
      </c>
      <c r="T32" s="442">
        <v>7.2902880339955557E-5</v>
      </c>
      <c r="U32" s="442">
        <v>7.7907126733861478E-4</v>
      </c>
      <c r="V32" s="442">
        <v>0</v>
      </c>
      <c r="W32" s="442">
        <v>3.6751072009466465E-5</v>
      </c>
      <c r="X32" s="442">
        <v>2.6830822488116313E-3</v>
      </c>
      <c r="Y32" s="442">
        <v>1.566756639779236E-3</v>
      </c>
      <c r="Z32" s="442">
        <v>2.6450107346132445E-3</v>
      </c>
      <c r="AA32" s="442">
        <v>3.1411848820778075E-3</v>
      </c>
      <c r="AB32" s="442">
        <v>3.1781241544285013E-3</v>
      </c>
      <c r="AC32" s="442">
        <v>2.2682855007065514E-3</v>
      </c>
      <c r="AD32" s="442">
        <v>1.0052654420538913</v>
      </c>
      <c r="AE32" s="442">
        <v>8.4759005855144925E-3</v>
      </c>
      <c r="AF32" s="442">
        <v>1.4009155059621261E-3</v>
      </c>
      <c r="AG32" s="442">
        <v>2.92279777765988E-4</v>
      </c>
      <c r="AH32" s="442">
        <v>2.4937304529762034E-3</v>
      </c>
      <c r="AI32" s="442">
        <v>1.0781972125710518E-3</v>
      </c>
      <c r="AJ32" s="442">
        <v>1.0409188287936301E-3</v>
      </c>
      <c r="AK32" s="442">
        <v>0</v>
      </c>
      <c r="AL32" s="442">
        <v>1.4571170612599569E-3</v>
      </c>
      <c r="AM32" s="442">
        <v>1.61360297485831E-3</v>
      </c>
      <c r="AN32" s="442">
        <v>4.4310618768804238E-4</v>
      </c>
      <c r="AO32" s="442">
        <v>1.0662192695916218E-3</v>
      </c>
      <c r="AP32" s="318">
        <f t="shared" si="0"/>
        <v>1.0591160619927302</v>
      </c>
    </row>
    <row r="33" spans="1:42" ht="12.5" x14ac:dyDescent="0.2">
      <c r="A33" s="281" t="s">
        <v>474</v>
      </c>
      <c r="B33" s="283" t="s">
        <v>38</v>
      </c>
      <c r="C33" s="442">
        <v>2.1295348580263372E-3</v>
      </c>
      <c r="D33" s="442">
        <v>3.1228027093631354E-4</v>
      </c>
      <c r="E33" s="442">
        <v>0</v>
      </c>
      <c r="F33" s="442">
        <v>5.5264042326510299E-3</v>
      </c>
      <c r="G33" s="442">
        <v>7.2871131796129873E-4</v>
      </c>
      <c r="H33" s="442">
        <v>3.3535142145816816E-3</v>
      </c>
      <c r="I33" s="442">
        <v>1.4622071411925057E-3</v>
      </c>
      <c r="J33" s="442">
        <v>1.3683687911457672E-3</v>
      </c>
      <c r="K33" s="442">
        <v>3.8783810187135325E-4</v>
      </c>
      <c r="L33" s="442">
        <v>3.389876716387024E-4</v>
      </c>
      <c r="M33" s="442">
        <v>1.699708958616267E-3</v>
      </c>
      <c r="N33" s="442">
        <v>0</v>
      </c>
      <c r="O33" s="442">
        <v>4.2401107932983075E-4</v>
      </c>
      <c r="P33" s="442">
        <v>3.3772182661761716E-4</v>
      </c>
      <c r="Q33" s="442">
        <v>1.6772880147826886E-4</v>
      </c>
      <c r="R33" s="442">
        <v>2.5644144278113028E-4</v>
      </c>
      <c r="S33" s="442">
        <v>3.0086361753502318E-4</v>
      </c>
      <c r="T33" s="442">
        <v>2.3702450443659486E-4</v>
      </c>
      <c r="U33" s="442">
        <v>1.3380187873305879E-3</v>
      </c>
      <c r="V33" s="442">
        <v>0</v>
      </c>
      <c r="W33" s="442">
        <v>1.4820181524172332E-4</v>
      </c>
      <c r="X33" s="442">
        <v>7.7407206098740512E-4</v>
      </c>
      <c r="Y33" s="442">
        <v>2.9359525447205234E-3</v>
      </c>
      <c r="Z33" s="442">
        <v>1.9774947268055344E-3</v>
      </c>
      <c r="AA33" s="442">
        <v>5.3563643290429372E-4</v>
      </c>
      <c r="AB33" s="442">
        <v>5.9849982368215422E-4</v>
      </c>
      <c r="AC33" s="442">
        <v>1.8965142712628516E-2</v>
      </c>
      <c r="AD33" s="442">
        <v>9.9283726400320928E-3</v>
      </c>
      <c r="AE33" s="442">
        <v>1.0068075569954209</v>
      </c>
      <c r="AF33" s="442">
        <v>1.6037561160667631E-2</v>
      </c>
      <c r="AG33" s="442">
        <v>2.8500571662013072E-2</v>
      </c>
      <c r="AH33" s="442">
        <v>1.4042357206220377E-3</v>
      </c>
      <c r="AI33" s="442">
        <v>4.3134161569190754E-3</v>
      </c>
      <c r="AJ33" s="442">
        <v>1.3151801967650928E-2</v>
      </c>
      <c r="AK33" s="442">
        <v>0</v>
      </c>
      <c r="AL33" s="442">
        <v>3.5810417270746545E-3</v>
      </c>
      <c r="AM33" s="442">
        <v>6.6514602543226043E-3</v>
      </c>
      <c r="AN33" s="442">
        <v>5.360866658496872E-4</v>
      </c>
      <c r="AO33" s="442">
        <v>1.7740219054088208E-2</v>
      </c>
      <c r="AP33" s="318">
        <f t="shared" si="0"/>
        <v>1.1372164706856733</v>
      </c>
    </row>
    <row r="34" spans="1:42" ht="12.5" x14ac:dyDescent="0.2">
      <c r="A34" s="281" t="s">
        <v>475</v>
      </c>
      <c r="B34" s="283" t="s">
        <v>476</v>
      </c>
      <c r="C34" s="442">
        <v>6.0004866452435437E-3</v>
      </c>
      <c r="D34" s="442">
        <v>7.4653011832685225E-3</v>
      </c>
      <c r="E34" s="442">
        <v>0</v>
      </c>
      <c r="F34" s="442">
        <v>5.3441322740639396E-3</v>
      </c>
      <c r="G34" s="442">
        <v>4.6714461024840743E-3</v>
      </c>
      <c r="H34" s="442">
        <v>4.5779164167752779E-3</v>
      </c>
      <c r="I34" s="442">
        <v>8.1397475555189738E-3</v>
      </c>
      <c r="J34" s="442">
        <v>4.7629304161007245E-3</v>
      </c>
      <c r="K34" s="442">
        <v>3.5705532640175459E-3</v>
      </c>
      <c r="L34" s="442">
        <v>3.2738320250048744E-3</v>
      </c>
      <c r="M34" s="442">
        <v>9.7982237321604954E-3</v>
      </c>
      <c r="N34" s="442">
        <v>0</v>
      </c>
      <c r="O34" s="442">
        <v>5.8315182782070589E-3</v>
      </c>
      <c r="P34" s="442">
        <v>3.5214572194439257E-3</v>
      </c>
      <c r="Q34" s="442">
        <v>1.3147050263302934E-4</v>
      </c>
      <c r="R34" s="442">
        <v>1.6960684290359702E-3</v>
      </c>
      <c r="S34" s="442">
        <v>6.7282704138522511E-5</v>
      </c>
      <c r="T34" s="442">
        <v>3.3125568948860702E-4</v>
      </c>
      <c r="U34" s="442">
        <v>3.718747563951541E-3</v>
      </c>
      <c r="V34" s="442">
        <v>0</v>
      </c>
      <c r="W34" s="442">
        <v>1.1832119252425559E-4</v>
      </c>
      <c r="X34" s="442">
        <v>2.6904173149714151E-2</v>
      </c>
      <c r="Y34" s="442">
        <v>5.4713635654609905E-3</v>
      </c>
      <c r="Z34" s="442">
        <v>7.1526437158144227E-3</v>
      </c>
      <c r="AA34" s="442">
        <v>3.1968497354688684E-3</v>
      </c>
      <c r="AB34" s="442">
        <v>8.5153528492954381E-3</v>
      </c>
      <c r="AC34" s="442">
        <v>4.2412110062796157E-3</v>
      </c>
      <c r="AD34" s="442">
        <v>5.0453497679410087E-3</v>
      </c>
      <c r="AE34" s="442">
        <v>9.9389766651045199E-5</v>
      </c>
      <c r="AF34" s="442">
        <v>1.0083804790026973</v>
      </c>
      <c r="AG34" s="442">
        <v>5.3653419553938733E-5</v>
      </c>
      <c r="AH34" s="442">
        <v>4.7955833119782505E-3</v>
      </c>
      <c r="AI34" s="442">
        <v>4.1507745366078201E-3</v>
      </c>
      <c r="AJ34" s="442">
        <v>2.5600639058805242E-3</v>
      </c>
      <c r="AK34" s="442">
        <v>0</v>
      </c>
      <c r="AL34" s="442">
        <v>1.3862895730481252E-3</v>
      </c>
      <c r="AM34" s="442">
        <v>9.3403436700027053E-3</v>
      </c>
      <c r="AN34" s="442">
        <v>4.3113617710728398E-3</v>
      </c>
      <c r="AO34" s="442">
        <v>1.6939433630442879E-2</v>
      </c>
      <c r="AP34" s="318">
        <f t="shared" si="0"/>
        <v>1.1686255739415279</v>
      </c>
    </row>
    <row r="35" spans="1:42" ht="12.5" x14ac:dyDescent="0.2">
      <c r="A35" s="281" t="s">
        <v>477</v>
      </c>
      <c r="B35" s="283" t="s">
        <v>193</v>
      </c>
      <c r="C35" s="442">
        <v>2.7882490504250184E-5</v>
      </c>
      <c r="D35" s="442">
        <v>6.4075240486605621E-6</v>
      </c>
      <c r="E35" s="442">
        <v>0</v>
      </c>
      <c r="F35" s="442">
        <v>8.5898552853920707E-5</v>
      </c>
      <c r="G35" s="442">
        <v>4.0424894211446864E-5</v>
      </c>
      <c r="H35" s="442">
        <v>4.4925283847938685E-5</v>
      </c>
      <c r="I35" s="442">
        <v>5.3858164931083681E-5</v>
      </c>
      <c r="J35" s="442">
        <v>9.4013301397385466E-5</v>
      </c>
      <c r="K35" s="442">
        <v>6.1894228733421876E-6</v>
      </c>
      <c r="L35" s="442">
        <v>2.1762831318667367E-5</v>
      </c>
      <c r="M35" s="442">
        <v>5.3038012615014518E-5</v>
      </c>
      <c r="N35" s="442">
        <v>0</v>
      </c>
      <c r="O35" s="442">
        <v>8.9193178376902765E-6</v>
      </c>
      <c r="P35" s="442">
        <v>7.5910777072876089E-6</v>
      </c>
      <c r="Q35" s="442">
        <v>4.8744971835457181E-6</v>
      </c>
      <c r="R35" s="442">
        <v>6.8854367934230218E-5</v>
      </c>
      <c r="S35" s="442">
        <v>5.0203917615199795E-6</v>
      </c>
      <c r="T35" s="442">
        <v>4.5486992909807235E-6</v>
      </c>
      <c r="U35" s="442">
        <v>1.0860323771631494E-4</v>
      </c>
      <c r="V35" s="442">
        <v>0</v>
      </c>
      <c r="W35" s="442">
        <v>4.1638532112437581E-6</v>
      </c>
      <c r="X35" s="442">
        <v>3.2755174453422337E-5</v>
      </c>
      <c r="Y35" s="442">
        <v>7.890480784312699E-5</v>
      </c>
      <c r="Z35" s="442">
        <v>6.3967909410174789E-5</v>
      </c>
      <c r="AA35" s="442">
        <v>3.7491192749534042E-4</v>
      </c>
      <c r="AB35" s="442">
        <v>1.0759561225184899E-4</v>
      </c>
      <c r="AC35" s="442">
        <v>3.1646380845449796E-4</v>
      </c>
      <c r="AD35" s="442">
        <v>4.8280451908775269E-4</v>
      </c>
      <c r="AE35" s="442">
        <v>4.9794500518237409E-6</v>
      </c>
      <c r="AF35" s="442">
        <v>1.3129822612936796E-4</v>
      </c>
      <c r="AG35" s="442">
        <v>1.0003349193636484</v>
      </c>
      <c r="AH35" s="442">
        <v>2.5334863657891862E-4</v>
      </c>
      <c r="AI35" s="442">
        <v>2.2830841516151805E-4</v>
      </c>
      <c r="AJ35" s="442">
        <v>1.00450376959069E-4</v>
      </c>
      <c r="AK35" s="442">
        <v>0</v>
      </c>
      <c r="AL35" s="442">
        <v>1.6192522663257118E-4</v>
      </c>
      <c r="AM35" s="442">
        <v>1.8731205507916223E-4</v>
      </c>
      <c r="AN35" s="442">
        <v>1.8416740788015316E-5</v>
      </c>
      <c r="AO35" s="442">
        <v>5.102462710732113E-4</v>
      </c>
      <c r="AP35" s="318">
        <f t="shared" si="0"/>
        <v>1.0035253381712697</v>
      </c>
    </row>
    <row r="36" spans="1:42" ht="12.5" x14ac:dyDescent="0.2">
      <c r="A36" s="281" t="s">
        <v>478</v>
      </c>
      <c r="B36" s="283" t="s">
        <v>39</v>
      </c>
      <c r="C36" s="442">
        <v>3.7143833486874903E-4</v>
      </c>
      <c r="D36" s="442">
        <v>5.0094079865143444E-4</v>
      </c>
      <c r="E36" s="442">
        <v>0</v>
      </c>
      <c r="F36" s="442">
        <v>1.6090542912861438E-3</v>
      </c>
      <c r="G36" s="442">
        <v>7.5968868075623416E-4</v>
      </c>
      <c r="H36" s="442">
        <v>4.2358414887654885E-4</v>
      </c>
      <c r="I36" s="442">
        <v>3.7102101639914091E-4</v>
      </c>
      <c r="J36" s="442">
        <v>1.8152644427668263E-4</v>
      </c>
      <c r="K36" s="442">
        <v>9.2713182017517518E-5</v>
      </c>
      <c r="L36" s="442">
        <v>1.9038338481827894E-4</v>
      </c>
      <c r="M36" s="442">
        <v>9.4890062796507547E-4</v>
      </c>
      <c r="N36" s="442">
        <v>0</v>
      </c>
      <c r="O36" s="442">
        <v>4.5834235207853254E-4</v>
      </c>
      <c r="P36" s="442">
        <v>7.7811526633416827E-4</v>
      </c>
      <c r="Q36" s="442">
        <v>1.7665131847579049E-5</v>
      </c>
      <c r="R36" s="442">
        <v>7.1038842429627374E-4</v>
      </c>
      <c r="S36" s="442">
        <v>1.3880902495163027E-5</v>
      </c>
      <c r="T36" s="442">
        <v>3.5713810631633151E-5</v>
      </c>
      <c r="U36" s="442">
        <v>2.9988251983358651E-4</v>
      </c>
      <c r="V36" s="442">
        <v>0</v>
      </c>
      <c r="W36" s="442">
        <v>1.4159249478356908E-5</v>
      </c>
      <c r="X36" s="442">
        <v>4.0014339722739518E-4</v>
      </c>
      <c r="Y36" s="442">
        <v>1.4396501454158289E-3</v>
      </c>
      <c r="Z36" s="442">
        <v>4.1545406763663208E-4</v>
      </c>
      <c r="AA36" s="442">
        <v>1.2377435631365813E-3</v>
      </c>
      <c r="AB36" s="442">
        <v>2.0192484007607934E-3</v>
      </c>
      <c r="AC36" s="442">
        <v>8.7499212752171075E-4</v>
      </c>
      <c r="AD36" s="442">
        <v>9.6304113786329986E-4</v>
      </c>
      <c r="AE36" s="442">
        <v>2.2774566164629565E-5</v>
      </c>
      <c r="AF36" s="442">
        <v>1.1411739090105963E-3</v>
      </c>
      <c r="AG36" s="442">
        <v>2.1161971854110449E-5</v>
      </c>
      <c r="AH36" s="442">
        <v>1.0003958427115129</v>
      </c>
      <c r="AI36" s="442">
        <v>1.3356579145317635E-3</v>
      </c>
      <c r="AJ36" s="442">
        <v>4.8448082296468872E-4</v>
      </c>
      <c r="AK36" s="442">
        <v>0</v>
      </c>
      <c r="AL36" s="442">
        <v>5.5939807016265109E-4</v>
      </c>
      <c r="AM36" s="442">
        <v>4.5993726355550267E-4</v>
      </c>
      <c r="AN36" s="442">
        <v>1.2634493397453635E-4</v>
      </c>
      <c r="AO36" s="442">
        <v>0.19168292330718983</v>
      </c>
      <c r="AP36" s="318">
        <f t="shared" si="0"/>
        <v>1.0196744435702048</v>
      </c>
    </row>
    <row r="37" spans="1:42" ht="12.5" x14ac:dyDescent="0.2">
      <c r="A37" s="281" t="s">
        <v>479</v>
      </c>
      <c r="B37" s="283" t="s">
        <v>40</v>
      </c>
      <c r="C37" s="442">
        <v>1.204461978943308E-6</v>
      </c>
      <c r="D37" s="442">
        <v>6.5655874854854273E-7</v>
      </c>
      <c r="E37" s="442">
        <v>0</v>
      </c>
      <c r="F37" s="442">
        <v>2.5840929384221548E-6</v>
      </c>
      <c r="G37" s="442">
        <v>8.7262759107036581E-5</v>
      </c>
      <c r="H37" s="442">
        <v>1.5881470272574198E-6</v>
      </c>
      <c r="I37" s="442">
        <v>3.277164971983898E-6</v>
      </c>
      <c r="J37" s="442">
        <v>1.6615037118153574E-6</v>
      </c>
      <c r="K37" s="442">
        <v>4.8617291546793859E-7</v>
      </c>
      <c r="L37" s="442">
        <v>1.7794672639114147E-6</v>
      </c>
      <c r="M37" s="442">
        <v>3.0225275898617348E-6</v>
      </c>
      <c r="N37" s="442">
        <v>0</v>
      </c>
      <c r="O37" s="442">
        <v>2.0966955057488354E-6</v>
      </c>
      <c r="P37" s="442">
        <v>1.3258806715181578E-6</v>
      </c>
      <c r="Q37" s="442">
        <v>8.7249524505273589E-6</v>
      </c>
      <c r="R37" s="442">
        <v>5.1556556658219989E-6</v>
      </c>
      <c r="S37" s="442">
        <v>2.0078020020624984E-8</v>
      </c>
      <c r="T37" s="442">
        <v>1.0480937084774664E-7</v>
      </c>
      <c r="U37" s="442">
        <v>5.8502215030786342E-4</v>
      </c>
      <c r="V37" s="442">
        <v>0</v>
      </c>
      <c r="W37" s="442">
        <v>8.3732907511060163E-6</v>
      </c>
      <c r="X37" s="442">
        <v>1.5994883437571543E-6</v>
      </c>
      <c r="Y37" s="442">
        <v>2.0143217449116535E-6</v>
      </c>
      <c r="Z37" s="442">
        <v>5.1699105124822436E-5</v>
      </c>
      <c r="AA37" s="442">
        <v>2.5969943114488437E-6</v>
      </c>
      <c r="AB37" s="442">
        <v>3.8064639493231802E-6</v>
      </c>
      <c r="AC37" s="442">
        <v>1.2656316446565321E-6</v>
      </c>
      <c r="AD37" s="442">
        <v>2.9285240239501324E-7</v>
      </c>
      <c r="AE37" s="442">
        <v>2.4157932137615744E-8</v>
      </c>
      <c r="AF37" s="442">
        <v>5.5830314487643366E-7</v>
      </c>
      <c r="AG37" s="442">
        <v>9.3139056253956931E-8</v>
      </c>
      <c r="AH37" s="442">
        <v>1.1657715143236773E-6</v>
      </c>
      <c r="AI37" s="442">
        <v>1.0000012781061856</v>
      </c>
      <c r="AJ37" s="442">
        <v>7.0207775986778083E-7</v>
      </c>
      <c r="AK37" s="442">
        <v>0</v>
      </c>
      <c r="AL37" s="442">
        <v>2.5204876622652456E-6</v>
      </c>
      <c r="AM37" s="442">
        <v>3.0929256855959944E-6</v>
      </c>
      <c r="AN37" s="442">
        <v>1.0761498610262274E-6</v>
      </c>
      <c r="AO37" s="442">
        <v>1.0625285442980762E-6</v>
      </c>
      <c r="AP37" s="318">
        <f t="shared" si="0"/>
        <v>1.00078813234532</v>
      </c>
    </row>
    <row r="38" spans="1:42" ht="12.5" x14ac:dyDescent="0.2">
      <c r="A38" s="281" t="s">
        <v>480</v>
      </c>
      <c r="B38" s="283" t="s">
        <v>481</v>
      </c>
      <c r="C38" s="442">
        <v>1.3794208863276569E-5</v>
      </c>
      <c r="D38" s="442">
        <v>1.7288520232300744E-5</v>
      </c>
      <c r="E38" s="442">
        <v>0</v>
      </c>
      <c r="F38" s="442">
        <v>2.4198898951737262E-5</v>
      </c>
      <c r="G38" s="442">
        <v>1.4691156514248199E-5</v>
      </c>
      <c r="H38" s="442">
        <v>1.2534666588887491E-5</v>
      </c>
      <c r="I38" s="442">
        <v>1.9618218634151864E-5</v>
      </c>
      <c r="J38" s="442">
        <v>1.0955879502122514E-5</v>
      </c>
      <c r="K38" s="442">
        <v>7.2867401930053673E-6</v>
      </c>
      <c r="L38" s="442">
        <v>8.5864295569578466E-6</v>
      </c>
      <c r="M38" s="442">
        <v>2.6917535878356006E-5</v>
      </c>
      <c r="N38" s="442">
        <v>0</v>
      </c>
      <c r="O38" s="442">
        <v>1.5403344889988552E-5</v>
      </c>
      <c r="P38" s="442">
        <v>1.3383204901294945E-5</v>
      </c>
      <c r="Q38" s="442">
        <v>3.9449482472015494E-7</v>
      </c>
      <c r="R38" s="442">
        <v>8.9807347802614619E-6</v>
      </c>
      <c r="S38" s="442">
        <v>2.4318042323564984E-7</v>
      </c>
      <c r="T38" s="442">
        <v>9.4112643770498738E-7</v>
      </c>
      <c r="U38" s="442">
        <v>9.2748993900446865E-6</v>
      </c>
      <c r="V38" s="442">
        <v>0</v>
      </c>
      <c r="W38" s="442">
        <v>3.4329293632292814E-7</v>
      </c>
      <c r="X38" s="442">
        <v>5.0258872243996166E-5</v>
      </c>
      <c r="Y38" s="442">
        <v>2.1264996937826917E-5</v>
      </c>
      <c r="Z38" s="442">
        <v>5.7170758979444136E-5</v>
      </c>
      <c r="AA38" s="442">
        <v>1.7451221828442889E-5</v>
      </c>
      <c r="AB38" s="442">
        <v>3.3944386020784198E-5</v>
      </c>
      <c r="AC38" s="442">
        <v>1.5329043336536472E-5</v>
      </c>
      <c r="AD38" s="442">
        <v>1.6631911047708022E-5</v>
      </c>
      <c r="AE38" s="442">
        <v>3.5922432651675281E-7</v>
      </c>
      <c r="AF38" s="442">
        <v>1.7480263620857917E-3</v>
      </c>
      <c r="AG38" s="442">
        <v>2.7102451961926111E-7</v>
      </c>
      <c r="AH38" s="442">
        <v>1.2012256900713509E-5</v>
      </c>
      <c r="AI38" s="442">
        <v>1.8807471431797447E-5</v>
      </c>
      <c r="AJ38" s="442">
        <v>1.0124361199689191</v>
      </c>
      <c r="AK38" s="442">
        <v>0</v>
      </c>
      <c r="AL38" s="442">
        <v>7.1124087809608182E-6</v>
      </c>
      <c r="AM38" s="442">
        <v>2.1771315118648025E-5</v>
      </c>
      <c r="AN38" s="442">
        <v>9.2996096140982544E-6</v>
      </c>
      <c r="AO38" s="442">
        <v>1.5713482342440553E-3</v>
      </c>
      <c r="AP38" s="318">
        <f t="shared" si="0"/>
        <v>1.0146706673655908</v>
      </c>
    </row>
    <row r="39" spans="1:42" ht="12.5" x14ac:dyDescent="0.2">
      <c r="A39" s="281" t="s">
        <v>482</v>
      </c>
      <c r="B39" s="283" t="s">
        <v>483</v>
      </c>
      <c r="C39" s="442">
        <v>0</v>
      </c>
      <c r="D39" s="442">
        <v>0</v>
      </c>
      <c r="E39" s="442">
        <v>0</v>
      </c>
      <c r="F39" s="442">
        <v>0</v>
      </c>
      <c r="G39" s="442">
        <v>0</v>
      </c>
      <c r="H39" s="442">
        <v>0</v>
      </c>
      <c r="I39" s="442">
        <v>0</v>
      </c>
      <c r="J39" s="442">
        <v>0</v>
      </c>
      <c r="K39" s="442">
        <v>0</v>
      </c>
      <c r="L39" s="442">
        <v>0</v>
      </c>
      <c r="M39" s="442">
        <v>0</v>
      </c>
      <c r="N39" s="442">
        <v>0</v>
      </c>
      <c r="O39" s="442">
        <v>0</v>
      </c>
      <c r="P39" s="442">
        <v>0</v>
      </c>
      <c r="Q39" s="442">
        <v>0</v>
      </c>
      <c r="R39" s="442">
        <v>0</v>
      </c>
      <c r="S39" s="442">
        <v>0</v>
      </c>
      <c r="T39" s="442">
        <v>0</v>
      </c>
      <c r="U39" s="442">
        <v>0</v>
      </c>
      <c r="V39" s="442">
        <v>0</v>
      </c>
      <c r="W39" s="442">
        <v>0</v>
      </c>
      <c r="X39" s="442">
        <v>0</v>
      </c>
      <c r="Y39" s="442">
        <v>0</v>
      </c>
      <c r="Z39" s="442">
        <v>0</v>
      </c>
      <c r="AA39" s="442">
        <v>0</v>
      </c>
      <c r="AB39" s="442">
        <v>0</v>
      </c>
      <c r="AC39" s="442">
        <v>0</v>
      </c>
      <c r="AD39" s="442">
        <v>0</v>
      </c>
      <c r="AE39" s="442">
        <v>0</v>
      </c>
      <c r="AF39" s="442">
        <v>0</v>
      </c>
      <c r="AG39" s="442">
        <v>0</v>
      </c>
      <c r="AH39" s="442">
        <v>0</v>
      </c>
      <c r="AI39" s="442">
        <v>0</v>
      </c>
      <c r="AJ39" s="442">
        <v>0</v>
      </c>
      <c r="AK39" s="442">
        <v>1</v>
      </c>
      <c r="AL39" s="442">
        <v>0</v>
      </c>
      <c r="AM39" s="442">
        <v>0</v>
      </c>
      <c r="AN39" s="442">
        <v>0</v>
      </c>
      <c r="AO39" s="442">
        <v>0</v>
      </c>
      <c r="AP39" s="318">
        <f t="shared" si="0"/>
        <v>1</v>
      </c>
    </row>
    <row r="40" spans="1:42" ht="12.5" x14ac:dyDescent="0.2">
      <c r="A40" s="281" t="s">
        <v>484</v>
      </c>
      <c r="B40" s="283" t="s">
        <v>41</v>
      </c>
      <c r="C40" s="442">
        <v>4.2939194472113914E-3</v>
      </c>
      <c r="D40" s="442">
        <v>4.3922385196100188E-3</v>
      </c>
      <c r="E40" s="442">
        <v>0</v>
      </c>
      <c r="F40" s="442">
        <v>1.1969152535678205E-2</v>
      </c>
      <c r="G40" s="442">
        <v>6.2702167080891389E-3</v>
      </c>
      <c r="H40" s="442">
        <v>6.4369264819362114E-3</v>
      </c>
      <c r="I40" s="442">
        <v>4.9705404742502561E-3</v>
      </c>
      <c r="J40" s="442">
        <v>9.0024427824428512E-3</v>
      </c>
      <c r="K40" s="442">
        <v>2.0609334917844726E-3</v>
      </c>
      <c r="L40" s="442">
        <v>7.1015699370743897E-3</v>
      </c>
      <c r="M40" s="442">
        <v>1.1390369624749938E-2</v>
      </c>
      <c r="N40" s="442">
        <v>0</v>
      </c>
      <c r="O40" s="442">
        <v>2.7807788828460435E-3</v>
      </c>
      <c r="P40" s="442">
        <v>5.2543392322495271E-3</v>
      </c>
      <c r="Q40" s="442">
        <v>8.0763119428401871E-3</v>
      </c>
      <c r="R40" s="442">
        <v>6.0845643776425828E-3</v>
      </c>
      <c r="S40" s="442">
        <v>2.5919704668923892E-4</v>
      </c>
      <c r="T40" s="442">
        <v>4.6016029556510617E-4</v>
      </c>
      <c r="U40" s="442">
        <v>7.5252987594736486E-3</v>
      </c>
      <c r="V40" s="442">
        <v>0</v>
      </c>
      <c r="W40" s="442">
        <v>4.0158896668329412E-3</v>
      </c>
      <c r="X40" s="442">
        <v>6.4255574338437415E-3</v>
      </c>
      <c r="Y40" s="442">
        <v>1.8001540454459192E-2</v>
      </c>
      <c r="Z40" s="442">
        <v>1.4614128242435359E-2</v>
      </c>
      <c r="AA40" s="442">
        <v>2.8574051647586154E-2</v>
      </c>
      <c r="AB40" s="442">
        <v>1.3198039701177772E-2</v>
      </c>
      <c r="AC40" s="442">
        <v>1.6338662086920565E-2</v>
      </c>
      <c r="AD40" s="442">
        <v>2.0815634468514171E-2</v>
      </c>
      <c r="AE40" s="442">
        <v>7.6252635520612972E-4</v>
      </c>
      <c r="AF40" s="442">
        <v>1.7847696932867106E-2</v>
      </c>
      <c r="AG40" s="442">
        <v>3.7608264986246913E-2</v>
      </c>
      <c r="AH40" s="442">
        <v>1.7500169246846723E-2</v>
      </c>
      <c r="AI40" s="442">
        <v>1.3402250796970975E-2</v>
      </c>
      <c r="AJ40" s="442">
        <v>9.291140173486867E-3</v>
      </c>
      <c r="AK40" s="442">
        <v>0</v>
      </c>
      <c r="AL40" s="442">
        <v>1.0246453018793575</v>
      </c>
      <c r="AM40" s="442">
        <v>6.679846337111473E-3</v>
      </c>
      <c r="AN40" s="442">
        <v>1.7128543801980219E-3</v>
      </c>
      <c r="AO40" s="442">
        <v>9.2320720306271649E-3</v>
      </c>
      <c r="AP40" s="318">
        <f t="shared" si="0"/>
        <v>1.3497625153301949</v>
      </c>
    </row>
    <row r="41" spans="1:42" ht="12.5" x14ac:dyDescent="0.2">
      <c r="A41" s="286">
        <v>37</v>
      </c>
      <c r="B41" s="283" t="s">
        <v>42</v>
      </c>
      <c r="C41" s="442">
        <v>4.5492427580403331E-6</v>
      </c>
      <c r="D41" s="442">
        <v>1.9387299218378399E-6</v>
      </c>
      <c r="E41" s="442">
        <v>0</v>
      </c>
      <c r="F41" s="442">
        <v>5.3522580587349625E-6</v>
      </c>
      <c r="G41" s="442">
        <v>8.362084465677771E-5</v>
      </c>
      <c r="H41" s="442">
        <v>5.4200582495680631E-6</v>
      </c>
      <c r="I41" s="442">
        <v>7.6350163275727868E-6</v>
      </c>
      <c r="J41" s="442">
        <v>3.6979742048565981E-6</v>
      </c>
      <c r="K41" s="442">
        <v>1.0144287779722404E-6</v>
      </c>
      <c r="L41" s="442">
        <v>4.4314560702704211E-6</v>
      </c>
      <c r="M41" s="442">
        <v>5.8635444252316825E-6</v>
      </c>
      <c r="N41" s="442">
        <v>0</v>
      </c>
      <c r="O41" s="442">
        <v>4.2921211302900818E-6</v>
      </c>
      <c r="P41" s="442">
        <v>3.2436562369720444E-6</v>
      </c>
      <c r="Q41" s="442">
        <v>1.5463809466428828E-6</v>
      </c>
      <c r="R41" s="442">
        <v>1.9557508122448584E-6</v>
      </c>
      <c r="S41" s="442">
        <v>3.7048136755057475E-6</v>
      </c>
      <c r="T41" s="442">
        <v>2.5583033187649594E-6</v>
      </c>
      <c r="U41" s="442">
        <v>3.5874916577080989E-6</v>
      </c>
      <c r="V41" s="442">
        <v>0</v>
      </c>
      <c r="W41" s="442">
        <v>1.4850572382638589E-6</v>
      </c>
      <c r="X41" s="442">
        <v>4.0679762587839238E-6</v>
      </c>
      <c r="Y41" s="442">
        <v>1.4456825986153355E-4</v>
      </c>
      <c r="Z41" s="442">
        <v>5.1556305888156607E-5</v>
      </c>
      <c r="AA41" s="442">
        <v>8.6230816348186562E-6</v>
      </c>
      <c r="AB41" s="442">
        <v>5.57866778517302E-6</v>
      </c>
      <c r="AC41" s="442">
        <v>2.3353544923551662E-4</v>
      </c>
      <c r="AD41" s="442">
        <v>2.7913161769897683E-6</v>
      </c>
      <c r="AE41" s="442">
        <v>1.6260382508987477E-4</v>
      </c>
      <c r="AF41" s="442">
        <v>1.278569480619373E-5</v>
      </c>
      <c r="AG41" s="442">
        <v>4.6600290066050592E-6</v>
      </c>
      <c r="AH41" s="442">
        <v>1.4945670593113664E-4</v>
      </c>
      <c r="AI41" s="442">
        <v>1.0987690533765227E-3</v>
      </c>
      <c r="AJ41" s="442">
        <v>4.7349963420891573E-3</v>
      </c>
      <c r="AK41" s="442">
        <v>0</v>
      </c>
      <c r="AL41" s="442">
        <v>2.133909053012889E-6</v>
      </c>
      <c r="AM41" s="442">
        <v>1.0076959057807666</v>
      </c>
      <c r="AN41" s="442">
        <v>2.9273355884191079E-6</v>
      </c>
      <c r="AO41" s="442">
        <v>4.1378937322177674E-5</v>
      </c>
      <c r="AP41" s="318">
        <f t="shared" si="0"/>
        <v>1.0144608568610158</v>
      </c>
    </row>
    <row r="42" spans="1:42" ht="12.5" x14ac:dyDescent="0.2">
      <c r="A42" s="287">
        <v>38</v>
      </c>
      <c r="B42" s="272" t="s">
        <v>282</v>
      </c>
      <c r="C42" s="442">
        <v>1.0665396789412539E-2</v>
      </c>
      <c r="D42" s="442">
        <v>4.62642107186425E-2</v>
      </c>
      <c r="E42" s="442">
        <v>0</v>
      </c>
      <c r="F42" s="442">
        <v>1.2469259705641141E-2</v>
      </c>
      <c r="G42" s="442">
        <v>6.4791419158223675E-3</v>
      </c>
      <c r="H42" s="442">
        <v>5.6896366565038401E-4</v>
      </c>
      <c r="I42" s="442">
        <v>6.5545199499302187E-3</v>
      </c>
      <c r="J42" s="442">
        <v>4.7112241535149255E-4</v>
      </c>
      <c r="K42" s="442">
        <v>7.5808211814398492E-4</v>
      </c>
      <c r="L42" s="442">
        <v>3.8857208222186929E-4</v>
      </c>
      <c r="M42" s="442">
        <v>1.4038841815181469E-2</v>
      </c>
      <c r="N42" s="442">
        <v>0</v>
      </c>
      <c r="O42" s="442">
        <v>6.8156820438426084E-4</v>
      </c>
      <c r="P42" s="442">
        <v>3.0557800089934086E-4</v>
      </c>
      <c r="Q42" s="442">
        <v>2.8442674455548682E-4</v>
      </c>
      <c r="R42" s="442">
        <v>3.1964309780041039E-4</v>
      </c>
      <c r="S42" s="442">
        <v>2.7037023025328283E-4</v>
      </c>
      <c r="T42" s="442">
        <v>5.0744232749214981E-4</v>
      </c>
      <c r="U42" s="442">
        <v>6.4853009350432081E-3</v>
      </c>
      <c r="V42" s="442">
        <v>0</v>
      </c>
      <c r="W42" s="442">
        <v>2.3546392036880357E-4</v>
      </c>
      <c r="X42" s="442">
        <v>1.0959373484667124E-2</v>
      </c>
      <c r="Y42" s="442">
        <v>7.6341588095469037E-3</v>
      </c>
      <c r="Z42" s="442">
        <v>1.62163544525944E-3</v>
      </c>
      <c r="AA42" s="442">
        <v>9.142346679045846E-4</v>
      </c>
      <c r="AB42" s="442">
        <v>3.0263998192966476E-2</v>
      </c>
      <c r="AC42" s="442">
        <v>1.7042971310423875E-2</v>
      </c>
      <c r="AD42" s="442">
        <v>2.8829954027655601E-2</v>
      </c>
      <c r="AE42" s="442">
        <v>3.2661077921403831E-4</v>
      </c>
      <c r="AF42" s="442">
        <v>1.1713230986120609E-2</v>
      </c>
      <c r="AG42" s="442">
        <v>3.8321880209209825E-4</v>
      </c>
      <c r="AH42" s="442">
        <v>2.5525771342143483E-2</v>
      </c>
      <c r="AI42" s="442">
        <v>3.5629018740606533E-2</v>
      </c>
      <c r="AJ42" s="442">
        <v>1.8065437726795461E-2</v>
      </c>
      <c r="AK42" s="442">
        <v>0</v>
      </c>
      <c r="AL42" s="442">
        <v>1.0195965296679771E-2</v>
      </c>
      <c r="AM42" s="442">
        <v>1.3862863654174823E-2</v>
      </c>
      <c r="AN42" s="442">
        <v>1.0022399893369034</v>
      </c>
      <c r="AO42" s="442">
        <v>5.8839254417860686E-3</v>
      </c>
      <c r="AP42" s="318">
        <f t="shared" si="0"/>
        <v>1.3229563372399491</v>
      </c>
    </row>
    <row r="43" spans="1:42" ht="12.5" x14ac:dyDescent="0.2">
      <c r="A43" s="287">
        <v>39</v>
      </c>
      <c r="B43" s="272" t="s">
        <v>283</v>
      </c>
      <c r="C43" s="442">
        <v>1.9391975404835988E-3</v>
      </c>
      <c r="D43" s="442">
        <v>2.6153013124399567E-3</v>
      </c>
      <c r="E43" s="442">
        <v>0</v>
      </c>
      <c r="F43" s="442">
        <v>8.4005172090523359E-3</v>
      </c>
      <c r="G43" s="442">
        <v>3.9661668787533263E-3</v>
      </c>
      <c r="H43" s="442">
        <v>2.2114393227061382E-3</v>
      </c>
      <c r="I43" s="442">
        <v>1.9370188128890215E-3</v>
      </c>
      <c r="J43" s="442">
        <v>9.4770948830164188E-4</v>
      </c>
      <c r="K43" s="442">
        <v>4.8403505416937722E-4</v>
      </c>
      <c r="L43" s="442">
        <v>9.9394961944088492E-4</v>
      </c>
      <c r="M43" s="442">
        <v>4.9540006810644202E-3</v>
      </c>
      <c r="N43" s="442">
        <v>0</v>
      </c>
      <c r="O43" s="442">
        <v>2.392904227734677E-3</v>
      </c>
      <c r="P43" s="442">
        <v>4.0623680138485146E-3</v>
      </c>
      <c r="Q43" s="442">
        <v>9.2225753282165952E-5</v>
      </c>
      <c r="R43" s="442">
        <v>3.7087811242480788E-3</v>
      </c>
      <c r="S43" s="442">
        <v>7.246912731240957E-5</v>
      </c>
      <c r="T43" s="442">
        <v>1.8645392044047438E-4</v>
      </c>
      <c r="U43" s="442">
        <v>1.5656204282221008E-3</v>
      </c>
      <c r="V43" s="442">
        <v>0</v>
      </c>
      <c r="W43" s="442">
        <v>7.3922315458434766E-5</v>
      </c>
      <c r="X43" s="442">
        <v>2.0890603335767905E-3</v>
      </c>
      <c r="Y43" s="442">
        <v>7.5160955643787438E-3</v>
      </c>
      <c r="Z43" s="442">
        <v>2.1689939635055337E-3</v>
      </c>
      <c r="AA43" s="442">
        <v>6.4619858750766977E-3</v>
      </c>
      <c r="AB43" s="442">
        <v>1.0542050092283622E-2</v>
      </c>
      <c r="AC43" s="442">
        <v>4.5681407177107503E-3</v>
      </c>
      <c r="AD43" s="442">
        <v>5.0278251613122922E-3</v>
      </c>
      <c r="AE43" s="442">
        <v>1.1890098179455954E-4</v>
      </c>
      <c r="AF43" s="442">
        <v>5.9578170314579185E-3</v>
      </c>
      <c r="AG43" s="442">
        <v>1.1048198292665457E-4</v>
      </c>
      <c r="AH43" s="442">
        <v>2.0666074029632689E-3</v>
      </c>
      <c r="AI43" s="442">
        <v>6.9731750862567403E-3</v>
      </c>
      <c r="AJ43" s="442">
        <v>2.5293674134000636E-3</v>
      </c>
      <c r="AK43" s="442">
        <v>0</v>
      </c>
      <c r="AL43" s="442">
        <v>2.9204938208491652E-3</v>
      </c>
      <c r="AM43" s="442">
        <v>2.4012309084326246E-3</v>
      </c>
      <c r="AN43" s="442">
        <v>6.5961900594498199E-4</v>
      </c>
      <c r="AO43" s="442">
        <v>1.0007342229803937</v>
      </c>
      <c r="AP43" s="318">
        <f t="shared" si="0"/>
        <v>0.10271592617171797</v>
      </c>
    </row>
    <row r="44" spans="1:42" ht="12.5" x14ac:dyDescent="0.2">
      <c r="A44" s="319">
        <v>40</v>
      </c>
      <c r="B44" s="320" t="s">
        <v>43</v>
      </c>
      <c r="C44" s="321">
        <f t="shared" ref="C44:AO44" si="1">SUM(C5:C42)</f>
        <v>1.1196788913032925</v>
      </c>
      <c r="D44" s="322">
        <f t="shared" si="1"/>
        <v>1.2630623736859525</v>
      </c>
      <c r="E44" s="322">
        <f t="shared" si="1"/>
        <v>1</v>
      </c>
      <c r="F44" s="322">
        <f t="shared" si="1"/>
        <v>1.1287169051037025</v>
      </c>
      <c r="G44" s="322">
        <f t="shared" si="1"/>
        <v>1.1047489691384034</v>
      </c>
      <c r="H44" s="322">
        <f t="shared" si="1"/>
        <v>1.0896530495537768</v>
      </c>
      <c r="I44" s="322">
        <f t="shared" si="1"/>
        <v>1.2803241439062993</v>
      </c>
      <c r="J44" s="322">
        <f t="shared" si="1"/>
        <v>1.0893471042657772</v>
      </c>
      <c r="K44" s="322">
        <f t="shared" si="1"/>
        <v>1.079924305401865</v>
      </c>
      <c r="L44" s="322">
        <f t="shared" si="1"/>
        <v>1.1052041386026745</v>
      </c>
      <c r="M44" s="322">
        <f t="shared" si="1"/>
        <v>1.1838234450550928</v>
      </c>
      <c r="N44" s="322">
        <f t="shared" si="1"/>
        <v>1</v>
      </c>
      <c r="O44" s="322">
        <f t="shared" si="1"/>
        <v>1.1692184928743368</v>
      </c>
      <c r="P44" s="322">
        <f t="shared" si="1"/>
        <v>1.0630416847990083</v>
      </c>
      <c r="Q44" s="322">
        <f t="shared" si="1"/>
        <v>1.0397984778877851</v>
      </c>
      <c r="R44" s="322">
        <f t="shared" si="1"/>
        <v>1.0449789575901796</v>
      </c>
      <c r="S44" s="322">
        <f t="shared" si="1"/>
        <v>1.0192944993260411</v>
      </c>
      <c r="T44" s="322">
        <f t="shared" si="1"/>
        <v>1.0508821774519543</v>
      </c>
      <c r="U44" s="322">
        <f t="shared" si="1"/>
        <v>1.1149147975218805</v>
      </c>
      <c r="V44" s="322">
        <f t="shared" si="1"/>
        <v>1</v>
      </c>
      <c r="W44" s="322">
        <f t="shared" si="1"/>
        <v>1.0380850939535937</v>
      </c>
      <c r="X44" s="322">
        <f t="shared" si="1"/>
        <v>1.1431589393630299</v>
      </c>
      <c r="Y44" s="322">
        <f t="shared" si="1"/>
        <v>1.1115940021556765</v>
      </c>
      <c r="Z44" s="322">
        <f t="shared" si="1"/>
        <v>1.2083607538156211</v>
      </c>
      <c r="AA44" s="322">
        <f t="shared" si="1"/>
        <v>1.2530911968452128</v>
      </c>
      <c r="AB44" s="322">
        <f t="shared" si="1"/>
        <v>1.1830187525786942</v>
      </c>
      <c r="AC44" s="322">
        <f t="shared" si="1"/>
        <v>1.1102639427627128</v>
      </c>
      <c r="AD44" s="322">
        <f t="shared" si="1"/>
        <v>1.1029117756284739</v>
      </c>
      <c r="AE44" s="322">
        <f t="shared" si="1"/>
        <v>1.027791024208655</v>
      </c>
      <c r="AF44" s="322">
        <f t="shared" si="1"/>
        <v>1.0967965217367497</v>
      </c>
      <c r="AG44" s="322">
        <f t="shared" si="1"/>
        <v>1.0684875169450279</v>
      </c>
      <c r="AH44" s="322">
        <f t="shared" si="1"/>
        <v>1.1150320091747599</v>
      </c>
      <c r="AI44" s="322">
        <f t="shared" si="1"/>
        <v>1.1369133296021616</v>
      </c>
      <c r="AJ44" s="322">
        <f t="shared" si="1"/>
        <v>1.1085334294270366</v>
      </c>
      <c r="AK44" s="322">
        <f t="shared" si="1"/>
        <v>1</v>
      </c>
      <c r="AL44" s="322">
        <f t="shared" si="1"/>
        <v>1.0685741605214569</v>
      </c>
      <c r="AM44" s="322">
        <f t="shared" si="1"/>
        <v>1.1691101016841825</v>
      </c>
      <c r="AN44" s="322">
        <f t="shared" si="1"/>
        <v>1.4260166860201531</v>
      </c>
      <c r="AO44" s="322">
        <f t="shared" si="1"/>
        <v>0.34506401944485715</v>
      </c>
      <c r="AP44" s="323">
        <f t="shared" si="0"/>
        <v>42.314351649891215</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AI41"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4" t="s">
        <v>490</v>
      </c>
      <c r="B3" s="465"/>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4" t="s">
        <v>490</v>
      </c>
      <c r="B49" s="466"/>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0.14146341463414633</v>
      </c>
      <c r="E5" s="77">
        <f>$C$5*D5</f>
        <v>14.146341463414632</v>
      </c>
      <c r="F5" s="76">
        <f>分析係数表!C8</f>
        <v>0.28540305010893241</v>
      </c>
      <c r="G5" s="77">
        <f t="shared" ref="G5:G38" si="0">E5*F5</f>
        <v>4.0374090015409942</v>
      </c>
      <c r="H5" s="77">
        <f t="array" ref="H5:H43">MMULT(逆行列係数!C5:AO43,'1'!G5:G43)</f>
        <v>4.2286223339313258</v>
      </c>
      <c r="I5" s="77">
        <f t="shared" ref="I5:I38" si="1">C5+H5</f>
        <v>104.22862233393133</v>
      </c>
      <c r="J5" s="76">
        <f>分析係数表!G8</f>
        <v>0.12073170731707317</v>
      </c>
      <c r="K5" s="78">
        <f t="shared" ref="K5:K38" si="2">I5*J5</f>
        <v>12.583699525681952</v>
      </c>
      <c r="L5" s="79" t="s">
        <v>177</v>
      </c>
      <c r="M5" s="80" t="s">
        <v>177</v>
      </c>
      <c r="N5" s="81">
        <f>分析係数表!H8</f>
        <v>1.3177625301040578E-2</v>
      </c>
      <c r="O5" s="82">
        <f t="shared" ref="O5:O43" si="3">$M$44*N5</f>
        <v>0.11636757261492164</v>
      </c>
      <c r="P5" s="76">
        <f>分析係数表!C8</f>
        <v>0.28540305010893241</v>
      </c>
      <c r="Q5" s="82">
        <f t="shared" ref="Q5:Q38" si="4">O5*P5</f>
        <v>3.321166015807131E-2</v>
      </c>
      <c r="R5" s="83">
        <f t="array" ref="R5:R43">MMULT(逆行列係数!C5:AO43,'1'!Q5:Q43)</f>
        <v>3.841718873322638E-2</v>
      </c>
      <c r="S5" s="84">
        <f t="shared" ref="S5:S38" si="5">I5+R5</f>
        <v>104.26703952266455</v>
      </c>
      <c r="T5" s="85">
        <f>分析係数表!F8</f>
        <v>0.44634146341463415</v>
      </c>
      <c r="U5" s="86">
        <f t="shared" ref="U5:U43" si="6">S5*T5</f>
        <v>46.538703006457588</v>
      </c>
      <c r="V5" s="87">
        <f>分析係数表!D8</f>
        <v>0.27682926829268295</v>
      </c>
      <c r="W5" s="167">
        <f t="shared" ref="W5:W43" si="7">ROUND(S5*V5,0)</f>
        <v>29</v>
      </c>
      <c r="X5" s="76">
        <f>分析係数表!E8</f>
        <v>8.658536585365853E-2</v>
      </c>
      <c r="Y5" s="166">
        <f t="shared" ref="Y5:Y43" si="8">ROUND(S5*X5,0)</f>
        <v>9</v>
      </c>
    </row>
    <row r="6" spans="1:25" x14ac:dyDescent="0.2">
      <c r="A6" s="6" t="s">
        <v>219</v>
      </c>
      <c r="B6" s="5" t="s">
        <v>265</v>
      </c>
      <c r="C6" s="90"/>
      <c r="D6" s="76">
        <f>投入係数表!C6</f>
        <v>0</v>
      </c>
      <c r="E6" s="77">
        <f t="shared" ref="E6:E38" si="9">$C$5*D6</f>
        <v>0</v>
      </c>
      <c r="F6" s="76">
        <f>分析係数表!C9</f>
        <v>1</v>
      </c>
      <c r="G6" s="77">
        <f t="shared" si="0"/>
        <v>0</v>
      </c>
      <c r="H6" s="77">
        <v>1.0573096396801223E-2</v>
      </c>
      <c r="I6" s="77">
        <f t="shared" si="1"/>
        <v>1.0573096396801223E-2</v>
      </c>
      <c r="J6" s="76">
        <f>分析係数表!G9</f>
        <v>0.24766355140186916</v>
      </c>
      <c r="K6" s="78">
        <f t="shared" si="2"/>
        <v>2.6185706029460973E-3</v>
      </c>
      <c r="L6" s="79"/>
      <c r="M6" s="80"/>
      <c r="N6" s="81">
        <f>分析係数表!H9</f>
        <v>6.816013086745127E-4</v>
      </c>
      <c r="O6" s="82">
        <f t="shared" si="3"/>
        <v>6.0190123766338784E-3</v>
      </c>
      <c r="P6" s="76">
        <f>分析係数表!C9</f>
        <v>1</v>
      </c>
      <c r="Q6" s="82">
        <f t="shared" si="4"/>
        <v>6.0190123766338784E-3</v>
      </c>
      <c r="R6" s="83">
        <v>7.5922023103119412E-3</v>
      </c>
      <c r="S6" s="84">
        <f t="shared" si="5"/>
        <v>1.8165298707113163E-2</v>
      </c>
      <c r="T6" s="85">
        <f>分析係数表!F9</f>
        <v>0.64018691588785048</v>
      </c>
      <c r="U6" s="86">
        <f t="shared" si="6"/>
        <v>1.1629186555488334E-2</v>
      </c>
      <c r="V6" s="87">
        <f>分析係数表!D9</f>
        <v>0.1822429906542056</v>
      </c>
      <c r="W6" s="167">
        <f t="shared" si="7"/>
        <v>0</v>
      </c>
      <c r="X6" s="76">
        <f>分析係数表!E9</f>
        <v>0.10981308411214953</v>
      </c>
      <c r="Y6" s="166">
        <f t="shared" si="8"/>
        <v>0</v>
      </c>
    </row>
    <row r="7" spans="1:25" x14ac:dyDescent="0.2">
      <c r="A7" s="6" t="s">
        <v>220</v>
      </c>
      <c r="B7" s="5" t="s">
        <v>266</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1.3632026173490254E-3</v>
      </c>
      <c r="O7" s="82">
        <f t="shared" si="3"/>
        <v>1.2038024753267757E-2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8.7822458270106263E-2</v>
      </c>
      <c r="G8" s="77">
        <f t="shared" si="0"/>
        <v>0</v>
      </c>
      <c r="H8" s="77">
        <v>3.7957102326674555E-2</v>
      </c>
      <c r="I8" s="77">
        <f t="shared" si="1"/>
        <v>3.7957102326674555E-2</v>
      </c>
      <c r="J8" s="76">
        <f>分析係数表!G11</f>
        <v>0.34070796460176989</v>
      </c>
      <c r="K8" s="78">
        <f t="shared" si="2"/>
        <v>1.2932287075902391E-2</v>
      </c>
      <c r="L8" s="79"/>
      <c r="M8" s="80"/>
      <c r="N8" s="81">
        <f>分析係数表!H11</f>
        <v>0</v>
      </c>
      <c r="O8" s="82">
        <f t="shared" si="3"/>
        <v>0</v>
      </c>
      <c r="P8" s="76">
        <f>分析係数表!C11</f>
        <v>8.7822458270106263E-2</v>
      </c>
      <c r="Q8" s="82">
        <f t="shared" si="4"/>
        <v>0</v>
      </c>
      <c r="R8" s="83">
        <v>8.0493932416759797E-3</v>
      </c>
      <c r="S8" s="84">
        <f t="shared" si="5"/>
        <v>4.6006495568350535E-2</v>
      </c>
      <c r="T8" s="85">
        <f>分析係数表!F11</f>
        <v>0.55309734513274333</v>
      </c>
      <c r="U8" s="86">
        <f t="shared" si="6"/>
        <v>2.5446070557716003E-2</v>
      </c>
      <c r="V8" s="87">
        <f>分析係数表!D11</f>
        <v>2.2123893805309734E-2</v>
      </c>
      <c r="W8" s="167">
        <f t="shared" si="7"/>
        <v>0</v>
      </c>
      <c r="X8" s="76">
        <f>分析係数表!E11</f>
        <v>1.0324483775811209E-2</v>
      </c>
      <c r="Y8" s="166">
        <f t="shared" si="8"/>
        <v>0</v>
      </c>
    </row>
    <row r="9" spans="1:25" x14ac:dyDescent="0.2">
      <c r="A9" s="6" t="s">
        <v>222</v>
      </c>
      <c r="B9" s="5" t="s">
        <v>190</v>
      </c>
      <c r="C9" s="90"/>
      <c r="D9" s="76">
        <f>投入係数表!C9</f>
        <v>0.13170731707317074</v>
      </c>
      <c r="E9" s="77">
        <f t="shared" si="9"/>
        <v>13.170731707317074</v>
      </c>
      <c r="F9" s="76">
        <f>分析係数表!C12</f>
        <v>5.1649194579391433E-2</v>
      </c>
      <c r="G9" s="77">
        <f t="shared" si="0"/>
        <v>0.68025768470417991</v>
      </c>
      <c r="H9" s="77">
        <v>0.71446152396642404</v>
      </c>
      <c r="I9" s="77">
        <f t="shared" si="1"/>
        <v>0.71446152396642404</v>
      </c>
      <c r="J9" s="76">
        <f>分析係数表!G12</f>
        <v>0.11451828724353257</v>
      </c>
      <c r="K9" s="78">
        <f t="shared" si="2"/>
        <v>8.1818910026038971E-2</v>
      </c>
      <c r="L9" s="79"/>
      <c r="M9" s="80"/>
      <c r="N9" s="81">
        <f>分析係数表!H12</f>
        <v>9.8559549234334534E-2</v>
      </c>
      <c r="O9" s="82">
        <f t="shared" si="3"/>
        <v>0.87034918966125885</v>
      </c>
      <c r="P9" s="76">
        <f>分析係数表!C12</f>
        <v>5.1649194579391433E-2</v>
      </c>
      <c r="Q9" s="82">
        <f t="shared" si="4"/>
        <v>4.4952834648830015E-2</v>
      </c>
      <c r="R9" s="83">
        <v>4.8371774311288251E-2</v>
      </c>
      <c r="S9" s="84">
        <f t="shared" si="5"/>
        <v>0.76283329827771229</v>
      </c>
      <c r="T9" s="85">
        <f>分析係数表!F12</f>
        <v>0.48360838537020517</v>
      </c>
      <c r="U9" s="86">
        <f t="shared" si="6"/>
        <v>0.36891257968671254</v>
      </c>
      <c r="V9" s="87">
        <f>分析係数表!D12</f>
        <v>3.2560214094558428E-2</v>
      </c>
      <c r="W9" s="167">
        <f t="shared" si="7"/>
        <v>0</v>
      </c>
      <c r="X9" s="76">
        <f>分析係数表!E12</f>
        <v>3.6685994647636042E-2</v>
      </c>
      <c r="Y9" s="166">
        <f t="shared" si="8"/>
        <v>0</v>
      </c>
    </row>
    <row r="10" spans="1:25" x14ac:dyDescent="0.2">
      <c r="A10" s="6" t="s">
        <v>223</v>
      </c>
      <c r="B10" s="5" t="s">
        <v>28</v>
      </c>
      <c r="C10" s="90"/>
      <c r="D10" s="76">
        <f>投入係数表!C10</f>
        <v>3.6585365853658539E-3</v>
      </c>
      <c r="E10" s="77">
        <f t="shared" si="9"/>
        <v>0.36585365853658541</v>
      </c>
      <c r="F10" s="76">
        <f>分析係数表!C13</f>
        <v>0</v>
      </c>
      <c r="G10" s="77">
        <f t="shared" si="0"/>
        <v>0</v>
      </c>
      <c r="H10" s="77">
        <v>0</v>
      </c>
      <c r="I10" s="77">
        <f t="shared" si="1"/>
        <v>0</v>
      </c>
      <c r="J10" s="76">
        <f>分析係数表!G13</f>
        <v>0.24034334763948498</v>
      </c>
      <c r="K10" s="78">
        <f t="shared" si="2"/>
        <v>0</v>
      </c>
      <c r="L10" s="79"/>
      <c r="M10" s="80"/>
      <c r="N10" s="81">
        <f>分析係数表!H13</f>
        <v>1.4677148180124507E-2</v>
      </c>
      <c r="O10" s="82">
        <f t="shared" si="3"/>
        <v>0.12960939984351619</v>
      </c>
      <c r="P10" s="76">
        <f>分析係数表!C13</f>
        <v>0</v>
      </c>
      <c r="Q10" s="82">
        <f t="shared" si="4"/>
        <v>0</v>
      </c>
      <c r="R10" s="83">
        <v>0</v>
      </c>
      <c r="S10" s="84">
        <f t="shared" si="5"/>
        <v>0</v>
      </c>
      <c r="T10" s="85">
        <f>分析係数表!F13</f>
        <v>0.37768240343347642</v>
      </c>
      <c r="U10" s="86">
        <f t="shared" si="6"/>
        <v>0</v>
      </c>
      <c r="V10" s="87">
        <f>分析係数表!D13</f>
        <v>0.18454935622317598</v>
      </c>
      <c r="W10" s="167">
        <f t="shared" si="7"/>
        <v>0</v>
      </c>
      <c r="X10" s="76">
        <f>分析係数表!E13</f>
        <v>0.16738197424892703</v>
      </c>
      <c r="Y10" s="166">
        <f t="shared" si="8"/>
        <v>0</v>
      </c>
    </row>
    <row r="11" spans="1:25" x14ac:dyDescent="0.2">
      <c r="A11" s="6" t="s">
        <v>224</v>
      </c>
      <c r="B11" s="5" t="s">
        <v>267</v>
      </c>
      <c r="C11" s="90"/>
      <c r="D11" s="76">
        <f>投入係数表!C11</f>
        <v>2.6829268292682926E-2</v>
      </c>
      <c r="E11" s="77">
        <f t="shared" si="9"/>
        <v>2.6829268292682928</v>
      </c>
      <c r="F11" s="76">
        <f>分析係数表!C14</f>
        <v>0.34108258154059679</v>
      </c>
      <c r="G11" s="77">
        <f t="shared" si="0"/>
        <v>0.91509960901135723</v>
      </c>
      <c r="H11" s="77">
        <v>1.5046739974756422</v>
      </c>
      <c r="I11" s="77">
        <f t="shared" si="1"/>
        <v>1.5046739974756422</v>
      </c>
      <c r="J11" s="76">
        <f>分析係数表!G14</f>
        <v>0.16056603773584904</v>
      </c>
      <c r="K11" s="78">
        <f t="shared" si="2"/>
        <v>0.24159954185882479</v>
      </c>
      <c r="L11" s="79"/>
      <c r="M11" s="80"/>
      <c r="N11" s="81">
        <f>分析係数表!H14</f>
        <v>1.2723224428590903E-3</v>
      </c>
      <c r="O11" s="82">
        <f t="shared" si="3"/>
        <v>1.1235489769716573E-2</v>
      </c>
      <c r="P11" s="76">
        <f>分析係数表!C14</f>
        <v>0.34108258154059679</v>
      </c>
      <c r="Q11" s="82">
        <f t="shared" si="4"/>
        <v>3.8322298555278941E-3</v>
      </c>
      <c r="R11" s="83">
        <v>2.4504633214541362E-2</v>
      </c>
      <c r="S11" s="84">
        <f t="shared" si="5"/>
        <v>1.5291786306901836</v>
      </c>
      <c r="T11" s="85">
        <f>分析係数表!F14</f>
        <v>0.29226415094339625</v>
      </c>
      <c r="U11" s="86">
        <f t="shared" si="6"/>
        <v>0.44692409413945178</v>
      </c>
      <c r="V11" s="87">
        <f>分析係数表!D14</f>
        <v>2.69811320754717E-2</v>
      </c>
      <c r="W11" s="167">
        <f t="shared" si="7"/>
        <v>0</v>
      </c>
      <c r="X11" s="76">
        <f>分析係数表!E14</f>
        <v>2.358490566037736E-2</v>
      </c>
      <c r="Y11" s="166">
        <f t="shared" si="8"/>
        <v>0</v>
      </c>
    </row>
    <row r="12" spans="1:25" x14ac:dyDescent="0.2">
      <c r="A12" s="6" t="s">
        <v>225</v>
      </c>
      <c r="B12" s="5" t="s">
        <v>29</v>
      </c>
      <c r="C12" s="90"/>
      <c r="D12" s="76">
        <f>投入係数表!C12</f>
        <v>6.8292682926829273E-2</v>
      </c>
      <c r="E12" s="77">
        <f t="shared" si="9"/>
        <v>6.8292682926829276</v>
      </c>
      <c r="F12" s="76">
        <f>分析係数表!C15</f>
        <v>0</v>
      </c>
      <c r="G12" s="77">
        <f t="shared" si="0"/>
        <v>0</v>
      </c>
      <c r="H12" s="77">
        <v>0</v>
      </c>
      <c r="I12" s="77">
        <f t="shared" si="1"/>
        <v>0</v>
      </c>
      <c r="J12" s="76">
        <f>分析係数表!G15</f>
        <v>9.6124031007751937E-2</v>
      </c>
      <c r="K12" s="78">
        <f t="shared" si="2"/>
        <v>0</v>
      </c>
      <c r="L12" s="79"/>
      <c r="M12" s="80"/>
      <c r="N12" s="81">
        <f>分析係数表!H15</f>
        <v>9.1334575362384696E-3</v>
      </c>
      <c r="O12" s="82">
        <f t="shared" si="3"/>
        <v>8.0654765846893961E-2</v>
      </c>
      <c r="P12" s="76">
        <f>分析係数表!C15</f>
        <v>0</v>
      </c>
      <c r="Q12" s="82">
        <f t="shared" si="4"/>
        <v>0</v>
      </c>
      <c r="R12" s="83">
        <v>0</v>
      </c>
      <c r="S12" s="84">
        <f t="shared" si="5"/>
        <v>0</v>
      </c>
      <c r="T12" s="85">
        <f>分析係数表!F15</f>
        <v>0.30232558139534882</v>
      </c>
      <c r="U12" s="86">
        <f t="shared" si="6"/>
        <v>0</v>
      </c>
      <c r="V12" s="87">
        <f>分析係数表!D15</f>
        <v>3.255813953488372E-2</v>
      </c>
      <c r="W12" s="167">
        <f t="shared" si="7"/>
        <v>0</v>
      </c>
      <c r="X12" s="76">
        <f>分析係数表!E15</f>
        <v>2.3255813953488372E-2</v>
      </c>
      <c r="Y12" s="166">
        <f t="shared" si="8"/>
        <v>0</v>
      </c>
    </row>
    <row r="13" spans="1:25" x14ac:dyDescent="0.2">
      <c r="A13" s="6" t="s">
        <v>226</v>
      </c>
      <c r="B13" s="5" t="s">
        <v>30</v>
      </c>
      <c r="C13" s="90"/>
      <c r="D13" s="76">
        <f>投入係数表!C13</f>
        <v>7.3170731707317077E-3</v>
      </c>
      <c r="E13" s="77">
        <f t="shared" si="9"/>
        <v>0.73170731707317083</v>
      </c>
      <c r="F13" s="76">
        <f>分析係数表!C16</f>
        <v>7.999999999999996E-2</v>
      </c>
      <c r="G13" s="77">
        <f t="shared" si="0"/>
        <v>5.8536585365853634E-2</v>
      </c>
      <c r="H13" s="77">
        <v>7.0283687162468064E-2</v>
      </c>
      <c r="I13" s="77">
        <f t="shared" si="1"/>
        <v>7.0283687162468064E-2</v>
      </c>
      <c r="J13" s="76">
        <f>分析係数表!G16</f>
        <v>3.4364261168384883E-2</v>
      </c>
      <c r="K13" s="78">
        <f t="shared" si="2"/>
        <v>2.4152469815281125E-3</v>
      </c>
      <c r="L13" s="79"/>
      <c r="M13" s="80"/>
      <c r="N13" s="81">
        <f>分析係数表!H16</f>
        <v>1.767619393829236E-2</v>
      </c>
      <c r="O13" s="82">
        <f t="shared" si="3"/>
        <v>0.15609305430070522</v>
      </c>
      <c r="P13" s="76">
        <f>分析係数表!C16</f>
        <v>7.999999999999996E-2</v>
      </c>
      <c r="Q13" s="82">
        <f t="shared" si="4"/>
        <v>1.2487444344056412E-2</v>
      </c>
      <c r="R13" s="83">
        <v>1.464320440016797E-2</v>
      </c>
      <c r="S13" s="84">
        <f t="shared" si="5"/>
        <v>8.4926891562636039E-2</v>
      </c>
      <c r="T13" s="85">
        <f>分析係数表!F16</f>
        <v>0.28865979381443296</v>
      </c>
      <c r="U13" s="86">
        <f t="shared" si="6"/>
        <v>2.4514979007771227E-2</v>
      </c>
      <c r="V13" s="87">
        <f>分析係数表!D16</f>
        <v>3.4364261168384883E-2</v>
      </c>
      <c r="W13" s="167">
        <f t="shared" si="7"/>
        <v>0</v>
      </c>
      <c r="X13" s="76">
        <f>分析係数表!E16</f>
        <v>3.4364261168384883E-2</v>
      </c>
      <c r="Y13" s="166">
        <f t="shared" si="8"/>
        <v>0</v>
      </c>
    </row>
    <row r="14" spans="1:25" x14ac:dyDescent="0.2">
      <c r="A14" s="6" t="s">
        <v>2</v>
      </c>
      <c r="B14" s="5" t="s">
        <v>364</v>
      </c>
      <c r="C14" s="90"/>
      <c r="D14" s="76">
        <f>投入係数表!C14</f>
        <v>8.5365853658536592E-3</v>
      </c>
      <c r="E14" s="77">
        <f t="shared" si="9"/>
        <v>0.85365853658536595</v>
      </c>
      <c r="F14" s="76">
        <f>分析係数表!C17</f>
        <v>0.11736526946107784</v>
      </c>
      <c r="G14" s="77">
        <f t="shared" si="0"/>
        <v>0.10018986417409084</v>
      </c>
      <c r="H14" s="77">
        <v>0.11832065631233213</v>
      </c>
      <c r="I14" s="77">
        <f t="shared" si="1"/>
        <v>0.11832065631233213</v>
      </c>
      <c r="J14" s="76">
        <f>分析係数表!G17</f>
        <v>0.2134453781512605</v>
      </c>
      <c r="K14" s="78">
        <f t="shared" si="2"/>
        <v>2.5254997229691059E-2</v>
      </c>
      <c r="L14" s="79"/>
      <c r="M14" s="80"/>
      <c r="N14" s="81">
        <f>分析係数表!H17</f>
        <v>2.9081655836779205E-3</v>
      </c>
      <c r="O14" s="82">
        <f t="shared" si="3"/>
        <v>2.5681119473637878E-2</v>
      </c>
      <c r="P14" s="76">
        <f>分析係数表!C17</f>
        <v>0.11736526946107784</v>
      </c>
      <c r="Q14" s="82">
        <f t="shared" si="4"/>
        <v>3.0140715070856431E-3</v>
      </c>
      <c r="R14" s="83">
        <v>5.2469520379087968E-3</v>
      </c>
      <c r="S14" s="84">
        <f t="shared" si="5"/>
        <v>0.12356760835024093</v>
      </c>
      <c r="T14" s="85">
        <f>分析係数表!F17</f>
        <v>0.32436974789915968</v>
      </c>
      <c r="U14" s="86">
        <f t="shared" si="6"/>
        <v>4.0081593969069747E-2</v>
      </c>
      <c r="V14" s="87">
        <f>分析係数表!D17</f>
        <v>3.0252100840336135E-2</v>
      </c>
      <c r="W14" s="167">
        <f t="shared" si="7"/>
        <v>0</v>
      </c>
      <c r="X14" s="76">
        <f>分析係数表!E17</f>
        <v>2.0168067226890758E-2</v>
      </c>
      <c r="Y14" s="166">
        <f t="shared" si="8"/>
        <v>0</v>
      </c>
    </row>
    <row r="15" spans="1:25" x14ac:dyDescent="0.2">
      <c r="A15" s="6" t="s">
        <v>3</v>
      </c>
      <c r="B15" s="5" t="s">
        <v>31</v>
      </c>
      <c r="C15" s="90"/>
      <c r="D15" s="76">
        <f>投入係数表!C15</f>
        <v>2.4390243902439024E-3</v>
      </c>
      <c r="E15" s="77">
        <f t="shared" si="9"/>
        <v>0.24390243902439024</v>
      </c>
      <c r="F15" s="76">
        <f>分析係数表!C18</f>
        <v>0.3260188087774295</v>
      </c>
      <c r="G15" s="77">
        <f t="shared" si="0"/>
        <v>7.9516782628641342E-2</v>
      </c>
      <c r="H15" s="77">
        <v>9.5077003186249384E-2</v>
      </c>
      <c r="I15" s="77">
        <f t="shared" si="1"/>
        <v>9.5077003186249384E-2</v>
      </c>
      <c r="J15" s="76">
        <f>分析係数表!G18</f>
        <v>0.2148626817447496</v>
      </c>
      <c r="K15" s="78">
        <f t="shared" si="2"/>
        <v>2.0428499876851646E-2</v>
      </c>
      <c r="L15" s="79"/>
      <c r="M15" s="80"/>
      <c r="N15" s="81">
        <f>分析係数表!H18</f>
        <v>4.544008724496751E-4</v>
      </c>
      <c r="O15" s="82">
        <f t="shared" si="3"/>
        <v>4.0126749177559189E-3</v>
      </c>
      <c r="P15" s="76">
        <f>分析係数表!C18</f>
        <v>0.3260188087774295</v>
      </c>
      <c r="Q15" s="82">
        <f t="shared" si="4"/>
        <v>1.3082074966978545E-3</v>
      </c>
      <c r="R15" s="83">
        <v>2.9830688158422954E-3</v>
      </c>
      <c r="S15" s="84">
        <f t="shared" si="5"/>
        <v>9.8060072002091686E-2</v>
      </c>
      <c r="T15" s="85">
        <f>分析係数表!F18</f>
        <v>0.44749596122778673</v>
      </c>
      <c r="U15" s="86">
        <f t="shared" si="6"/>
        <v>4.3881486178641994E-2</v>
      </c>
      <c r="V15" s="87">
        <f>分析係数表!D18</f>
        <v>7.5928917609046853E-2</v>
      </c>
      <c r="W15" s="167">
        <f t="shared" si="7"/>
        <v>0</v>
      </c>
      <c r="X15" s="76">
        <f>分析係数表!E18</f>
        <v>7.1082390953150248E-2</v>
      </c>
      <c r="Y15" s="166">
        <f t="shared" si="8"/>
        <v>0</v>
      </c>
    </row>
    <row r="16" spans="1:25" x14ac:dyDescent="0.2">
      <c r="A16" s="6" t="s">
        <v>4</v>
      </c>
      <c r="B16" s="5" t="s">
        <v>32</v>
      </c>
      <c r="C16" s="90"/>
      <c r="D16" s="76">
        <f>投入係数表!C16</f>
        <v>0</v>
      </c>
      <c r="E16" s="77">
        <f t="shared" si="9"/>
        <v>0</v>
      </c>
      <c r="F16" s="76">
        <f>分析係数表!C19</f>
        <v>0</v>
      </c>
      <c r="G16" s="77">
        <f t="shared" si="0"/>
        <v>0</v>
      </c>
      <c r="H16" s="77">
        <v>0</v>
      </c>
      <c r="I16" s="77">
        <f t="shared" si="1"/>
        <v>0</v>
      </c>
      <c r="J16" s="76">
        <f>分析係数表!G19</f>
        <v>0</v>
      </c>
      <c r="K16" s="78">
        <f t="shared" si="2"/>
        <v>0</v>
      </c>
      <c r="L16" s="79"/>
      <c r="M16" s="80"/>
      <c r="N16" s="81">
        <f>分析係数表!H19</f>
        <v>-1.3632026173490252E-4</v>
      </c>
      <c r="O16" s="82">
        <f t="shared" si="3"/>
        <v>-1.2038024753267755E-3</v>
      </c>
      <c r="P16" s="76">
        <f>分析係数表!C19</f>
        <v>0</v>
      </c>
      <c r="Q16" s="82">
        <f t="shared" si="4"/>
        <v>0</v>
      </c>
      <c r="R16" s="83">
        <v>0</v>
      </c>
      <c r="S16" s="84">
        <f t="shared" si="5"/>
        <v>0</v>
      </c>
      <c r="T16" s="85">
        <f>分析係数表!F19</f>
        <v>0.2</v>
      </c>
      <c r="U16" s="86">
        <f t="shared" si="6"/>
        <v>0</v>
      </c>
      <c r="V16" s="87">
        <f>分析係数表!D19</f>
        <v>0</v>
      </c>
      <c r="W16" s="167">
        <f t="shared" si="7"/>
        <v>0</v>
      </c>
      <c r="X16" s="76">
        <f>分析係数表!E19</f>
        <v>0</v>
      </c>
      <c r="Y16" s="166">
        <f t="shared" si="8"/>
        <v>0</v>
      </c>
    </row>
    <row r="17" spans="1:25" x14ac:dyDescent="0.2">
      <c r="A17" s="6" t="s">
        <v>5</v>
      </c>
      <c r="B17" s="5" t="s">
        <v>33</v>
      </c>
      <c r="C17" s="90"/>
      <c r="D17" s="76">
        <f>投入係数表!C17</f>
        <v>0</v>
      </c>
      <c r="E17" s="77">
        <f t="shared" si="9"/>
        <v>0</v>
      </c>
      <c r="F17" s="76">
        <f>分析係数表!C20</f>
        <v>0.14381270903010035</v>
      </c>
      <c r="G17" s="77">
        <f t="shared" si="0"/>
        <v>0</v>
      </c>
      <c r="H17" s="77">
        <v>1.5555082018411E-3</v>
      </c>
      <c r="I17" s="77">
        <f t="shared" si="1"/>
        <v>1.5555082018411E-3</v>
      </c>
      <c r="J17" s="76">
        <f>分析係数表!G20</f>
        <v>0.10504201680672269</v>
      </c>
      <c r="K17" s="78">
        <f t="shared" si="2"/>
        <v>1.6339371868078783E-4</v>
      </c>
      <c r="L17" s="79"/>
      <c r="M17" s="80"/>
      <c r="N17" s="81">
        <f>分析係数表!H20</f>
        <v>5.9072113418457762E-4</v>
      </c>
      <c r="O17" s="82">
        <f t="shared" si="3"/>
        <v>5.2164773930826946E-3</v>
      </c>
      <c r="P17" s="76">
        <f>分析係数表!C20</f>
        <v>0.14381270903010035</v>
      </c>
      <c r="Q17" s="82">
        <f t="shared" si="4"/>
        <v>7.5019574549349793E-4</v>
      </c>
      <c r="R17" s="83">
        <v>1.5624385653517016E-3</v>
      </c>
      <c r="S17" s="84">
        <f t="shared" si="5"/>
        <v>3.1179467671928014E-3</v>
      </c>
      <c r="T17" s="85">
        <f>分析係数表!F20</f>
        <v>0.23109243697478993</v>
      </c>
      <c r="U17" s="86">
        <f t="shared" si="6"/>
        <v>7.205339167882525E-4</v>
      </c>
      <c r="V17" s="87">
        <f>分析係数表!D20</f>
        <v>5.0420168067226892E-2</v>
      </c>
      <c r="W17" s="167">
        <f t="shared" si="7"/>
        <v>0</v>
      </c>
      <c r="X17" s="76">
        <f>分析係数表!E20</f>
        <v>5.4621848739495799E-2</v>
      </c>
      <c r="Y17" s="166">
        <f t="shared" si="8"/>
        <v>0</v>
      </c>
    </row>
    <row r="18" spans="1:25" x14ac:dyDescent="0.2">
      <c r="A18" s="6" t="s">
        <v>6</v>
      </c>
      <c r="B18" s="5" t="s">
        <v>34</v>
      </c>
      <c r="C18" s="90"/>
      <c r="D18" s="76">
        <f>投入係数表!C18</f>
        <v>1.2195121951219512E-3</v>
      </c>
      <c r="E18" s="77">
        <f t="shared" si="9"/>
        <v>0.12195121951219512</v>
      </c>
      <c r="F18" s="76">
        <f>分析係数表!C21</f>
        <v>1.9047619047619091E-2</v>
      </c>
      <c r="G18" s="77">
        <f t="shared" si="0"/>
        <v>2.3228803716608647E-3</v>
      </c>
      <c r="H18" s="77">
        <v>3.7505446448125239E-3</v>
      </c>
      <c r="I18" s="77">
        <f t="shared" si="1"/>
        <v>3.7505446448125239E-3</v>
      </c>
      <c r="J18" s="76">
        <f>分析係数表!G21</f>
        <v>0.29914529914529914</v>
      </c>
      <c r="K18" s="78">
        <f t="shared" si="2"/>
        <v>1.1219577997302421E-3</v>
      </c>
      <c r="L18" s="79"/>
      <c r="M18" s="80"/>
      <c r="N18" s="81">
        <f>分析係数表!H21</f>
        <v>9.5424183214431774E-4</v>
      </c>
      <c r="O18" s="82">
        <f t="shared" si="3"/>
        <v>8.4266173272874289E-3</v>
      </c>
      <c r="P18" s="76">
        <f>分析係数表!C21</f>
        <v>1.9047619047619091E-2</v>
      </c>
      <c r="Q18" s="82">
        <f t="shared" si="4"/>
        <v>1.6050699671023712E-4</v>
      </c>
      <c r="R18" s="83">
        <v>3.3358573973824029E-4</v>
      </c>
      <c r="S18" s="84">
        <f t="shared" si="5"/>
        <v>4.0841303845507645E-3</v>
      </c>
      <c r="T18" s="85">
        <f>分析係数表!F21</f>
        <v>0.44444444444444442</v>
      </c>
      <c r="U18" s="86">
        <f t="shared" si="6"/>
        <v>1.8151690598003398E-3</v>
      </c>
      <c r="V18" s="87">
        <f>分析係数表!D21</f>
        <v>3.4188034188034191E-2</v>
      </c>
      <c r="W18" s="167">
        <f t="shared" si="7"/>
        <v>0</v>
      </c>
      <c r="X18" s="76">
        <f>分析係数表!E21</f>
        <v>8.5470085470085479E-3</v>
      </c>
      <c r="Y18" s="166">
        <f t="shared" si="8"/>
        <v>0</v>
      </c>
    </row>
    <row r="19" spans="1:25" x14ac:dyDescent="0.2">
      <c r="A19" s="6" t="s">
        <v>7</v>
      </c>
      <c r="B19" s="5" t="s">
        <v>268</v>
      </c>
      <c r="C19" s="90"/>
      <c r="D19" s="76">
        <f>投入係数表!C19</f>
        <v>0</v>
      </c>
      <c r="E19" s="77">
        <f t="shared" si="9"/>
        <v>0</v>
      </c>
      <c r="F19" s="76">
        <f>分析係数表!C22</f>
        <v>0</v>
      </c>
      <c r="G19" s="77">
        <f t="shared" si="0"/>
        <v>0</v>
      </c>
      <c r="H19" s="77">
        <v>0</v>
      </c>
      <c r="I19" s="77">
        <f t="shared" si="1"/>
        <v>0</v>
      </c>
      <c r="J19" s="76">
        <f>分析係数表!G22</f>
        <v>0.21739130434782608</v>
      </c>
      <c r="K19" s="78">
        <f t="shared" si="2"/>
        <v>0</v>
      </c>
      <c r="L19" s="79"/>
      <c r="M19" s="80"/>
      <c r="N19" s="81">
        <f>分析係数表!H22</f>
        <v>4.5440087244967509E-5</v>
      </c>
      <c r="O19" s="82">
        <f t="shared" si="3"/>
        <v>4.0126749177559184E-4</v>
      </c>
      <c r="P19" s="76">
        <f>分析係数表!C22</f>
        <v>0</v>
      </c>
      <c r="Q19" s="82">
        <f t="shared" si="4"/>
        <v>0</v>
      </c>
      <c r="R19" s="83">
        <v>0</v>
      </c>
      <c r="S19" s="84">
        <f t="shared" si="5"/>
        <v>0</v>
      </c>
      <c r="T19" s="85">
        <f>分析係数表!F22</f>
        <v>0.47826086956521741</v>
      </c>
      <c r="U19" s="86">
        <f t="shared" si="6"/>
        <v>0</v>
      </c>
      <c r="V19" s="87">
        <f>分析係数表!D22</f>
        <v>0.17391304347826086</v>
      </c>
      <c r="W19" s="167">
        <f t="shared" si="7"/>
        <v>0</v>
      </c>
      <c r="X19" s="76">
        <f>分析係数表!E22</f>
        <v>0.17391304347826086</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0.22047244094488189</v>
      </c>
      <c r="K20" s="78">
        <f t="shared" si="2"/>
        <v>0</v>
      </c>
      <c r="L20" s="79"/>
      <c r="M20" s="80"/>
      <c r="N20" s="81">
        <f>分析係数表!H23</f>
        <v>4.5440087244967509E-5</v>
      </c>
      <c r="O20" s="82">
        <f t="shared" si="3"/>
        <v>4.0126749177559184E-4</v>
      </c>
      <c r="P20" s="76">
        <f>分析係数表!C23</f>
        <v>0</v>
      </c>
      <c r="Q20" s="82">
        <f t="shared" si="4"/>
        <v>0</v>
      </c>
      <c r="R20" s="83">
        <v>0</v>
      </c>
      <c r="S20" s="84">
        <f t="shared" si="5"/>
        <v>0</v>
      </c>
      <c r="T20" s="85">
        <f>分析係数表!F23</f>
        <v>0.44094488188976377</v>
      </c>
      <c r="U20" s="86">
        <f t="shared" si="6"/>
        <v>0</v>
      </c>
      <c r="V20" s="87">
        <f>分析係数表!D23</f>
        <v>6.2992125984251968E-2</v>
      </c>
      <c r="W20" s="167">
        <f t="shared" si="7"/>
        <v>0</v>
      </c>
      <c r="X20" s="76">
        <f>分析係数表!E23</f>
        <v>3.937007874015748E-2</v>
      </c>
      <c r="Y20" s="166">
        <f t="shared" si="8"/>
        <v>0</v>
      </c>
    </row>
    <row r="21" spans="1:25" x14ac:dyDescent="0.2">
      <c r="A21" s="6" t="s">
        <v>9</v>
      </c>
      <c r="B21" s="5" t="s">
        <v>270</v>
      </c>
      <c r="C21" s="90"/>
      <c r="D21" s="76">
        <f>投入係数表!C21</f>
        <v>0</v>
      </c>
      <c r="E21" s="77">
        <f t="shared" si="9"/>
        <v>0</v>
      </c>
      <c r="F21" s="76">
        <f>分析係数表!C24</f>
        <v>1.5105740181268867E-2</v>
      </c>
      <c r="G21" s="77">
        <f t="shared" si="0"/>
        <v>0</v>
      </c>
      <c r="H21" s="77">
        <v>8.7597106788356446E-5</v>
      </c>
      <c r="I21" s="77">
        <f t="shared" si="1"/>
        <v>8.7597106788356446E-5</v>
      </c>
      <c r="J21" s="76">
        <f>分析係数表!G24</f>
        <v>0.33333333333333331</v>
      </c>
      <c r="K21" s="78">
        <f t="shared" si="2"/>
        <v>2.9199035596118815E-5</v>
      </c>
      <c r="L21" s="79"/>
      <c r="M21" s="80"/>
      <c r="N21" s="81">
        <f>分析係数表!H24</f>
        <v>4.0896078520470761E-4</v>
      </c>
      <c r="O21" s="82">
        <f t="shared" si="3"/>
        <v>3.611407425980327E-3</v>
      </c>
      <c r="P21" s="76">
        <f>分析係数表!C24</f>
        <v>1.5105740181268867E-2</v>
      </c>
      <c r="Q21" s="82">
        <f t="shared" si="4"/>
        <v>5.4552982265563797E-5</v>
      </c>
      <c r="R21" s="83">
        <v>1.4036720108914403E-4</v>
      </c>
      <c r="S21" s="84">
        <f t="shared" si="5"/>
        <v>2.2796430787750047E-4</v>
      </c>
      <c r="T21" s="85">
        <f>分析係数表!F24</f>
        <v>0.55555555555555558</v>
      </c>
      <c r="U21" s="86">
        <f t="shared" si="6"/>
        <v>1.2664683770972248E-4</v>
      </c>
      <c r="V21" s="87">
        <f>分析係数表!D24</f>
        <v>0</v>
      </c>
      <c r="W21" s="167">
        <f t="shared" si="7"/>
        <v>0</v>
      </c>
      <c r="X21" s="76">
        <f>分析係数表!E24</f>
        <v>0</v>
      </c>
      <c r="Y21" s="166">
        <f t="shared" si="8"/>
        <v>0</v>
      </c>
    </row>
    <row r="22" spans="1:25" x14ac:dyDescent="0.2">
      <c r="A22" s="6" t="s">
        <v>10</v>
      </c>
      <c r="B22" s="5" t="s">
        <v>271</v>
      </c>
      <c r="C22" s="90"/>
      <c r="D22" s="76">
        <f>投入係数表!C22</f>
        <v>0</v>
      </c>
      <c r="E22" s="77">
        <f t="shared" si="9"/>
        <v>0</v>
      </c>
      <c r="F22" s="76">
        <f>分析係数表!C25</f>
        <v>0</v>
      </c>
      <c r="G22" s="77">
        <f t="shared" si="0"/>
        <v>0</v>
      </c>
      <c r="H22" s="77">
        <v>0</v>
      </c>
      <c r="I22" s="77">
        <f t="shared" si="1"/>
        <v>0</v>
      </c>
      <c r="J22" s="76">
        <f>分析係数表!G25</f>
        <v>0.2857142857142857</v>
      </c>
      <c r="K22" s="78">
        <f t="shared" si="2"/>
        <v>0</v>
      </c>
      <c r="L22" s="79"/>
      <c r="M22" s="80"/>
      <c r="N22" s="81">
        <f>分析係数表!H25</f>
        <v>5.4528104693961008E-4</v>
      </c>
      <c r="O22" s="82">
        <f t="shared" si="3"/>
        <v>4.8152099013071019E-3</v>
      </c>
      <c r="P22" s="76">
        <f>分析係数表!C25</f>
        <v>0</v>
      </c>
      <c r="Q22" s="82">
        <f t="shared" si="4"/>
        <v>0</v>
      </c>
      <c r="R22" s="83">
        <v>0</v>
      </c>
      <c r="S22" s="84">
        <f t="shared" si="5"/>
        <v>0</v>
      </c>
      <c r="T22" s="85">
        <f>分析係数表!F25</f>
        <v>0.5</v>
      </c>
      <c r="U22" s="86">
        <f t="shared" si="6"/>
        <v>0</v>
      </c>
      <c r="V22" s="87">
        <f>分析係数表!D25</f>
        <v>0</v>
      </c>
      <c r="W22" s="167">
        <f t="shared" si="7"/>
        <v>0</v>
      </c>
      <c r="X22" s="76">
        <f>分析係数表!E25</f>
        <v>0</v>
      </c>
      <c r="Y22" s="166">
        <f t="shared" si="8"/>
        <v>0</v>
      </c>
    </row>
    <row r="23" spans="1:25" x14ac:dyDescent="0.2">
      <c r="A23" s="6" t="s">
        <v>11</v>
      </c>
      <c r="B23" s="5" t="s">
        <v>35</v>
      </c>
      <c r="C23" s="90"/>
      <c r="D23" s="76">
        <f>投入係数表!C23</f>
        <v>0</v>
      </c>
      <c r="E23" s="77">
        <f t="shared" si="9"/>
        <v>0</v>
      </c>
      <c r="F23" s="76">
        <f>分析係数表!C26</f>
        <v>0.3413940256045519</v>
      </c>
      <c r="G23" s="77">
        <f t="shared" si="0"/>
        <v>0</v>
      </c>
      <c r="H23" s="77">
        <v>2.835780320434524E-3</v>
      </c>
      <c r="I23" s="77">
        <f t="shared" si="1"/>
        <v>2.835780320434524E-3</v>
      </c>
      <c r="J23" s="76">
        <f>分析係数表!G26</f>
        <v>0.19709090909090909</v>
      </c>
      <c r="K23" s="78">
        <f t="shared" si="2"/>
        <v>5.5890652133654985E-4</v>
      </c>
      <c r="L23" s="79"/>
      <c r="M23" s="80"/>
      <c r="N23" s="81">
        <f>分析係数表!H26</f>
        <v>1.1996183032671423E-2</v>
      </c>
      <c r="O23" s="82">
        <f t="shared" si="3"/>
        <v>0.10593461782875627</v>
      </c>
      <c r="P23" s="76">
        <f>分析係数表!C26</f>
        <v>0.3413940256045519</v>
      </c>
      <c r="Q23" s="82">
        <f t="shared" si="4"/>
        <v>3.6165445631438836E-2</v>
      </c>
      <c r="R23" s="83">
        <v>3.8331425726413168E-2</v>
      </c>
      <c r="S23" s="84">
        <f t="shared" si="5"/>
        <v>4.116720604684769E-2</v>
      </c>
      <c r="T23" s="85">
        <f>分析係数表!F26</f>
        <v>0.33090909090909093</v>
      </c>
      <c r="U23" s="86">
        <f t="shared" si="6"/>
        <v>1.3622602728229601E-2</v>
      </c>
      <c r="V23" s="87">
        <f>分析係数表!D26</f>
        <v>1.6E-2</v>
      </c>
      <c r="W23" s="167">
        <f t="shared" si="7"/>
        <v>0</v>
      </c>
      <c r="X23" s="76">
        <f>分析係数表!E26</f>
        <v>1.6E-2</v>
      </c>
      <c r="Y23" s="166">
        <f t="shared" si="8"/>
        <v>0</v>
      </c>
    </row>
    <row r="24" spans="1:25" x14ac:dyDescent="0.2">
      <c r="A24" s="6" t="s">
        <v>12</v>
      </c>
      <c r="B24" s="5" t="s">
        <v>366</v>
      </c>
      <c r="C24" s="90"/>
      <c r="D24" s="76">
        <f>投入係数表!C24</f>
        <v>0</v>
      </c>
      <c r="E24" s="77">
        <f t="shared" si="9"/>
        <v>0</v>
      </c>
      <c r="F24" s="76">
        <f>分析係数表!C27</f>
        <v>1.9120458891013214E-3</v>
      </c>
      <c r="G24" s="77">
        <f t="shared" si="0"/>
        <v>0</v>
      </c>
      <c r="H24" s="77">
        <v>2.0189841801719687E-6</v>
      </c>
      <c r="I24" s="77">
        <f t="shared" si="1"/>
        <v>2.0189841801719687E-6</v>
      </c>
      <c r="J24" s="76">
        <f>分析係数表!G27</f>
        <v>0.2857142857142857</v>
      </c>
      <c r="K24" s="78">
        <f t="shared" si="2"/>
        <v>5.7685262290627678E-7</v>
      </c>
      <c r="L24" s="79"/>
      <c r="M24" s="80"/>
      <c r="N24" s="81">
        <f>分析係数表!H27</f>
        <v>1.131458172399691E-2</v>
      </c>
      <c r="O24" s="82">
        <f t="shared" si="3"/>
        <v>9.9915605452122372E-2</v>
      </c>
      <c r="P24" s="76">
        <f>分析係数表!C27</f>
        <v>1.9120458891013214E-3</v>
      </c>
      <c r="Q24" s="82">
        <f t="shared" si="4"/>
        <v>1.9104322266180016E-4</v>
      </c>
      <c r="R24" s="83">
        <v>1.9152120162661135E-4</v>
      </c>
      <c r="S24" s="84">
        <f t="shared" si="5"/>
        <v>1.9354018580678331E-4</v>
      </c>
      <c r="T24" s="85">
        <f>分析係数表!F27</f>
        <v>0.5714285714285714</v>
      </c>
      <c r="U24" s="86">
        <f t="shared" si="6"/>
        <v>1.1059439188959046E-4</v>
      </c>
      <c r="V24" s="87">
        <f>分析係数表!D27</f>
        <v>0</v>
      </c>
      <c r="W24" s="167">
        <f t="shared" si="7"/>
        <v>0</v>
      </c>
      <c r="X24" s="76">
        <f>分析係数表!E27</f>
        <v>0</v>
      </c>
      <c r="Y24" s="166">
        <f t="shared" si="8"/>
        <v>0</v>
      </c>
    </row>
    <row r="25" spans="1:25" x14ac:dyDescent="0.2">
      <c r="A25" s="6" t="s">
        <v>13</v>
      </c>
      <c r="B25" s="5" t="s">
        <v>191</v>
      </c>
      <c r="C25" s="90"/>
      <c r="D25" s="76">
        <f>投入係数表!C25</f>
        <v>0</v>
      </c>
      <c r="E25" s="77">
        <f t="shared" si="9"/>
        <v>0</v>
      </c>
      <c r="F25" s="76">
        <f>分析係数表!C28</f>
        <v>4.5924225028702859E-3</v>
      </c>
      <c r="G25" s="77">
        <f t="shared" si="0"/>
        <v>0</v>
      </c>
      <c r="H25" s="77">
        <v>1.0136721291442026E-4</v>
      </c>
      <c r="I25" s="77">
        <f t="shared" si="1"/>
        <v>1.0136721291442026E-4</v>
      </c>
      <c r="J25" s="76">
        <f>分析係数表!G28</f>
        <v>0.125</v>
      </c>
      <c r="K25" s="78">
        <f t="shared" si="2"/>
        <v>1.2670901614302532E-5</v>
      </c>
      <c r="L25" s="79"/>
      <c r="M25" s="80"/>
      <c r="N25" s="81">
        <f>分析係数表!H28</f>
        <v>2.2174762575544144E-2</v>
      </c>
      <c r="O25" s="82">
        <f t="shared" si="3"/>
        <v>0.19581853598648882</v>
      </c>
      <c r="P25" s="76">
        <f>分析係数表!C28</f>
        <v>4.5924225028702859E-3</v>
      </c>
      <c r="Q25" s="82">
        <f t="shared" si="4"/>
        <v>8.9928145114346616E-4</v>
      </c>
      <c r="R25" s="83">
        <v>9.2300885009732067E-4</v>
      </c>
      <c r="S25" s="84">
        <f t="shared" si="5"/>
        <v>1.024376063011741E-3</v>
      </c>
      <c r="T25" s="85">
        <f>分析係数表!F28</f>
        <v>0.20833333333333334</v>
      </c>
      <c r="U25" s="86">
        <f t="shared" si="6"/>
        <v>2.1341167979411273E-4</v>
      </c>
      <c r="V25" s="87">
        <f>分析係数表!D28</f>
        <v>1.1875</v>
      </c>
      <c r="W25" s="167">
        <f t="shared" si="7"/>
        <v>0</v>
      </c>
      <c r="X25" s="76">
        <f>分析係数表!E28</f>
        <v>1.2291666666666667</v>
      </c>
      <c r="Y25" s="166">
        <f t="shared" si="8"/>
        <v>0</v>
      </c>
    </row>
    <row r="26" spans="1:25" x14ac:dyDescent="0.2">
      <c r="A26" s="6" t="s">
        <v>14</v>
      </c>
      <c r="B26" s="5" t="s">
        <v>50</v>
      </c>
      <c r="C26" s="90"/>
      <c r="D26" s="76">
        <f>投入係数表!C26</f>
        <v>1.2195121951219512E-3</v>
      </c>
      <c r="E26" s="77">
        <f t="shared" si="9"/>
        <v>0.12195121951219512</v>
      </c>
      <c r="F26" s="76">
        <f>分析係数表!C29</f>
        <v>0.39276807980049877</v>
      </c>
      <c r="G26" s="77">
        <f t="shared" si="0"/>
        <v>4.7898546317133993E-2</v>
      </c>
      <c r="H26" s="77">
        <v>8.1470238735225589E-2</v>
      </c>
      <c r="I26" s="77">
        <f t="shared" si="1"/>
        <v>8.1470238735225589E-2</v>
      </c>
      <c r="J26" s="76">
        <f>分析係数表!G29</f>
        <v>0.26146220570012391</v>
      </c>
      <c r="K26" s="78">
        <f t="shared" si="2"/>
        <v>2.1301388318627757E-2</v>
      </c>
      <c r="L26" s="79"/>
      <c r="M26" s="80"/>
      <c r="N26" s="81">
        <f>分析係数表!H29</f>
        <v>1.0178579542872723E-2</v>
      </c>
      <c r="O26" s="82">
        <f t="shared" si="3"/>
        <v>8.9883918157732584E-2</v>
      </c>
      <c r="P26" s="76">
        <f>分析係数表!C29</f>
        <v>0.39276807980049877</v>
      </c>
      <c r="Q26" s="82">
        <f t="shared" si="4"/>
        <v>3.5303533939757811E-2</v>
      </c>
      <c r="R26" s="83">
        <v>4.2838032783463702E-2</v>
      </c>
      <c r="S26" s="84">
        <f t="shared" si="5"/>
        <v>0.12430827151868928</v>
      </c>
      <c r="T26" s="85">
        <f>分析係数表!F29</f>
        <v>0.36926889714993805</v>
      </c>
      <c r="U26" s="86">
        <f t="shared" si="6"/>
        <v>4.5903178330321447E-2</v>
      </c>
      <c r="V26" s="87">
        <f>分析係数表!D29</f>
        <v>6.8153655514250316E-2</v>
      </c>
      <c r="W26" s="167">
        <f t="shared" si="7"/>
        <v>0</v>
      </c>
      <c r="X26" s="76">
        <f>分析係数表!E29</f>
        <v>5.3283767038413879E-2</v>
      </c>
      <c r="Y26" s="166">
        <f t="shared" si="8"/>
        <v>0</v>
      </c>
    </row>
    <row r="27" spans="1:25" x14ac:dyDescent="0.2">
      <c r="A27" s="6" t="s">
        <v>15</v>
      </c>
      <c r="B27" s="5" t="s">
        <v>36</v>
      </c>
      <c r="C27" s="90"/>
      <c r="D27" s="76">
        <f>投入係数表!C27</f>
        <v>2.4390243902439024E-3</v>
      </c>
      <c r="E27" s="77">
        <f t="shared" si="9"/>
        <v>0.24390243902439024</v>
      </c>
      <c r="F27" s="76">
        <f>分析係数表!C30</f>
        <v>1</v>
      </c>
      <c r="G27" s="77">
        <f t="shared" si="0"/>
        <v>0.24390243902439024</v>
      </c>
      <c r="H27" s="77">
        <v>0.29041917265325268</v>
      </c>
      <c r="I27" s="77">
        <f t="shared" si="1"/>
        <v>0.29041917265325268</v>
      </c>
      <c r="J27" s="76">
        <f>分析係数表!G30</f>
        <v>0.34503154574132494</v>
      </c>
      <c r="K27" s="78">
        <f t="shared" si="2"/>
        <v>0.1002037760534685</v>
      </c>
      <c r="L27" s="79"/>
      <c r="M27" s="80"/>
      <c r="N27" s="81">
        <f>分析係数表!H30</f>
        <v>0</v>
      </c>
      <c r="O27" s="82">
        <f t="shared" si="3"/>
        <v>0</v>
      </c>
      <c r="P27" s="76">
        <f>分析係数表!C30</f>
        <v>1</v>
      </c>
      <c r="Q27" s="82">
        <f t="shared" si="4"/>
        <v>0</v>
      </c>
      <c r="R27" s="83">
        <v>1.9163566394910583E-2</v>
      </c>
      <c r="S27" s="84">
        <f t="shared" si="5"/>
        <v>0.30958273904816325</v>
      </c>
      <c r="T27" s="85">
        <f>分析係数表!F30</f>
        <v>0.4357255520504732</v>
      </c>
      <c r="U27" s="86">
        <f t="shared" si="6"/>
        <v>0.13489310987705852</v>
      </c>
      <c r="V27" s="87">
        <f>分析係数表!D30</f>
        <v>0.15930599369085174</v>
      </c>
      <c r="W27" s="167">
        <f t="shared" si="7"/>
        <v>0</v>
      </c>
      <c r="X27" s="76">
        <f>分析係数表!E30</f>
        <v>8.6750788643533125E-2</v>
      </c>
      <c r="Y27" s="166">
        <f t="shared" si="8"/>
        <v>0</v>
      </c>
    </row>
    <row r="28" spans="1:25" x14ac:dyDescent="0.2">
      <c r="A28" s="6" t="s">
        <v>16</v>
      </c>
      <c r="B28" s="5" t="s">
        <v>192</v>
      </c>
      <c r="C28" s="90"/>
      <c r="D28" s="76">
        <f>投入係数表!C28</f>
        <v>9.7560975609756097E-3</v>
      </c>
      <c r="E28" s="77">
        <f t="shared" si="9"/>
        <v>0.97560975609756095</v>
      </c>
      <c r="F28" s="76">
        <f>分析係数表!C31</f>
        <v>0.9610142630744849</v>
      </c>
      <c r="G28" s="77">
        <f t="shared" si="0"/>
        <v>0.9375748908043755</v>
      </c>
      <c r="H28" s="77">
        <v>1.23664652158004</v>
      </c>
      <c r="I28" s="77">
        <f t="shared" si="1"/>
        <v>1.23664652158004</v>
      </c>
      <c r="J28" s="76">
        <f>分析係数表!G31</f>
        <v>7.0898896726351968E-2</v>
      </c>
      <c r="K28" s="78">
        <f t="shared" si="2"/>
        <v>8.7676874020505641E-2</v>
      </c>
      <c r="L28" s="79"/>
      <c r="M28" s="80"/>
      <c r="N28" s="81">
        <f>分析係数表!H31</f>
        <v>2.4401326850547553E-2</v>
      </c>
      <c r="O28" s="82">
        <f t="shared" si="3"/>
        <v>0.21548064308349285</v>
      </c>
      <c r="P28" s="76">
        <f>分析係数表!C31</f>
        <v>0.9610142630744849</v>
      </c>
      <c r="Q28" s="82">
        <f t="shared" si="4"/>
        <v>0.20707997141969897</v>
      </c>
      <c r="R28" s="83">
        <v>0.2735927911925552</v>
      </c>
      <c r="S28" s="84">
        <f t="shared" si="5"/>
        <v>1.5102393127725953</v>
      </c>
      <c r="T28" s="85">
        <f>分析係数表!F31</f>
        <v>0.34418520528124436</v>
      </c>
      <c r="U28" s="86">
        <f t="shared" si="6"/>
        <v>0.51980202789044105</v>
      </c>
      <c r="V28" s="87">
        <f>分析係数表!D31</f>
        <v>1.9895098571170193E-3</v>
      </c>
      <c r="W28" s="167">
        <f t="shared" si="7"/>
        <v>0</v>
      </c>
      <c r="X28" s="76">
        <f>分析係数表!E31</f>
        <v>1.7483571471634412E-3</v>
      </c>
      <c r="Y28" s="166">
        <f t="shared" si="8"/>
        <v>0</v>
      </c>
    </row>
    <row r="29" spans="1:25" x14ac:dyDescent="0.2">
      <c r="A29" s="6" t="s">
        <v>17</v>
      </c>
      <c r="B29" s="5" t="s">
        <v>272</v>
      </c>
      <c r="C29" s="90"/>
      <c r="D29" s="76">
        <f>投入係数表!C29</f>
        <v>0</v>
      </c>
      <c r="E29" s="77">
        <f t="shared" si="9"/>
        <v>0</v>
      </c>
      <c r="F29" s="76">
        <f>分析係数表!C32</f>
        <v>1</v>
      </c>
      <c r="G29" s="77">
        <f t="shared" si="0"/>
        <v>0</v>
      </c>
      <c r="H29" s="77">
        <v>1.1861224859109253E-2</v>
      </c>
      <c r="I29" s="77">
        <f t="shared" si="1"/>
        <v>1.1861224859109253E-2</v>
      </c>
      <c r="J29" s="76">
        <f>分析係数表!G32</f>
        <v>0.14117647058823529</v>
      </c>
      <c r="K29" s="78">
        <f t="shared" si="2"/>
        <v>1.6745258624624828E-3</v>
      </c>
      <c r="L29" s="79"/>
      <c r="M29" s="80"/>
      <c r="N29" s="81">
        <f>分析係数表!H32</f>
        <v>7.0886536102149319E-3</v>
      </c>
      <c r="O29" s="82">
        <f t="shared" si="3"/>
        <v>6.2597728716992332E-2</v>
      </c>
      <c r="P29" s="76">
        <f>分析係数表!C32</f>
        <v>1</v>
      </c>
      <c r="Q29" s="82">
        <f t="shared" si="4"/>
        <v>6.2597728716992332E-2</v>
      </c>
      <c r="R29" s="83">
        <v>7.8682975337904651E-2</v>
      </c>
      <c r="S29" s="84">
        <f t="shared" si="5"/>
        <v>9.0544200197013897E-2</v>
      </c>
      <c r="T29" s="85">
        <f>分析係数表!F32</f>
        <v>0.4823529411764706</v>
      </c>
      <c r="U29" s="86">
        <f t="shared" si="6"/>
        <v>4.3674261271500821E-2</v>
      </c>
      <c r="V29" s="87">
        <f>分析係数表!D32</f>
        <v>2.3529411764705882E-2</v>
      </c>
      <c r="W29" s="167">
        <f t="shared" si="7"/>
        <v>0</v>
      </c>
      <c r="X29" s="76">
        <f>分析係数表!E32</f>
        <v>3.5294117647058823E-2</v>
      </c>
      <c r="Y29" s="166">
        <f t="shared" si="8"/>
        <v>0</v>
      </c>
    </row>
    <row r="30" spans="1:25" x14ac:dyDescent="0.2">
      <c r="A30" s="6" t="s">
        <v>18</v>
      </c>
      <c r="B30" s="5" t="s">
        <v>273</v>
      </c>
      <c r="C30" s="90"/>
      <c r="D30" s="76">
        <f>投入係数表!C30</f>
        <v>0</v>
      </c>
      <c r="E30" s="77">
        <f t="shared" si="9"/>
        <v>0</v>
      </c>
      <c r="F30" s="76">
        <f>分析係数表!C33</f>
        <v>0.51830443159922934</v>
      </c>
      <c r="G30" s="77">
        <f t="shared" si="0"/>
        <v>0</v>
      </c>
      <c r="H30" s="77">
        <v>1.2713599369491473E-2</v>
      </c>
      <c r="I30" s="77">
        <f t="shared" si="1"/>
        <v>1.2713599369491473E-2</v>
      </c>
      <c r="J30" s="76">
        <f>分析係数表!G33</f>
        <v>0.50370370370370365</v>
      </c>
      <c r="K30" s="78">
        <f t="shared" si="2"/>
        <v>6.4038870898179261E-3</v>
      </c>
      <c r="L30" s="79"/>
      <c r="M30" s="80"/>
      <c r="N30" s="81">
        <f>分析係数表!H33</f>
        <v>1.0451220066342527E-3</v>
      </c>
      <c r="O30" s="82">
        <f t="shared" si="3"/>
        <v>9.2291523108386127E-3</v>
      </c>
      <c r="P30" s="76">
        <f>分析係数表!C33</f>
        <v>0.51830443159922934</v>
      </c>
      <c r="Q30" s="82">
        <f t="shared" si="4"/>
        <v>4.783510542611921E-3</v>
      </c>
      <c r="R30" s="83">
        <v>1.5384603366988466E-2</v>
      </c>
      <c r="S30" s="84">
        <f t="shared" si="5"/>
        <v>2.8098202736479939E-2</v>
      </c>
      <c r="T30" s="85">
        <f>分析係数表!F33</f>
        <v>0.61481481481481481</v>
      </c>
      <c r="U30" s="86">
        <f t="shared" si="6"/>
        <v>1.7275191312058038E-2</v>
      </c>
      <c r="V30" s="87">
        <f>分析係数表!D33</f>
        <v>0.10740740740740741</v>
      </c>
      <c r="W30" s="167">
        <f t="shared" si="7"/>
        <v>0</v>
      </c>
      <c r="X30" s="76">
        <f>分析係数表!E33</f>
        <v>0.11481481481481481</v>
      </c>
      <c r="Y30" s="166">
        <f t="shared" si="8"/>
        <v>0</v>
      </c>
    </row>
    <row r="31" spans="1:25" x14ac:dyDescent="0.2">
      <c r="A31" s="6" t="s">
        <v>19</v>
      </c>
      <c r="B31" s="5" t="s">
        <v>274</v>
      </c>
      <c r="C31" s="90"/>
      <c r="D31" s="76">
        <f>投入係数表!C31</f>
        <v>7.3170731707317069E-2</v>
      </c>
      <c r="E31" s="77">
        <f t="shared" si="9"/>
        <v>7.3170731707317067</v>
      </c>
      <c r="F31" s="76">
        <f>分析係数表!C34</f>
        <v>0.14253664373317376</v>
      </c>
      <c r="G31" s="77">
        <f t="shared" si="0"/>
        <v>1.0429510517061493</v>
      </c>
      <c r="H31" s="77">
        <v>1.1278611497952908</v>
      </c>
      <c r="I31" s="77">
        <f t="shared" si="1"/>
        <v>1.1278611497952908</v>
      </c>
      <c r="J31" s="76">
        <f>分析係数表!G34</f>
        <v>0.42611464968152868</v>
      </c>
      <c r="K31" s="78">
        <f t="shared" si="2"/>
        <v>0.48059815873442652</v>
      </c>
      <c r="L31" s="79"/>
      <c r="M31" s="80"/>
      <c r="N31" s="81">
        <f>分析係数表!H34</f>
        <v>0.17362657336302087</v>
      </c>
      <c r="O31" s="82">
        <f t="shared" si="3"/>
        <v>1.5332430860745367</v>
      </c>
      <c r="P31" s="76">
        <f>分析係数表!C34</f>
        <v>0.14253664373317376</v>
      </c>
      <c r="Q31" s="82">
        <f t="shared" si="4"/>
        <v>0.21854332351615813</v>
      </c>
      <c r="R31" s="83">
        <v>0.23094317668041056</v>
      </c>
      <c r="S31" s="84">
        <f t="shared" si="5"/>
        <v>1.3588043264757015</v>
      </c>
      <c r="T31" s="85">
        <f>分析係数表!F34</f>
        <v>0.68789808917197448</v>
      </c>
      <c r="U31" s="86">
        <f t="shared" si="6"/>
        <v>0.93471889974124678</v>
      </c>
      <c r="V31" s="87">
        <f>分析係数表!D34</f>
        <v>0.42038216560509556</v>
      </c>
      <c r="W31" s="167">
        <f t="shared" si="7"/>
        <v>1</v>
      </c>
      <c r="X31" s="76">
        <f>分析係数表!E34</f>
        <v>0.27643312101910827</v>
      </c>
      <c r="Y31" s="166">
        <f t="shared" si="8"/>
        <v>0</v>
      </c>
    </row>
    <row r="32" spans="1:25" x14ac:dyDescent="0.2">
      <c r="A32" s="6" t="s">
        <v>20</v>
      </c>
      <c r="B32" s="5" t="s">
        <v>37</v>
      </c>
      <c r="C32" s="90"/>
      <c r="D32" s="76">
        <f>投入係数表!C32</f>
        <v>4.8780487804878049E-3</v>
      </c>
      <c r="E32" s="77">
        <f t="shared" si="9"/>
        <v>0.48780487804878048</v>
      </c>
      <c r="F32" s="76">
        <f>分析係数表!C35</f>
        <v>0.11069496462754891</v>
      </c>
      <c r="G32" s="77">
        <f t="shared" si="0"/>
        <v>5.3997543720755561E-2</v>
      </c>
      <c r="H32" s="77">
        <v>6.7794358221227466E-2</v>
      </c>
      <c r="I32" s="77">
        <f t="shared" si="1"/>
        <v>6.7794358221227466E-2</v>
      </c>
      <c r="J32" s="76">
        <f>分析係数表!G35</f>
        <v>0.32042253521126762</v>
      </c>
      <c r="K32" s="78">
        <f t="shared" si="2"/>
        <v>2.1722840134266549E-2</v>
      </c>
      <c r="L32" s="79"/>
      <c r="M32" s="80"/>
      <c r="N32" s="81">
        <f>分析係数表!H35</f>
        <v>6.6251647203162636E-2</v>
      </c>
      <c r="O32" s="82">
        <f t="shared" si="3"/>
        <v>0.58504800300881299</v>
      </c>
      <c r="P32" s="76">
        <f>分析係数表!C35</f>
        <v>0.11069496462754891</v>
      </c>
      <c r="Q32" s="82">
        <f t="shared" si="4"/>
        <v>6.4761867998478675E-2</v>
      </c>
      <c r="R32" s="83">
        <v>7.4773357984130165E-2</v>
      </c>
      <c r="S32" s="84">
        <f t="shared" si="5"/>
        <v>0.14256771620535763</v>
      </c>
      <c r="T32" s="85">
        <f>分析係数表!F35</f>
        <v>0.63380281690140849</v>
      </c>
      <c r="U32" s="86">
        <f t="shared" si="6"/>
        <v>9.0359820130156254E-2</v>
      </c>
      <c r="V32" s="87">
        <f>分析係数表!D35</f>
        <v>0.16901408450704225</v>
      </c>
      <c r="W32" s="167">
        <f t="shared" si="7"/>
        <v>0</v>
      </c>
      <c r="X32" s="76">
        <f>分析係数表!E35</f>
        <v>0.1619718309859155</v>
      </c>
      <c r="Y32" s="166">
        <f t="shared" si="8"/>
        <v>0</v>
      </c>
    </row>
    <row r="33" spans="1:25" x14ac:dyDescent="0.2">
      <c r="A33" s="6" t="s">
        <v>21</v>
      </c>
      <c r="B33" s="5" t="s">
        <v>38</v>
      </c>
      <c r="C33" s="90"/>
      <c r="D33" s="76">
        <f>投入係数表!C33</f>
        <v>2.4390243902439024E-3</v>
      </c>
      <c r="E33" s="77">
        <f t="shared" si="9"/>
        <v>0.24390243902439024</v>
      </c>
      <c r="F33" s="76">
        <f>分析係数表!C36</f>
        <v>0.6760350559081294</v>
      </c>
      <c r="G33" s="77">
        <f t="shared" si="0"/>
        <v>0.16488659900198277</v>
      </c>
      <c r="H33" s="77">
        <v>0.21295348580263371</v>
      </c>
      <c r="I33" s="77">
        <f t="shared" si="1"/>
        <v>0.21295348580263371</v>
      </c>
      <c r="J33" s="76">
        <f>分析係数表!G36</f>
        <v>4.0214477211796247E-3</v>
      </c>
      <c r="K33" s="78">
        <f t="shared" si="2"/>
        <v>8.5638131019825892E-4</v>
      </c>
      <c r="L33" s="79"/>
      <c r="M33" s="80"/>
      <c r="N33" s="81">
        <f>分析係数表!H36</f>
        <v>0.13227609397010043</v>
      </c>
      <c r="O33" s="82">
        <f t="shared" si="3"/>
        <v>1.1680896685587481</v>
      </c>
      <c r="P33" s="76">
        <f>分析係数表!C36</f>
        <v>0.6760350559081294</v>
      </c>
      <c r="Q33" s="82">
        <f t="shared" si="4"/>
        <v>0.78966956438982161</v>
      </c>
      <c r="R33" s="83">
        <v>0.81088755133697377</v>
      </c>
      <c r="S33" s="84">
        <f t="shared" si="5"/>
        <v>1.0238410371396074</v>
      </c>
      <c r="T33" s="85">
        <f>分析係数表!F36</f>
        <v>0.90035746201966038</v>
      </c>
      <c r="U33" s="86">
        <f t="shared" si="6"/>
        <v>0.92182291771059377</v>
      </c>
      <c r="V33" s="87">
        <f>分析係数表!D36</f>
        <v>8.0428954423592495E-3</v>
      </c>
      <c r="W33" s="167">
        <f t="shared" si="7"/>
        <v>0</v>
      </c>
      <c r="X33" s="76">
        <f>分析係数表!E36</f>
        <v>0</v>
      </c>
      <c r="Y33" s="166">
        <f t="shared" si="8"/>
        <v>0</v>
      </c>
    </row>
    <row r="34" spans="1:25" x14ac:dyDescent="0.2">
      <c r="A34" s="6" t="s">
        <v>22</v>
      </c>
      <c r="B34" s="5" t="s">
        <v>377</v>
      </c>
      <c r="C34" s="90"/>
      <c r="D34" s="76">
        <f>投入係数表!C34</f>
        <v>2.9268292682926831E-2</v>
      </c>
      <c r="E34" s="77">
        <f t="shared" si="9"/>
        <v>2.9268292682926833</v>
      </c>
      <c r="F34" s="76">
        <f>分析係数表!C37</f>
        <v>0.1837517433751743</v>
      </c>
      <c r="G34" s="77">
        <f t="shared" si="0"/>
        <v>0.5378099806102663</v>
      </c>
      <c r="H34" s="77">
        <v>0.60004866452435435</v>
      </c>
      <c r="I34" s="77">
        <f t="shared" si="1"/>
        <v>0.60004866452435435</v>
      </c>
      <c r="J34" s="76">
        <f>分析係数表!G37</f>
        <v>0.39318023660403617</v>
      </c>
      <c r="K34" s="78">
        <f t="shared" si="2"/>
        <v>0.23592727589162157</v>
      </c>
      <c r="L34" s="79"/>
      <c r="M34" s="80"/>
      <c r="N34" s="81">
        <f>分析係数表!H37</f>
        <v>5.0938337801608578E-2</v>
      </c>
      <c r="O34" s="82">
        <f t="shared" si="3"/>
        <v>0.4498208582804385</v>
      </c>
      <c r="P34" s="76">
        <f>分析係数表!C37</f>
        <v>0.1837517433751743</v>
      </c>
      <c r="Q34" s="82">
        <f t="shared" si="4"/>
        <v>8.2655366915547784E-2</v>
      </c>
      <c r="R34" s="83">
        <v>9.4907791708285741E-2</v>
      </c>
      <c r="S34" s="84">
        <f t="shared" si="5"/>
        <v>0.69495645623264013</v>
      </c>
      <c r="T34" s="85">
        <f>分析係数表!F37</f>
        <v>0.67780097425191366</v>
      </c>
      <c r="U34" s="86">
        <f t="shared" si="6"/>
        <v>0.47104216309714086</v>
      </c>
      <c r="V34" s="87">
        <f>分析係数表!D37</f>
        <v>0.22059846903270702</v>
      </c>
      <c r="W34" s="167">
        <f t="shared" si="7"/>
        <v>0</v>
      </c>
      <c r="X34" s="76">
        <f>分析係数表!E37</f>
        <v>0.19763395963813501</v>
      </c>
      <c r="Y34" s="166">
        <f t="shared" si="8"/>
        <v>0</v>
      </c>
    </row>
    <row r="35" spans="1:25" x14ac:dyDescent="0.2">
      <c r="A35" s="6" t="s">
        <v>23</v>
      </c>
      <c r="B35" s="5" t="s">
        <v>193</v>
      </c>
      <c r="C35" s="90"/>
      <c r="D35" s="76">
        <f>投入係数表!C35</f>
        <v>2.4390243902439024E-3</v>
      </c>
      <c r="E35" s="77">
        <f t="shared" si="9"/>
        <v>0.24390243902439024</v>
      </c>
      <c r="F35" s="76">
        <f>分析係数表!C38</f>
        <v>7.8895463510848529E-3</v>
      </c>
      <c r="G35" s="77">
        <f t="shared" si="0"/>
        <v>1.9242795978255739E-3</v>
      </c>
      <c r="H35" s="77">
        <v>2.7882490504250188E-3</v>
      </c>
      <c r="I35" s="77">
        <f t="shared" si="1"/>
        <v>2.7882490504250188E-3</v>
      </c>
      <c r="J35" s="76">
        <f>分析係数表!G38</f>
        <v>0.41666666666666669</v>
      </c>
      <c r="K35" s="78">
        <f t="shared" si="2"/>
        <v>1.1617704376770913E-3</v>
      </c>
      <c r="L35" s="79"/>
      <c r="M35" s="80"/>
      <c r="N35" s="81">
        <f>分析係数表!H38</f>
        <v>4.4667605761803064E-2</v>
      </c>
      <c r="O35" s="82">
        <f t="shared" si="3"/>
        <v>0.39444594441540681</v>
      </c>
      <c r="P35" s="76">
        <f>分析係数表!C38</f>
        <v>7.8895463510848529E-3</v>
      </c>
      <c r="Q35" s="82">
        <f t="shared" si="4"/>
        <v>3.1119995614627915E-3</v>
      </c>
      <c r="R35" s="83">
        <v>3.4855983236404234E-3</v>
      </c>
      <c r="S35" s="84">
        <f t="shared" si="5"/>
        <v>6.2738473740654426E-3</v>
      </c>
      <c r="T35" s="85">
        <f>分析係数表!F38</f>
        <v>0.70833333333333337</v>
      </c>
      <c r="U35" s="86">
        <f t="shared" si="6"/>
        <v>4.4439752232963555E-3</v>
      </c>
      <c r="V35" s="87">
        <f>分析係数表!D38</f>
        <v>0.54166666666666663</v>
      </c>
      <c r="W35" s="167">
        <f t="shared" si="7"/>
        <v>0</v>
      </c>
      <c r="X35" s="76">
        <f>分析係数表!E38</f>
        <v>0.66666666666666663</v>
      </c>
      <c r="Y35" s="166">
        <f t="shared" si="8"/>
        <v>0</v>
      </c>
    </row>
    <row r="36" spans="1:25" x14ac:dyDescent="0.2">
      <c r="A36" s="6" t="s">
        <v>24</v>
      </c>
      <c r="B36" s="5" t="s">
        <v>39</v>
      </c>
      <c r="C36" s="90"/>
      <c r="D36" s="76">
        <f>投入係数表!C36</f>
        <v>0</v>
      </c>
      <c r="E36" s="77">
        <f t="shared" si="9"/>
        <v>0</v>
      </c>
      <c r="F36" s="76">
        <f>分析係数表!C39</f>
        <v>1</v>
      </c>
      <c r="G36" s="77">
        <f t="shared" si="0"/>
        <v>0</v>
      </c>
      <c r="H36" s="77">
        <v>3.7143833486874889E-2</v>
      </c>
      <c r="I36" s="77">
        <f t="shared" si="1"/>
        <v>3.7143833486874889E-2</v>
      </c>
      <c r="J36" s="76">
        <f>分析係数表!G39</f>
        <v>0.33114754098360655</v>
      </c>
      <c r="K36" s="78">
        <f t="shared" si="2"/>
        <v>1.230008912188316E-2</v>
      </c>
      <c r="L36" s="79"/>
      <c r="M36" s="80"/>
      <c r="N36" s="81">
        <f>分析係数表!H39</f>
        <v>4.0896078520470756E-3</v>
      </c>
      <c r="O36" s="82">
        <f t="shared" si="3"/>
        <v>3.6114074259803265E-2</v>
      </c>
      <c r="P36" s="76">
        <f>分析係数表!C39</f>
        <v>1</v>
      </c>
      <c r="Q36" s="82">
        <f t="shared" si="4"/>
        <v>3.6114074259803265E-2</v>
      </c>
      <c r="R36" s="83">
        <v>5.583803011542858E-2</v>
      </c>
      <c r="S36" s="84">
        <f t="shared" si="5"/>
        <v>9.2981863602303469E-2</v>
      </c>
      <c r="T36" s="85">
        <f>分析係数表!F39</f>
        <v>0.68196721311475406</v>
      </c>
      <c r="U36" s="86">
        <f t="shared" si="6"/>
        <v>6.3410582391079079E-2</v>
      </c>
      <c r="V36" s="87">
        <f>分析係数表!D39</f>
        <v>6.0655737704918035E-2</v>
      </c>
      <c r="W36" s="167">
        <f t="shared" si="7"/>
        <v>0</v>
      </c>
      <c r="X36" s="76">
        <f>分析係数表!E39</f>
        <v>7.7049180327868852E-2</v>
      </c>
      <c r="Y36" s="166">
        <f t="shared" si="8"/>
        <v>0</v>
      </c>
    </row>
    <row r="37" spans="1:25" x14ac:dyDescent="0.2">
      <c r="A37" s="6" t="s">
        <v>25</v>
      </c>
      <c r="B37" s="5" t="s">
        <v>40</v>
      </c>
      <c r="C37" s="90"/>
      <c r="D37" s="76">
        <f>投入係数表!C37</f>
        <v>0</v>
      </c>
      <c r="E37" s="77">
        <f t="shared" si="9"/>
        <v>0</v>
      </c>
      <c r="F37" s="76">
        <f>分析係数表!C40</f>
        <v>0.77068092290377044</v>
      </c>
      <c r="G37" s="77">
        <f t="shared" si="0"/>
        <v>0</v>
      </c>
      <c r="H37" s="77">
        <v>1.2044619789433076E-4</v>
      </c>
      <c r="I37" s="77">
        <f t="shared" si="1"/>
        <v>1.2044619789433076E-4</v>
      </c>
      <c r="J37" s="76">
        <f>分析係数表!G40</f>
        <v>0.52989130434782605</v>
      </c>
      <c r="K37" s="78">
        <f t="shared" si="2"/>
        <v>6.38233929059633E-5</v>
      </c>
      <c r="L37" s="79"/>
      <c r="M37" s="80"/>
      <c r="N37" s="81">
        <f>分析係数表!H40</f>
        <v>3.0172217930658426E-2</v>
      </c>
      <c r="O37" s="82">
        <f t="shared" si="3"/>
        <v>0.26644161453899301</v>
      </c>
      <c r="P37" s="76">
        <f>分析係数表!C40</f>
        <v>0.77068092290377044</v>
      </c>
      <c r="Q37" s="82">
        <f t="shared" si="4"/>
        <v>0.20534146939288178</v>
      </c>
      <c r="R37" s="83">
        <v>0.20537982281523168</v>
      </c>
      <c r="S37" s="84">
        <f t="shared" si="5"/>
        <v>0.20550026901312601</v>
      </c>
      <c r="T37" s="85">
        <f>分析係数表!F40</f>
        <v>0.69599184782608692</v>
      </c>
      <c r="U37" s="86">
        <f t="shared" si="6"/>
        <v>0.14302651195920352</v>
      </c>
      <c r="V37" s="87">
        <f>分析係数表!D40</f>
        <v>8.4918478260869568E-2</v>
      </c>
      <c r="W37" s="167">
        <f t="shared" si="7"/>
        <v>0</v>
      </c>
      <c r="X37" s="76">
        <f>分析係数表!E40</f>
        <v>5.1630434782608696E-2</v>
      </c>
      <c r="Y37" s="166">
        <f t="shared" si="8"/>
        <v>0</v>
      </c>
    </row>
    <row r="38" spans="1:25" x14ac:dyDescent="0.2">
      <c r="A38" s="6" t="s">
        <v>26</v>
      </c>
      <c r="B38" s="5" t="s">
        <v>276</v>
      </c>
      <c r="C38" s="90"/>
      <c r="D38" s="76">
        <f>投入係数表!C38</f>
        <v>0</v>
      </c>
      <c r="E38" s="77">
        <f t="shared" si="9"/>
        <v>0</v>
      </c>
      <c r="F38" s="76">
        <f>分析係数表!C41</f>
        <v>0.61174300645557944</v>
      </c>
      <c r="G38" s="77">
        <f t="shared" si="0"/>
        <v>0</v>
      </c>
      <c r="H38" s="77">
        <v>1.3794208863276568E-3</v>
      </c>
      <c r="I38" s="77">
        <f t="shared" si="1"/>
        <v>1.3794208863276568E-3</v>
      </c>
      <c r="J38" s="76">
        <f>分析係数表!G41</f>
        <v>0.45221971407072986</v>
      </c>
      <c r="K38" s="78">
        <f t="shared" si="2"/>
        <v>6.2380131879828573E-4</v>
      </c>
      <c r="L38" s="79"/>
      <c r="M38" s="80"/>
      <c r="N38" s="81">
        <f>分析係数表!H41</f>
        <v>5.2210660244467667E-2</v>
      </c>
      <c r="O38" s="82">
        <f t="shared" si="3"/>
        <v>0.46105634805015505</v>
      </c>
      <c r="P38" s="76">
        <f>分析係数表!C41</f>
        <v>0.61174300645557944</v>
      </c>
      <c r="Q38" s="82">
        <f t="shared" si="4"/>
        <v>0.28204799650163187</v>
      </c>
      <c r="R38" s="83">
        <v>0.285885575065706</v>
      </c>
      <c r="S38" s="84">
        <f t="shared" si="5"/>
        <v>0.28726499595203364</v>
      </c>
      <c r="T38" s="85">
        <f>分析係数表!F41</f>
        <v>0.5410082768999247</v>
      </c>
      <c r="U38" s="86">
        <f t="shared" si="6"/>
        <v>0.15541274047367357</v>
      </c>
      <c r="V38" s="87">
        <f>分析係数表!D41</f>
        <v>0.16428392274893402</v>
      </c>
      <c r="W38" s="167">
        <f t="shared" si="7"/>
        <v>0</v>
      </c>
      <c r="X38" s="76">
        <f>分析係数表!E41</f>
        <v>0.16127414095811388</v>
      </c>
      <c r="Y38" s="166">
        <f t="shared" si="8"/>
        <v>0</v>
      </c>
    </row>
    <row r="39" spans="1:25" x14ac:dyDescent="0.2">
      <c r="A39" s="6" t="s">
        <v>51</v>
      </c>
      <c r="B39" s="5" t="s">
        <v>367</v>
      </c>
      <c r="C39" s="90"/>
      <c r="D39" s="76">
        <f>投入係数表!C39</f>
        <v>0</v>
      </c>
      <c r="E39" s="77">
        <f>$C$5*D39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3"/>
        <v>0.13322080726949651</v>
      </c>
      <c r="P39" s="76">
        <f>分析係数表!C42</f>
        <v>0</v>
      </c>
      <c r="Q39" s="82">
        <f>O39*P39</f>
        <v>0</v>
      </c>
      <c r="R39" s="83">
        <v>0</v>
      </c>
      <c r="S39" s="84">
        <f>I39+R39</f>
        <v>0</v>
      </c>
      <c r="T39" s="85">
        <f>分析係数表!F42</f>
        <v>0</v>
      </c>
      <c r="U39" s="86">
        <f t="shared" si="6"/>
        <v>0</v>
      </c>
      <c r="V39" s="87">
        <f>分析係数表!D42</f>
        <v>0</v>
      </c>
      <c r="W39" s="167">
        <f t="shared" si="7"/>
        <v>0</v>
      </c>
      <c r="X39" s="76">
        <f>分析係数表!E42</f>
        <v>0</v>
      </c>
      <c r="Y39" s="166">
        <f t="shared" si="8"/>
        <v>0</v>
      </c>
    </row>
    <row r="40" spans="1:25" x14ac:dyDescent="0.2">
      <c r="A40" s="6" t="s">
        <v>194</v>
      </c>
      <c r="B40" s="5" t="s">
        <v>41</v>
      </c>
      <c r="C40" s="90"/>
      <c r="D40" s="76">
        <f>投入係数表!C40</f>
        <v>1.9512195121951219E-2</v>
      </c>
      <c r="E40" s="77">
        <f>$C$5*D40</f>
        <v>1.9512195121951219</v>
      </c>
      <c r="F40" s="76">
        <f>分析係数表!C43</f>
        <v>0.17601918465227817</v>
      </c>
      <c r="G40" s="77">
        <f>E40*F40</f>
        <v>0.34345206761420133</v>
      </c>
      <c r="H40" s="77">
        <v>0.42939194472113906</v>
      </c>
      <c r="I40" s="77">
        <f>C40+H40</f>
        <v>0.42939194472113906</v>
      </c>
      <c r="J40" s="76">
        <f>分析係数表!G43</f>
        <v>0.3244228432563791</v>
      </c>
      <c r="K40" s="78">
        <f>I40*J40</f>
        <v>0.1393045555778179</v>
      </c>
      <c r="L40" s="79"/>
      <c r="M40" s="80"/>
      <c r="N40" s="81">
        <f>分析係数表!H43</f>
        <v>4.0396237560776115E-2</v>
      </c>
      <c r="O40" s="82">
        <f t="shared" si="3"/>
        <v>0.35672680018850117</v>
      </c>
      <c r="P40" s="76">
        <f>分析係数表!C43</f>
        <v>0.17601918465227817</v>
      </c>
      <c r="Q40" s="82">
        <f>O40*P40</f>
        <v>6.2790760512796126E-2</v>
      </c>
      <c r="R40" s="83">
        <v>8.6690178542493654E-2</v>
      </c>
      <c r="S40" s="84">
        <f>I40+R40</f>
        <v>0.51608212326363267</v>
      </c>
      <c r="T40" s="85">
        <f>分析係数表!F43</f>
        <v>0.59416767922235725</v>
      </c>
      <c r="U40" s="86">
        <f t="shared" si="6"/>
        <v>0.30663931746769912</v>
      </c>
      <c r="V40" s="87">
        <f>分析係数表!D43</f>
        <v>0.17253948967193194</v>
      </c>
      <c r="W40" s="167">
        <f t="shared" si="7"/>
        <v>0</v>
      </c>
      <c r="X40" s="76">
        <f>分析係数表!E43</f>
        <v>9.5990279465370601E-2</v>
      </c>
      <c r="Y40" s="166">
        <f t="shared" si="8"/>
        <v>0</v>
      </c>
    </row>
    <row r="41" spans="1:25" x14ac:dyDescent="0.2">
      <c r="A41" s="6" t="s">
        <v>340</v>
      </c>
      <c r="B41" s="5" t="s">
        <v>345</v>
      </c>
      <c r="C41" s="90"/>
      <c r="D41" s="76">
        <f>投入係数表!C41</f>
        <v>0</v>
      </c>
      <c r="E41" s="77">
        <f>$C$5*D41</f>
        <v>0</v>
      </c>
      <c r="F41" s="76">
        <f>分析係数表!C44</f>
        <v>0.35545171339563864</v>
      </c>
      <c r="G41" s="77">
        <f>E41*F41</f>
        <v>0</v>
      </c>
      <c r="H41" s="77">
        <v>4.5492427580403331E-4</v>
      </c>
      <c r="I41" s="77">
        <f>C41+H41</f>
        <v>4.5492427580403331E-4</v>
      </c>
      <c r="J41" s="76">
        <f>分析係数表!G44</f>
        <v>0.26461880088823092</v>
      </c>
      <c r="K41" s="78">
        <f>I41*J41</f>
        <v>1.2038151635821013E-4</v>
      </c>
      <c r="L41" s="79"/>
      <c r="M41" s="80"/>
      <c r="N41" s="81">
        <f>分析係数表!H44</f>
        <v>0.11582678238742218</v>
      </c>
      <c r="O41" s="82">
        <f t="shared" si="3"/>
        <v>1.0228308365359837</v>
      </c>
      <c r="P41" s="76">
        <f>分析係数表!C44</f>
        <v>0.35545171339563864</v>
      </c>
      <c r="Q41" s="82">
        <f>O41*P41</f>
        <v>0.36356697336060978</v>
      </c>
      <c r="R41" s="83">
        <v>0.36813178903178911</v>
      </c>
      <c r="S41" s="84">
        <f>I41+R41</f>
        <v>0.36858671330759313</v>
      </c>
      <c r="T41" s="85">
        <f>分析係数表!F44</f>
        <v>0.46669133974833454</v>
      </c>
      <c r="U41" s="86">
        <f t="shared" si="6"/>
        <v>0.17201622704695593</v>
      </c>
      <c r="V41" s="87">
        <f>分析係数表!D44</f>
        <v>0.18985936343449297</v>
      </c>
      <c r="W41" s="167">
        <f t="shared" si="7"/>
        <v>0</v>
      </c>
      <c r="X41" s="76">
        <f>分析係数表!E44</f>
        <v>0.1073279052553664</v>
      </c>
      <c r="Y41" s="166">
        <f t="shared" si="8"/>
        <v>0</v>
      </c>
    </row>
    <row r="42" spans="1:25" x14ac:dyDescent="0.2">
      <c r="A42" s="6" t="s">
        <v>341</v>
      </c>
      <c r="B42" s="5" t="s">
        <v>278</v>
      </c>
      <c r="C42" s="90"/>
      <c r="D42" s="76">
        <f>投入係数表!C42</f>
        <v>9.7560975609756097E-3</v>
      </c>
      <c r="E42" s="77">
        <f>$C$5*D42</f>
        <v>0.97560975609756095</v>
      </c>
      <c r="F42" s="76">
        <f>分析係数表!C45</f>
        <v>1</v>
      </c>
      <c r="G42" s="77">
        <f>E42*F42</f>
        <v>0.97560975609756095</v>
      </c>
      <c r="H42" s="77">
        <v>1.0665396789412538</v>
      </c>
      <c r="I42" s="77">
        <f>C42+H42</f>
        <v>1.0665396789412538</v>
      </c>
      <c r="J42" s="76">
        <f>分析係数表!G45</f>
        <v>0</v>
      </c>
      <c r="K42" s="78">
        <f>I42*J42</f>
        <v>0</v>
      </c>
      <c r="L42" s="79"/>
      <c r="M42" s="80"/>
      <c r="N42" s="81">
        <f>分析係数表!H45</f>
        <v>0</v>
      </c>
      <c r="O42" s="82">
        <f t="shared" si="3"/>
        <v>0</v>
      </c>
      <c r="P42" s="76">
        <f>分析係数表!C45</f>
        <v>1</v>
      </c>
      <c r="Q42" s="82">
        <f>O42*P42</f>
        <v>0</v>
      </c>
      <c r="R42" s="83">
        <v>2.8537844174147186E-2</v>
      </c>
      <c r="S42" s="84">
        <f>I42+R42</f>
        <v>1.0950775231154011</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3.6585365853658539E-3</v>
      </c>
      <c r="E43" s="77">
        <f>$C$5*D43</f>
        <v>0.36585365853658541</v>
      </c>
      <c r="F43" s="76">
        <f>分析係数表!C46</f>
        <v>0.4567198177676538</v>
      </c>
      <c r="G43" s="77">
        <f>E43*F43</f>
        <v>0.16709261625645874</v>
      </c>
      <c r="H43" s="77">
        <v>0.19391975404835984</v>
      </c>
      <c r="I43" s="77">
        <f>C43+H43</f>
        <v>0.19391975404835984</v>
      </c>
      <c r="J43" s="76">
        <f>分析係数表!G46</f>
        <v>7.462686567164179E-3</v>
      </c>
      <c r="K43" s="78">
        <f>I43*J43</f>
        <v>1.4471623436444765E-3</v>
      </c>
      <c r="L43" s="79"/>
      <c r="M43" s="80"/>
      <c r="N43" s="81">
        <f>分析係数表!H46</f>
        <v>2.3901485890852909E-2</v>
      </c>
      <c r="O43" s="82">
        <f t="shared" si="3"/>
        <v>0.2110667006739613</v>
      </c>
      <c r="P43" s="76">
        <f>分析係数表!C46</f>
        <v>0.4567198177676538</v>
      </c>
      <c r="Q43" s="82">
        <f>O43*P43</f>
        <v>9.6398345068631541E-2</v>
      </c>
      <c r="R43" s="83">
        <v>0.10297441888261526</v>
      </c>
      <c r="S43" s="84">
        <f>I43+R43</f>
        <v>0.29689417293097509</v>
      </c>
      <c r="T43" s="85">
        <f>分析係数表!F46</f>
        <v>0.31592039800995025</v>
      </c>
      <c r="U43" s="86">
        <f t="shared" si="6"/>
        <v>9.3794925279188646E-2</v>
      </c>
      <c r="V43" s="87">
        <f>分析係数表!D46</f>
        <v>2.4875621890547263E-3</v>
      </c>
      <c r="W43" s="167">
        <f t="shared" si="7"/>
        <v>0</v>
      </c>
      <c r="X43" s="76">
        <f>分析係数表!E46</f>
        <v>4.9751243781094526E-3</v>
      </c>
      <c r="Y43" s="166">
        <f t="shared" si="8"/>
        <v>0</v>
      </c>
    </row>
    <row r="44" spans="1:25" x14ac:dyDescent="0.2">
      <c r="A44" s="192">
        <v>40</v>
      </c>
      <c r="B44" s="14" t="s">
        <v>150</v>
      </c>
      <c r="C44" s="197">
        <f>SUM(C5:C43)</f>
        <v>100</v>
      </c>
      <c r="D44" s="92">
        <f>投入係数表!C44</f>
        <v>0.55000000000000004</v>
      </c>
      <c r="E44" s="91">
        <f>SUM(E5:E43)</f>
        <v>55.000000000000007</v>
      </c>
      <c r="F44" s="92">
        <f>分析係数表!C47</f>
        <v>0.36342247216802481</v>
      </c>
      <c r="G44" s="91">
        <f>SUM(G5:G43)</f>
        <v>10.390432178547881</v>
      </c>
      <c r="H44" s="91">
        <f>SUM(H5:H43)</f>
        <v>12.161808884377592</v>
      </c>
      <c r="I44" s="91">
        <f>SUM(I5:I43)</f>
        <v>112.16180888437759</v>
      </c>
      <c r="J44" s="92">
        <f>分析係数表!G47</f>
        <v>0.19905001489523683</v>
      </c>
      <c r="K44" s="93">
        <f>SUM(K5:K43)</f>
        <v>14.084040975287801</v>
      </c>
      <c r="L44" s="94">
        <f>最終需要_まとめ!$L$33</f>
        <v>0.627</v>
      </c>
      <c r="M44" s="91">
        <f>K44*L44</f>
        <v>8.8306936915054504</v>
      </c>
      <c r="N44" s="95">
        <f>分析係数表!H47</f>
        <v>1</v>
      </c>
      <c r="O44" s="96">
        <f>SUM(O5:O43)</f>
        <v>8.8306936915054521</v>
      </c>
      <c r="P44" s="92">
        <f>分析係数表!C47</f>
        <v>0.36342247216802481</v>
      </c>
      <c r="Q44" s="96">
        <f>SUM(Q5:Q43)</f>
        <v>2.6578129725135007</v>
      </c>
      <c r="R44" s="91">
        <f>SUM(R5:R43)</f>
        <v>2.969387868085954</v>
      </c>
      <c r="S44" s="97">
        <f>SUM(S5:S43)</f>
        <v>115.13119675246357</v>
      </c>
      <c r="T44" s="98">
        <f>分析係数表!F47</f>
        <v>0.46090827844162724</v>
      </c>
      <c r="U44" s="99">
        <f>SUM(U5:U43)</f>
        <v>51.634937804368263</v>
      </c>
      <c r="V44" s="100">
        <f>分析係数表!D47</f>
        <v>7.2937009698454208E-2</v>
      </c>
      <c r="W44" s="164">
        <f>SUM(W5:W43)</f>
        <v>30</v>
      </c>
      <c r="X44" s="92">
        <f>分析係数表!E47</f>
        <v>5.555923339181093E-2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4.6728971962616819E-3</v>
      </c>
      <c r="E5" s="77">
        <f t="shared" ref="E5:E38" si="0">$C$6*D5</f>
        <v>0.46728971962616817</v>
      </c>
      <c r="F5" s="76">
        <f>分析係数表!C8</f>
        <v>0.28540305010893241</v>
      </c>
      <c r="G5" s="77">
        <f t="shared" ref="G5:G38" si="1">E5*F5</f>
        <v>0.13336591126585626</v>
      </c>
      <c r="H5" s="77">
        <f t="array" ref="H5:H43">MMULT(逆行列係数!C5:AO43,'2'!G5:G43)</f>
        <v>0.16642875003475294</v>
      </c>
      <c r="I5" s="77">
        <f t="shared" ref="I5:I38" si="2">C5+H5</f>
        <v>0.16642875003475294</v>
      </c>
      <c r="J5" s="76">
        <f>分析係数表!G8</f>
        <v>0.12073170731707317</v>
      </c>
      <c r="K5" s="78">
        <f t="shared" ref="K5:K38" si="3">I5*J5</f>
        <v>2.0093227138342121E-2</v>
      </c>
      <c r="L5" s="79" t="s">
        <v>181</v>
      </c>
      <c r="M5" s="80" t="s">
        <v>181</v>
      </c>
      <c r="N5" s="81">
        <f>分析係数表!H8</f>
        <v>1.3177625301040578E-2</v>
      </c>
      <c r="O5" s="82">
        <f t="shared" ref="O5:O43" si="4">$M$44*N5</f>
        <v>0.24724539873762177</v>
      </c>
      <c r="P5" s="76">
        <f>分析係数表!C8</f>
        <v>0.28540305010893241</v>
      </c>
      <c r="Q5" s="82">
        <f t="shared" ref="Q5:Q38" si="5">O5*P5</f>
        <v>7.0564590925116438E-2</v>
      </c>
      <c r="R5" s="83">
        <f t="array" ref="R5:R43">MMULT(逆行列係数!C5:AO43,'2'!Q5:Q43)</f>
        <v>8.162474247148685E-2</v>
      </c>
      <c r="S5" s="84">
        <f t="shared" ref="S5:S38" si="6">I5+R5</f>
        <v>0.24805349250623979</v>
      </c>
      <c r="T5" s="85">
        <f>分析係数表!F8</f>
        <v>0.44634146341463415</v>
      </c>
      <c r="U5" s="86">
        <f t="shared" ref="U5:U43" si="7">S5*T5</f>
        <v>0.11071655885034605</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75">
        <f>最終需要_まとめ!$C$7</f>
        <v>100</v>
      </c>
      <c r="D6" s="76">
        <f>投入係数表!D6</f>
        <v>0.13317757009345793</v>
      </c>
      <c r="E6" s="77">
        <f t="shared" si="0"/>
        <v>13.317757009345794</v>
      </c>
      <c r="F6" s="76">
        <f>分析係数表!C9</f>
        <v>1</v>
      </c>
      <c r="G6" s="77">
        <f t="shared" si="1"/>
        <v>13.317757009345794</v>
      </c>
      <c r="H6" s="77">
        <v>15.379578888669599</v>
      </c>
      <c r="I6" s="77">
        <f t="shared" si="2"/>
        <v>115.3795788886696</v>
      </c>
      <c r="J6" s="76">
        <f>分析係数表!G9</f>
        <v>0.24766355140186916</v>
      </c>
      <c r="K6" s="78">
        <f t="shared" si="3"/>
        <v>28.575316266820042</v>
      </c>
      <c r="L6" s="79"/>
      <c r="M6" s="80"/>
      <c r="N6" s="81">
        <f>分析係数表!H9</f>
        <v>6.816013086745127E-4</v>
      </c>
      <c r="O6" s="82">
        <f t="shared" si="4"/>
        <v>1.2788555107118368E-2</v>
      </c>
      <c r="P6" s="76">
        <f>分析係数表!C9</f>
        <v>1</v>
      </c>
      <c r="Q6" s="82">
        <f t="shared" si="5"/>
        <v>1.2788555107118368E-2</v>
      </c>
      <c r="R6" s="83">
        <v>1.6131101176454946E-2</v>
      </c>
      <c r="S6" s="84">
        <f t="shared" si="6"/>
        <v>115.39570998984605</v>
      </c>
      <c r="T6" s="85">
        <f>分析係数表!F9</f>
        <v>0.64018691588785048</v>
      </c>
      <c r="U6" s="86">
        <f t="shared" si="7"/>
        <v>73.874823685088359</v>
      </c>
      <c r="V6" s="87">
        <f>分析係数表!D9</f>
        <v>0.1822429906542056</v>
      </c>
      <c r="W6" s="167">
        <f t="shared" si="8"/>
        <v>21</v>
      </c>
      <c r="X6" s="76">
        <f>分析係数表!E9</f>
        <v>0.10981308411214953</v>
      </c>
      <c r="Y6" s="166">
        <f t="shared" si="9"/>
        <v>13</v>
      </c>
    </row>
    <row r="7" spans="1:25" x14ac:dyDescent="0.2">
      <c r="A7" s="6" t="s">
        <v>220</v>
      </c>
      <c r="B7" s="5" t="s">
        <v>266</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2.5577110214236736E-2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8.7822458270106263E-2</v>
      </c>
      <c r="G8" s="77">
        <f t="shared" si="1"/>
        <v>0</v>
      </c>
      <c r="H8" s="77">
        <v>3.5018999680347211E-2</v>
      </c>
      <c r="I8" s="77">
        <f t="shared" si="2"/>
        <v>3.5018999680347211E-2</v>
      </c>
      <c r="J8" s="76">
        <f>分析係数表!G11</f>
        <v>0.34070796460176989</v>
      </c>
      <c r="K8" s="78">
        <f t="shared" si="3"/>
        <v>1.1931252103481128E-2</v>
      </c>
      <c r="L8" s="79"/>
      <c r="M8" s="80"/>
      <c r="N8" s="81">
        <f>分析係数表!H11</f>
        <v>0</v>
      </c>
      <c r="O8" s="82">
        <f t="shared" si="4"/>
        <v>0</v>
      </c>
      <c r="P8" s="76">
        <f>分析係数表!C11</f>
        <v>8.7822458270106263E-2</v>
      </c>
      <c r="Q8" s="82">
        <f t="shared" si="5"/>
        <v>0</v>
      </c>
      <c r="R8" s="83">
        <v>1.7102491672829633E-2</v>
      </c>
      <c r="S8" s="84">
        <f t="shared" si="6"/>
        <v>5.2121491353176841E-2</v>
      </c>
      <c r="T8" s="85">
        <f>分析係数表!F11</f>
        <v>0.55309734513274333</v>
      </c>
      <c r="U8" s="86">
        <f t="shared" si="7"/>
        <v>2.8828258491801349E-2</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投入係数表!D9</f>
        <v>3.0373831775700934E-2</v>
      </c>
      <c r="E9" s="77">
        <f t="shared" si="0"/>
        <v>3.0373831775700935</v>
      </c>
      <c r="F9" s="76">
        <f>分析係数表!C12</f>
        <v>5.1649194579391433E-2</v>
      </c>
      <c r="G9" s="77">
        <f t="shared" si="1"/>
        <v>0.15687839475048801</v>
      </c>
      <c r="H9" s="77">
        <v>0.1837840286162897</v>
      </c>
      <c r="I9" s="77">
        <f t="shared" si="2"/>
        <v>0.1837840286162897</v>
      </c>
      <c r="J9" s="76">
        <f>分析係数表!G12</f>
        <v>0.11451828724353257</v>
      </c>
      <c r="K9" s="78">
        <f t="shared" si="3"/>
        <v>2.1046632179853874E-2</v>
      </c>
      <c r="L9" s="79"/>
      <c r="M9" s="80"/>
      <c r="N9" s="81">
        <f>分析係数表!H12</f>
        <v>9.8559549234334534E-2</v>
      </c>
      <c r="O9" s="82">
        <f t="shared" si="4"/>
        <v>1.8492250684893161</v>
      </c>
      <c r="P9" s="76">
        <f>分析係数表!C12</f>
        <v>5.1649194579391433E-2</v>
      </c>
      <c r="Q9" s="82">
        <f t="shared" si="5"/>
        <v>9.5510985383493133E-2</v>
      </c>
      <c r="R9" s="83">
        <v>0.10277518348532728</v>
      </c>
      <c r="S9" s="84">
        <f t="shared" si="6"/>
        <v>0.286559212101617</v>
      </c>
      <c r="T9" s="85">
        <f>分析係数表!F12</f>
        <v>0.48360838537020517</v>
      </c>
      <c r="U9" s="86">
        <f t="shared" si="7"/>
        <v>0.13858243787742117</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投入係数表!D10</f>
        <v>4.6728971962616819E-3</v>
      </c>
      <c r="E10" s="77">
        <f t="shared" si="0"/>
        <v>0.46728971962616817</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0.27538021997328221</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投入係数表!D11</f>
        <v>1.1682242990654205E-2</v>
      </c>
      <c r="E11" s="77">
        <f t="shared" si="0"/>
        <v>1.1682242990654206</v>
      </c>
      <c r="F11" s="76">
        <f>分析係数表!C14</f>
        <v>0.34108258154059679</v>
      </c>
      <c r="G11" s="77">
        <f t="shared" si="1"/>
        <v>0.39846095974368784</v>
      </c>
      <c r="H11" s="77">
        <v>2.2502185657140763</v>
      </c>
      <c r="I11" s="77">
        <f t="shared" si="2"/>
        <v>2.2502185657140763</v>
      </c>
      <c r="J11" s="76">
        <f>分析係数表!G14</f>
        <v>0.16056603773584904</v>
      </c>
      <c r="K11" s="78">
        <f t="shared" si="3"/>
        <v>0.3613086791363545</v>
      </c>
      <c r="L11" s="79"/>
      <c r="M11" s="80"/>
      <c r="N11" s="81">
        <f>分析係数表!H14</f>
        <v>1.2723224428590903E-3</v>
      </c>
      <c r="O11" s="82">
        <f t="shared" si="4"/>
        <v>2.3871969533287622E-2</v>
      </c>
      <c r="P11" s="76">
        <f>分析係数表!C14</f>
        <v>0.34108258154059679</v>
      </c>
      <c r="Q11" s="82">
        <f t="shared" si="5"/>
        <v>8.1423129948722181E-3</v>
      </c>
      <c r="R11" s="83">
        <v>5.2064829349818008E-2</v>
      </c>
      <c r="S11" s="84">
        <f t="shared" si="6"/>
        <v>2.3022833950638941</v>
      </c>
      <c r="T11" s="85">
        <f>分析係数表!F14</f>
        <v>0.29226415094339625</v>
      </c>
      <c r="U11" s="86">
        <f t="shared" si="7"/>
        <v>0.67287490168942876</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0.17136663843538613</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投入係数表!D13</f>
        <v>1.1682242990654205E-2</v>
      </c>
      <c r="E13" s="77">
        <f t="shared" si="0"/>
        <v>1.1682242990654206</v>
      </c>
      <c r="F13" s="76">
        <f>分析係数表!C16</f>
        <v>7.999999999999996E-2</v>
      </c>
      <c r="G13" s="77">
        <f t="shared" si="1"/>
        <v>9.34579439252336E-2</v>
      </c>
      <c r="H13" s="77">
        <v>0.11668876144990431</v>
      </c>
      <c r="I13" s="77">
        <f t="shared" si="2"/>
        <v>0.11668876144990431</v>
      </c>
      <c r="J13" s="76">
        <f>分析係数表!G16</f>
        <v>3.4364261168384883E-2</v>
      </c>
      <c r="K13" s="78">
        <f t="shared" si="3"/>
        <v>4.0099230738798739E-3</v>
      </c>
      <c r="L13" s="79"/>
      <c r="M13" s="80"/>
      <c r="N13" s="81">
        <f>分析係数表!H16</f>
        <v>1.767619393829236E-2</v>
      </c>
      <c r="O13" s="82">
        <f t="shared" si="4"/>
        <v>0.33164986244460298</v>
      </c>
      <c r="P13" s="76">
        <f>分析係数表!C16</f>
        <v>7.999999999999996E-2</v>
      </c>
      <c r="Q13" s="82">
        <f t="shared" si="5"/>
        <v>2.6531988995568224E-2</v>
      </c>
      <c r="R13" s="83">
        <v>3.1112317885126882E-2</v>
      </c>
      <c r="S13" s="84">
        <f t="shared" si="6"/>
        <v>0.1478010793350312</v>
      </c>
      <c r="T13" s="85">
        <f>分析係数表!F16</f>
        <v>0.28865979381443296</v>
      </c>
      <c r="U13" s="86">
        <f t="shared" si="7"/>
        <v>4.2664229086400753E-2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投入係数表!D14</f>
        <v>1.4018691588785047E-2</v>
      </c>
      <c r="E14" s="77">
        <f t="shared" si="0"/>
        <v>1.4018691588785046</v>
      </c>
      <c r="F14" s="76">
        <f>分析係数表!C17</f>
        <v>0.11736526946107784</v>
      </c>
      <c r="G14" s="77">
        <f t="shared" si="1"/>
        <v>0.16453075158095024</v>
      </c>
      <c r="H14" s="77">
        <v>0.21146534216899029</v>
      </c>
      <c r="I14" s="77">
        <f t="shared" si="2"/>
        <v>0.21146534216899029</v>
      </c>
      <c r="J14" s="76">
        <f>分析係数表!G17</f>
        <v>0.2134453781512605</v>
      </c>
      <c r="K14" s="78">
        <f t="shared" si="3"/>
        <v>4.5136299925145826E-2</v>
      </c>
      <c r="L14" s="79"/>
      <c r="M14" s="80"/>
      <c r="N14" s="81">
        <f>分析係数表!H17</f>
        <v>2.9081655836779205E-3</v>
      </c>
      <c r="O14" s="82">
        <f t="shared" si="4"/>
        <v>5.45645017903717E-2</v>
      </c>
      <c r="P14" s="76">
        <f>分析係数表!C17</f>
        <v>0.11736526946107784</v>
      </c>
      <c r="Q14" s="82">
        <f t="shared" si="5"/>
        <v>6.4039774556364382E-3</v>
      </c>
      <c r="R14" s="83">
        <v>1.1148163699030267E-2</v>
      </c>
      <c r="S14" s="84">
        <f t="shared" si="6"/>
        <v>0.22261350586802056</v>
      </c>
      <c r="T14" s="85">
        <f>分析係数表!F17</f>
        <v>0.32436974789915968</v>
      </c>
      <c r="U14" s="86">
        <f t="shared" si="7"/>
        <v>7.2209086777357934E-2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投入係数表!D15</f>
        <v>0</v>
      </c>
      <c r="E15" s="77">
        <f t="shared" si="0"/>
        <v>0</v>
      </c>
      <c r="F15" s="76">
        <f>分析係数表!C18</f>
        <v>0.3260188087774295</v>
      </c>
      <c r="G15" s="77">
        <f t="shared" si="1"/>
        <v>0</v>
      </c>
      <c r="H15" s="77">
        <v>7.8665161091044968E-3</v>
      </c>
      <c r="I15" s="77">
        <f t="shared" si="2"/>
        <v>7.8665161091044968E-3</v>
      </c>
      <c r="J15" s="76">
        <f>分析係数表!G18</f>
        <v>0.2148626817447496</v>
      </c>
      <c r="K15" s="78">
        <f t="shared" si="3"/>
        <v>1.6902207471904654E-3</v>
      </c>
      <c r="L15" s="79"/>
      <c r="M15" s="80"/>
      <c r="N15" s="81">
        <f>分析係数表!H18</f>
        <v>4.544008724496751E-4</v>
      </c>
      <c r="O15" s="82">
        <f t="shared" si="4"/>
        <v>8.5257034047455781E-3</v>
      </c>
      <c r="P15" s="76">
        <f>分析係数表!C18</f>
        <v>0.3260188087774295</v>
      </c>
      <c r="Q15" s="82">
        <f t="shared" si="5"/>
        <v>2.7795396680048282E-3</v>
      </c>
      <c r="R15" s="83">
        <v>6.3381062461048427E-3</v>
      </c>
      <c r="S15" s="84">
        <f t="shared" si="6"/>
        <v>1.4204622355209339E-2</v>
      </c>
      <c r="T15" s="85">
        <f>分析係数表!F18</f>
        <v>0.44749596122778673</v>
      </c>
      <c r="U15" s="86">
        <f t="shared" si="7"/>
        <v>6.3565111347221115E-3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投入係数表!D16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-2.5577110214236734E-3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投入係数表!D17</f>
        <v>0</v>
      </c>
      <c r="E17" s="77">
        <f t="shared" si="0"/>
        <v>0</v>
      </c>
      <c r="F17" s="76">
        <f>分析係数表!C20</f>
        <v>0.14381270903010035</v>
      </c>
      <c r="G17" s="77">
        <f t="shared" si="1"/>
        <v>0</v>
      </c>
      <c r="H17" s="77">
        <v>2.2285563523463036E-3</v>
      </c>
      <c r="I17" s="77">
        <f t="shared" si="2"/>
        <v>2.2285563523463036E-3</v>
      </c>
      <c r="J17" s="76">
        <f>分析係数表!G20</f>
        <v>0.10504201680672269</v>
      </c>
      <c r="K17" s="78">
        <f t="shared" si="3"/>
        <v>2.3409205381788904E-4</v>
      </c>
      <c r="L17" s="79"/>
      <c r="M17" s="80"/>
      <c r="N17" s="81">
        <f>分析係数表!H20</f>
        <v>5.9072113418457762E-4</v>
      </c>
      <c r="O17" s="82">
        <f t="shared" si="4"/>
        <v>1.1083414426169252E-2</v>
      </c>
      <c r="P17" s="76">
        <f>分析係数表!C20</f>
        <v>0.14381270903010035</v>
      </c>
      <c r="Q17" s="82">
        <f t="shared" si="5"/>
        <v>1.5939358539306954E-3</v>
      </c>
      <c r="R17" s="83">
        <v>3.319702709377335E-3</v>
      </c>
      <c r="S17" s="84">
        <f t="shared" si="6"/>
        <v>5.5482590617236382E-3</v>
      </c>
      <c r="T17" s="85">
        <f>分析係数表!F20</f>
        <v>0.23109243697478993</v>
      </c>
      <c r="U17" s="86">
        <f t="shared" si="7"/>
        <v>1.282160707541177E-3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投入係数表!D18</f>
        <v>0</v>
      </c>
      <c r="E18" s="77">
        <f t="shared" si="0"/>
        <v>0</v>
      </c>
      <c r="F18" s="76">
        <f>分析係数表!C21</f>
        <v>1.9047619047619091E-2</v>
      </c>
      <c r="G18" s="77">
        <f t="shared" si="1"/>
        <v>0</v>
      </c>
      <c r="H18" s="77">
        <v>6.6793908968347374E-4</v>
      </c>
      <c r="I18" s="77">
        <f t="shared" si="2"/>
        <v>6.6793908968347374E-4</v>
      </c>
      <c r="J18" s="76">
        <f>分析係数表!G21</f>
        <v>0.29914529914529914</v>
      </c>
      <c r="K18" s="78">
        <f t="shared" si="3"/>
        <v>1.9981083879420155E-4</v>
      </c>
      <c r="L18" s="79"/>
      <c r="M18" s="80"/>
      <c r="N18" s="81">
        <f>分析係数表!H21</f>
        <v>9.5424183214431774E-4</v>
      </c>
      <c r="O18" s="82">
        <f t="shared" si="4"/>
        <v>1.7903977149965715E-2</v>
      </c>
      <c r="P18" s="76">
        <f>分析係数表!C21</f>
        <v>1.9047619047619091E-2</v>
      </c>
      <c r="Q18" s="82">
        <f t="shared" si="5"/>
        <v>3.4102813618982391E-4</v>
      </c>
      <c r="R18" s="83">
        <v>7.0876737721166285E-4</v>
      </c>
      <c r="S18" s="84">
        <f t="shared" si="6"/>
        <v>1.3767064668951366E-3</v>
      </c>
      <c r="T18" s="85">
        <f>分析係数表!F21</f>
        <v>0.44444444444444442</v>
      </c>
      <c r="U18" s="86">
        <f t="shared" si="7"/>
        <v>6.1186954084228287E-4</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投入係数表!D19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8.5257034047455781E-4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8.5257034047455781E-4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投入係数表!D21</f>
        <v>0</v>
      </c>
      <c r="E21" s="77">
        <f t="shared" si="0"/>
        <v>0</v>
      </c>
      <c r="F21" s="76">
        <f>分析係数表!C24</f>
        <v>1.5105740181268867E-2</v>
      </c>
      <c r="G21" s="77">
        <f t="shared" si="1"/>
        <v>0</v>
      </c>
      <c r="H21" s="77">
        <v>8.0407508564815793E-5</v>
      </c>
      <c r="I21" s="77">
        <f t="shared" si="2"/>
        <v>8.0407508564815793E-5</v>
      </c>
      <c r="J21" s="76">
        <f>分析係数表!G24</f>
        <v>0.33333333333333331</v>
      </c>
      <c r="K21" s="78">
        <f t="shared" si="3"/>
        <v>2.6802502854938596E-5</v>
      </c>
      <c r="L21" s="79"/>
      <c r="M21" s="80"/>
      <c r="N21" s="81">
        <f>分析係数表!H24</f>
        <v>4.0896078520470761E-4</v>
      </c>
      <c r="O21" s="82">
        <f t="shared" si="4"/>
        <v>7.6731330642710212E-3</v>
      </c>
      <c r="P21" s="76">
        <f>分析係数表!C24</f>
        <v>1.5105740181268867E-2</v>
      </c>
      <c r="Q21" s="82">
        <f t="shared" si="5"/>
        <v>1.1590835444518147E-4</v>
      </c>
      <c r="R21" s="83">
        <v>2.9823724791281893E-4</v>
      </c>
      <c r="S21" s="84">
        <f t="shared" si="6"/>
        <v>3.7864475647763474E-4</v>
      </c>
      <c r="T21" s="85">
        <f>分析係数表!F24</f>
        <v>0.55555555555555558</v>
      </c>
      <c r="U21" s="86">
        <f t="shared" si="7"/>
        <v>2.1035819804313043E-4</v>
      </c>
      <c r="V21" s="87">
        <f>分析係数表!D24</f>
        <v>0</v>
      </c>
      <c r="W21" s="167">
        <f t="shared" si="8"/>
        <v>0</v>
      </c>
      <c r="X21" s="76">
        <f>分析係数表!E24</f>
        <v>0</v>
      </c>
      <c r="Y21" s="166">
        <f t="shared" si="9"/>
        <v>0</v>
      </c>
    </row>
    <row r="22" spans="1:25" x14ac:dyDescent="0.2">
      <c r="A22" s="6" t="s">
        <v>10</v>
      </c>
      <c r="B22" s="5" t="s">
        <v>271</v>
      </c>
      <c r="C22" s="90"/>
      <c r="D22" s="76">
        <f>投入係数表!D22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1.0230844085694694E-2</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投入係数表!D23</f>
        <v>0</v>
      </c>
      <c r="E23" s="77">
        <f t="shared" si="0"/>
        <v>0</v>
      </c>
      <c r="F23" s="76">
        <f>分析係数表!C26</f>
        <v>0.3413940256045519</v>
      </c>
      <c r="G23" s="77">
        <f t="shared" si="1"/>
        <v>0</v>
      </c>
      <c r="H23" s="77">
        <v>2.5803261209914057E-3</v>
      </c>
      <c r="I23" s="77">
        <f t="shared" si="2"/>
        <v>2.5803261209914057E-3</v>
      </c>
      <c r="J23" s="76">
        <f>分析係数表!G26</f>
        <v>0.19709090909090909</v>
      </c>
      <c r="K23" s="78">
        <f t="shared" si="3"/>
        <v>5.0855882093721523E-4</v>
      </c>
      <c r="L23" s="79"/>
      <c r="M23" s="80"/>
      <c r="N23" s="81">
        <f>分析係数表!H26</f>
        <v>1.1996183032671423E-2</v>
      </c>
      <c r="O23" s="82">
        <f t="shared" si="4"/>
        <v>0.2250785698852833</v>
      </c>
      <c r="P23" s="76">
        <f>分析係数表!C26</f>
        <v>0.3413940256045519</v>
      </c>
      <c r="Q23" s="82">
        <f t="shared" si="5"/>
        <v>7.6840479050452326E-2</v>
      </c>
      <c r="R23" s="83">
        <v>8.1442522387833172E-2</v>
      </c>
      <c r="S23" s="84">
        <f t="shared" si="6"/>
        <v>8.4022848508824577E-2</v>
      </c>
      <c r="T23" s="85">
        <f>分析係数表!F26</f>
        <v>0.33090909090909093</v>
      </c>
      <c r="U23" s="86">
        <f t="shared" si="7"/>
        <v>2.7803924415647406E-2</v>
      </c>
      <c r="V23" s="87">
        <f>分析係数表!D26</f>
        <v>1.6E-2</v>
      </c>
      <c r="W23" s="167">
        <f t="shared" si="8"/>
        <v>0</v>
      </c>
      <c r="X23" s="76">
        <f>分析係数表!E26</f>
        <v>1.6E-2</v>
      </c>
      <c r="Y23" s="166">
        <f t="shared" si="9"/>
        <v>0</v>
      </c>
    </row>
    <row r="24" spans="1:25" x14ac:dyDescent="0.2">
      <c r="A24" s="6" t="s">
        <v>12</v>
      </c>
      <c r="B24" s="5" t="s">
        <v>365</v>
      </c>
      <c r="C24" s="90"/>
      <c r="D24" s="76">
        <f>投入係数表!D24</f>
        <v>0</v>
      </c>
      <c r="E24" s="77">
        <f t="shared" si="0"/>
        <v>0</v>
      </c>
      <c r="F24" s="76">
        <f>分析係数表!C27</f>
        <v>1.9120458891013214E-3</v>
      </c>
      <c r="G24" s="77">
        <f t="shared" si="1"/>
        <v>0</v>
      </c>
      <c r="H24" s="77">
        <v>1.3209537417718522E-6</v>
      </c>
      <c r="I24" s="77">
        <f t="shared" si="2"/>
        <v>1.3209537417718522E-6</v>
      </c>
      <c r="J24" s="76">
        <f>分析係数表!G27</f>
        <v>0.2857142857142857</v>
      </c>
      <c r="K24" s="78">
        <f t="shared" si="3"/>
        <v>3.7741535479195774E-7</v>
      </c>
      <c r="L24" s="79"/>
      <c r="M24" s="80"/>
      <c r="N24" s="81">
        <f>分析係数表!H27</f>
        <v>1.131458172399691E-2</v>
      </c>
      <c r="O24" s="82">
        <f t="shared" si="4"/>
        <v>0.21229001477816489</v>
      </c>
      <c r="P24" s="76">
        <f>分析係数表!C27</f>
        <v>1.9120458891013214E-3</v>
      </c>
      <c r="Q24" s="82">
        <f t="shared" si="5"/>
        <v>4.0590825005384896E-4</v>
      </c>
      <c r="R24" s="83">
        <v>4.0692380874504907E-4</v>
      </c>
      <c r="S24" s="84">
        <f t="shared" si="6"/>
        <v>4.082447624868209E-4</v>
      </c>
      <c r="T24" s="85">
        <f>分析係数表!F27</f>
        <v>0.5714285714285714</v>
      </c>
      <c r="U24" s="86">
        <f t="shared" si="7"/>
        <v>2.3328272142104049E-4</v>
      </c>
      <c r="V24" s="87">
        <f>分析係数表!D27</f>
        <v>0</v>
      </c>
      <c r="W24" s="167">
        <f t="shared" si="8"/>
        <v>0</v>
      </c>
      <c r="X24" s="76">
        <f>分析係数表!E27</f>
        <v>0</v>
      </c>
      <c r="Y24" s="166">
        <f t="shared" si="9"/>
        <v>0</v>
      </c>
    </row>
    <row r="25" spans="1:25" x14ac:dyDescent="0.2">
      <c r="A25" s="6" t="s">
        <v>13</v>
      </c>
      <c r="B25" s="5" t="s">
        <v>191</v>
      </c>
      <c r="C25" s="90"/>
      <c r="D25" s="76">
        <f>投入係数表!D25</f>
        <v>0</v>
      </c>
      <c r="E25" s="77">
        <f t="shared" si="0"/>
        <v>0</v>
      </c>
      <c r="F25" s="76">
        <f>分析係数表!C28</f>
        <v>4.5924225028702859E-3</v>
      </c>
      <c r="G25" s="77">
        <f t="shared" si="1"/>
        <v>0</v>
      </c>
      <c r="H25" s="77">
        <v>1.0443300664657541E-4</v>
      </c>
      <c r="I25" s="77">
        <f t="shared" si="2"/>
        <v>1.0443300664657541E-4</v>
      </c>
      <c r="J25" s="76">
        <f>分析係数表!G28</f>
        <v>0.125</v>
      </c>
      <c r="K25" s="78">
        <f t="shared" si="3"/>
        <v>1.3054125830821927E-5</v>
      </c>
      <c r="L25" s="79"/>
      <c r="M25" s="80"/>
      <c r="N25" s="81">
        <f>分析係数表!H28</f>
        <v>2.2174762575544144E-2</v>
      </c>
      <c r="O25" s="82">
        <f t="shared" si="4"/>
        <v>0.41605432615158422</v>
      </c>
      <c r="P25" s="76">
        <f>分析係数表!C28</f>
        <v>4.5924225028702859E-3</v>
      </c>
      <c r="Q25" s="82">
        <f t="shared" si="5"/>
        <v>1.9106972498350687E-3</v>
      </c>
      <c r="R25" s="83">
        <v>1.9611106947796113E-3</v>
      </c>
      <c r="S25" s="84">
        <f t="shared" si="6"/>
        <v>2.0655437014261866E-3</v>
      </c>
      <c r="T25" s="85">
        <f>分析係数表!F28</f>
        <v>0.20833333333333334</v>
      </c>
      <c r="U25" s="86">
        <f t="shared" si="7"/>
        <v>4.3032160446378892E-4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投入係数表!D26</f>
        <v>7.0093457943925233E-3</v>
      </c>
      <c r="E26" s="77">
        <f t="shared" si="0"/>
        <v>0.7009345794392523</v>
      </c>
      <c r="F26" s="76">
        <f>分析係数表!C29</f>
        <v>0.39276807980049877</v>
      </c>
      <c r="G26" s="77">
        <f t="shared" si="1"/>
        <v>0.27530472883212531</v>
      </c>
      <c r="H26" s="77">
        <v>0.37701901149731593</v>
      </c>
      <c r="I26" s="77">
        <f t="shared" si="2"/>
        <v>0.37701901149731593</v>
      </c>
      <c r="J26" s="76">
        <f>分析係数表!G29</f>
        <v>0.26146220570012391</v>
      </c>
      <c r="K26" s="78">
        <f t="shared" si="3"/>
        <v>9.8576222336968597E-2</v>
      </c>
      <c r="L26" s="79"/>
      <c r="M26" s="80"/>
      <c r="N26" s="81">
        <f>分析係数表!H29</f>
        <v>1.0178579542872723E-2</v>
      </c>
      <c r="O26" s="82">
        <f t="shared" si="4"/>
        <v>0.19097575626630098</v>
      </c>
      <c r="P26" s="76">
        <f>分析係数表!C29</f>
        <v>0.39276807980049877</v>
      </c>
      <c r="Q26" s="82">
        <f t="shared" si="5"/>
        <v>7.5009181077163103E-2</v>
      </c>
      <c r="R26" s="83">
        <v>9.1017680086287744E-2</v>
      </c>
      <c r="S26" s="84">
        <f t="shared" si="6"/>
        <v>0.46803669158360367</v>
      </c>
      <c r="T26" s="85">
        <f>分析係数表!F29</f>
        <v>0.36926889714993805</v>
      </c>
      <c r="U26" s="86">
        <f t="shared" si="7"/>
        <v>0.17283139292678301</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投入係数表!D27</f>
        <v>0</v>
      </c>
      <c r="E27" s="77">
        <f t="shared" si="0"/>
        <v>0</v>
      </c>
      <c r="F27" s="76">
        <f>分析係数表!C30</f>
        <v>1</v>
      </c>
      <c r="G27" s="77">
        <f t="shared" si="1"/>
        <v>0</v>
      </c>
      <c r="H27" s="77">
        <v>3.4566105454205819E-2</v>
      </c>
      <c r="I27" s="77">
        <f t="shared" si="2"/>
        <v>3.4566105454205819E-2</v>
      </c>
      <c r="J27" s="76">
        <f>分析係数表!G30</f>
        <v>0.34503154574132494</v>
      </c>
      <c r="K27" s="78">
        <f t="shared" si="3"/>
        <v>1.1926396795122276E-2</v>
      </c>
      <c r="L27" s="79"/>
      <c r="M27" s="80"/>
      <c r="N27" s="81">
        <f>分析係数表!H30</f>
        <v>0</v>
      </c>
      <c r="O27" s="82">
        <f t="shared" si="4"/>
        <v>0</v>
      </c>
      <c r="P27" s="76">
        <f>分析係数表!C30</f>
        <v>1</v>
      </c>
      <c r="Q27" s="82">
        <f t="shared" si="5"/>
        <v>0</v>
      </c>
      <c r="R27" s="83">
        <v>4.0716700607167228E-2</v>
      </c>
      <c r="S27" s="84">
        <f t="shared" si="6"/>
        <v>7.5282806061373053E-2</v>
      </c>
      <c r="T27" s="85">
        <f>分析係数表!F30</f>
        <v>0.4357255520504732</v>
      </c>
      <c r="U27" s="86">
        <f t="shared" si="7"/>
        <v>3.2802642231000483E-2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投入係数表!D28</f>
        <v>7.0093457943925233E-3</v>
      </c>
      <c r="E28" s="77">
        <f t="shared" si="0"/>
        <v>0.7009345794392523</v>
      </c>
      <c r="F28" s="76">
        <f>分析係数表!C31</f>
        <v>0.9610142630744849</v>
      </c>
      <c r="G28" s="77">
        <f t="shared" si="1"/>
        <v>0.67360812832323702</v>
      </c>
      <c r="H28" s="77">
        <v>1.0420305004266701</v>
      </c>
      <c r="I28" s="77">
        <f t="shared" si="2"/>
        <v>1.0420305004266701</v>
      </c>
      <c r="J28" s="76">
        <f>分析係数表!G31</f>
        <v>7.0898896726351968E-2</v>
      </c>
      <c r="K28" s="78">
        <f t="shared" si="3"/>
        <v>7.3878812835459343E-2</v>
      </c>
      <c r="L28" s="79"/>
      <c r="M28" s="80"/>
      <c r="N28" s="81">
        <f>分析係数表!H31</f>
        <v>2.4401326850547553E-2</v>
      </c>
      <c r="O28" s="82">
        <f t="shared" si="4"/>
        <v>0.45783027283483757</v>
      </c>
      <c r="P28" s="76">
        <f>分析係数表!C31</f>
        <v>0.9610142630744849</v>
      </c>
      <c r="Q28" s="82">
        <f t="shared" si="5"/>
        <v>0.43998142226156178</v>
      </c>
      <c r="R28" s="83">
        <v>0.58130076300541678</v>
      </c>
      <c r="S28" s="84">
        <f t="shared" si="6"/>
        <v>1.6233312634320869</v>
      </c>
      <c r="T28" s="85">
        <f>分析係数表!F31</f>
        <v>0.34418520528124436</v>
      </c>
      <c r="U28" s="86">
        <f t="shared" si="7"/>
        <v>0.55872660414383457</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投入係数表!D29</f>
        <v>0</v>
      </c>
      <c r="E29" s="77">
        <f t="shared" si="0"/>
        <v>0</v>
      </c>
      <c r="F29" s="76">
        <f>分析係数表!C32</f>
        <v>1</v>
      </c>
      <c r="G29" s="77">
        <f t="shared" si="1"/>
        <v>0</v>
      </c>
      <c r="H29" s="77">
        <v>1.2292658804024225E-2</v>
      </c>
      <c r="I29" s="77">
        <f t="shared" si="2"/>
        <v>1.2292658804024225E-2</v>
      </c>
      <c r="J29" s="76">
        <f>分析係数表!G32</f>
        <v>0.14117647058823529</v>
      </c>
      <c r="K29" s="78">
        <f t="shared" si="3"/>
        <v>1.7354341840975377E-3</v>
      </c>
      <c r="L29" s="79"/>
      <c r="M29" s="80"/>
      <c r="N29" s="81">
        <f>分析係数表!H32</f>
        <v>7.0886536102149319E-3</v>
      </c>
      <c r="O29" s="82">
        <f t="shared" si="4"/>
        <v>0.13300097311403103</v>
      </c>
      <c r="P29" s="76">
        <f>分析係数表!C32</f>
        <v>1</v>
      </c>
      <c r="Q29" s="82">
        <f t="shared" si="5"/>
        <v>0.13300097311403103</v>
      </c>
      <c r="R29" s="83">
        <v>0.16717718840504664</v>
      </c>
      <c r="S29" s="84">
        <f t="shared" si="6"/>
        <v>0.17946984720907086</v>
      </c>
      <c r="T29" s="85">
        <f>分析係数表!F32</f>
        <v>0.4823529411764706</v>
      </c>
      <c r="U29" s="86">
        <f t="shared" si="7"/>
        <v>8.6567808653787118E-2</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投入係数表!D30</f>
        <v>0</v>
      </c>
      <c r="E30" s="77">
        <f t="shared" si="0"/>
        <v>0</v>
      </c>
      <c r="F30" s="76">
        <f>分析係数表!C33</f>
        <v>0.51830443159922934</v>
      </c>
      <c r="G30" s="77">
        <f t="shared" si="1"/>
        <v>0</v>
      </c>
      <c r="H30" s="77">
        <v>1.1825277985648711E-2</v>
      </c>
      <c r="I30" s="77">
        <f t="shared" si="2"/>
        <v>1.1825277985648711E-2</v>
      </c>
      <c r="J30" s="76">
        <f>分析係数表!G33</f>
        <v>0.50370370370370365</v>
      </c>
      <c r="K30" s="78">
        <f t="shared" si="3"/>
        <v>5.9564363186971276E-3</v>
      </c>
      <c r="L30" s="79"/>
      <c r="M30" s="80"/>
      <c r="N30" s="81">
        <f>分析係数表!H33</f>
        <v>1.0451220066342527E-3</v>
      </c>
      <c r="O30" s="82">
        <f t="shared" si="4"/>
        <v>1.9609117830914829E-2</v>
      </c>
      <c r="P30" s="76">
        <f>分析係数表!C33</f>
        <v>0.51830443159922934</v>
      </c>
      <c r="Q30" s="82">
        <f t="shared" si="5"/>
        <v>1.0163492671514623E-2</v>
      </c>
      <c r="R30" s="83">
        <v>3.2687563282586415E-2</v>
      </c>
      <c r="S30" s="84">
        <f t="shared" si="6"/>
        <v>4.4512841268235126E-2</v>
      </c>
      <c r="T30" s="85">
        <f>分析係数表!F33</f>
        <v>0.61481481481481481</v>
      </c>
      <c r="U30" s="86">
        <f t="shared" si="7"/>
        <v>2.7367154261211224E-2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投入係数表!D31</f>
        <v>2.5700934579439252E-2</v>
      </c>
      <c r="E31" s="77">
        <f t="shared" si="0"/>
        <v>2.570093457943925</v>
      </c>
      <c r="F31" s="76">
        <f>分析係数表!C34</f>
        <v>0.14253664373317376</v>
      </c>
      <c r="G31" s="77">
        <f t="shared" si="1"/>
        <v>0.36633249557591385</v>
      </c>
      <c r="H31" s="77">
        <v>0.47692122552633714</v>
      </c>
      <c r="I31" s="77">
        <f t="shared" si="2"/>
        <v>0.47692122552633714</v>
      </c>
      <c r="J31" s="76">
        <f>分析係数表!G34</f>
        <v>0.42611464968152868</v>
      </c>
      <c r="K31" s="78">
        <f t="shared" si="3"/>
        <v>0.2032231209408405</v>
      </c>
      <c r="L31" s="79"/>
      <c r="M31" s="80"/>
      <c r="N31" s="81">
        <f>分析係数表!H34</f>
        <v>0.17362657336302087</v>
      </c>
      <c r="O31" s="82">
        <f t="shared" si="4"/>
        <v>3.2576712709532858</v>
      </c>
      <c r="P31" s="76">
        <f>分析係数表!C34</f>
        <v>0.14253664373317376</v>
      </c>
      <c r="Q31" s="82">
        <f t="shared" si="5"/>
        <v>0.46433752934766387</v>
      </c>
      <c r="R31" s="83">
        <v>0.49068341395272291</v>
      </c>
      <c r="S31" s="84">
        <f t="shared" si="6"/>
        <v>0.96760463947906006</v>
      </c>
      <c r="T31" s="85">
        <f>分析係数表!F34</f>
        <v>0.68789808917197448</v>
      </c>
      <c r="U31" s="86">
        <f t="shared" si="7"/>
        <v>0.66561338257158265</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投入係数表!D32</f>
        <v>7.0093457943925233E-3</v>
      </c>
      <c r="E32" s="77">
        <f t="shared" si="0"/>
        <v>0.7009345794392523</v>
      </c>
      <c r="F32" s="76">
        <f>分析係数表!C35</f>
        <v>0.11069496462754891</v>
      </c>
      <c r="G32" s="77">
        <f t="shared" si="1"/>
        <v>7.7589928477253906E-2</v>
      </c>
      <c r="H32" s="77">
        <v>9.874347102004892E-2</v>
      </c>
      <c r="I32" s="77">
        <f t="shared" si="2"/>
        <v>9.874347102004892E-2</v>
      </c>
      <c r="J32" s="76">
        <f>分析係数表!G35</f>
        <v>0.32042253521126762</v>
      </c>
      <c r="K32" s="78">
        <f t="shared" si="3"/>
        <v>3.1639633319804412E-2</v>
      </c>
      <c r="L32" s="79"/>
      <c r="M32" s="80"/>
      <c r="N32" s="81">
        <f>分析係数表!H35</f>
        <v>6.6251647203162636E-2</v>
      </c>
      <c r="O32" s="82">
        <f t="shared" si="4"/>
        <v>1.2430475564119055</v>
      </c>
      <c r="P32" s="76">
        <f>分析係数表!C35</f>
        <v>0.11069496462754891</v>
      </c>
      <c r="Q32" s="82">
        <f t="shared" si="5"/>
        <v>0.13759910528737698</v>
      </c>
      <c r="R32" s="83">
        <v>0.15887045071323072</v>
      </c>
      <c r="S32" s="84">
        <f t="shared" si="6"/>
        <v>0.25761392173327963</v>
      </c>
      <c r="T32" s="85">
        <f>分析係数表!F35</f>
        <v>0.63380281690140849</v>
      </c>
      <c r="U32" s="86">
        <f t="shared" si="7"/>
        <v>0.1632764292675716</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投入係数表!D33</f>
        <v>0</v>
      </c>
      <c r="E33" s="77">
        <f t="shared" si="0"/>
        <v>0</v>
      </c>
      <c r="F33" s="76">
        <f>分析係数表!C36</f>
        <v>0.6760350559081294</v>
      </c>
      <c r="G33" s="77">
        <f t="shared" si="1"/>
        <v>0</v>
      </c>
      <c r="H33" s="77">
        <v>3.1228027093631348E-2</v>
      </c>
      <c r="I33" s="77">
        <f t="shared" si="2"/>
        <v>3.1228027093631348E-2</v>
      </c>
      <c r="J33" s="76">
        <f>分析係数表!G36</f>
        <v>4.0214477211796247E-3</v>
      </c>
      <c r="K33" s="78">
        <f t="shared" si="3"/>
        <v>1.2558187839261937E-4</v>
      </c>
      <c r="L33" s="79"/>
      <c r="M33" s="80"/>
      <c r="N33" s="81">
        <f>分析係数表!H36</f>
        <v>0.13227609397010043</v>
      </c>
      <c r="O33" s="82">
        <f t="shared" si="4"/>
        <v>2.4818322611214381</v>
      </c>
      <c r="P33" s="76">
        <f>分析係数表!C36</f>
        <v>0.6760350559081294</v>
      </c>
      <c r="Q33" s="82">
        <f t="shared" si="5"/>
        <v>1.6778056114018305</v>
      </c>
      <c r="R33" s="83">
        <v>1.7228873255363879</v>
      </c>
      <c r="S33" s="84">
        <f t="shared" si="6"/>
        <v>1.7541153526300193</v>
      </c>
      <c r="T33" s="85">
        <f>分析係数表!F36</f>
        <v>0.90035746201966038</v>
      </c>
      <c r="U33" s="86">
        <f t="shared" si="7"/>
        <v>1.5793308469836858</v>
      </c>
      <c r="V33" s="87">
        <f>分析係数表!D36</f>
        <v>8.0428954423592495E-3</v>
      </c>
      <c r="W33" s="167">
        <f t="shared" si="8"/>
        <v>0</v>
      </c>
      <c r="X33" s="76">
        <f>分析係数表!E36</f>
        <v>0</v>
      </c>
      <c r="Y33" s="166">
        <f t="shared" si="9"/>
        <v>0</v>
      </c>
    </row>
    <row r="34" spans="1:25" x14ac:dyDescent="0.2">
      <c r="A34" s="6" t="s">
        <v>22</v>
      </c>
      <c r="B34" s="5" t="s">
        <v>377</v>
      </c>
      <c r="C34" s="90"/>
      <c r="D34" s="76">
        <f>投入係数表!D34</f>
        <v>3.2710280373831772E-2</v>
      </c>
      <c r="E34" s="77">
        <f t="shared" si="0"/>
        <v>3.2710280373831773</v>
      </c>
      <c r="F34" s="76">
        <f>分析係数表!C37</f>
        <v>0.1837517433751743</v>
      </c>
      <c r="G34" s="77">
        <f t="shared" si="1"/>
        <v>0.60105710449823369</v>
      </c>
      <c r="H34" s="77">
        <v>0.74653011832685245</v>
      </c>
      <c r="I34" s="77">
        <f t="shared" si="2"/>
        <v>0.74653011832685245</v>
      </c>
      <c r="J34" s="76">
        <f>分析係数表!G37</f>
        <v>0.39318023660403617</v>
      </c>
      <c r="K34" s="78">
        <f t="shared" si="3"/>
        <v>0.29352088855579095</v>
      </c>
      <c r="L34" s="79"/>
      <c r="M34" s="80"/>
      <c r="N34" s="81">
        <f>分析係数表!H37</f>
        <v>5.0938337801608578E-2</v>
      </c>
      <c r="O34" s="82">
        <f t="shared" si="4"/>
        <v>0.95573135167197931</v>
      </c>
      <c r="P34" s="76">
        <f>分析係数表!C37</f>
        <v>0.1837517433751743</v>
      </c>
      <c r="Q34" s="82">
        <f t="shared" si="5"/>
        <v>0.17561730206803799</v>
      </c>
      <c r="R34" s="83">
        <v>0.20164994660388164</v>
      </c>
      <c r="S34" s="84">
        <f t="shared" si="6"/>
        <v>0.94818006493073415</v>
      </c>
      <c r="T34" s="85">
        <f>分析係数表!F37</f>
        <v>0.67780097425191366</v>
      </c>
      <c r="U34" s="86">
        <f t="shared" si="7"/>
        <v>0.64267737177629436</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投入係数表!D35</f>
        <v>0</v>
      </c>
      <c r="E35" s="77">
        <f t="shared" si="0"/>
        <v>0</v>
      </c>
      <c r="F35" s="76">
        <f>分析係数表!C38</f>
        <v>7.8895463510848529E-3</v>
      </c>
      <c r="G35" s="77">
        <f t="shared" si="1"/>
        <v>0</v>
      </c>
      <c r="H35" s="77">
        <v>6.4075240486605623E-4</v>
      </c>
      <c r="I35" s="77">
        <f t="shared" si="2"/>
        <v>6.4075240486605623E-4</v>
      </c>
      <c r="J35" s="76">
        <f>分析係数表!G38</f>
        <v>0.41666666666666669</v>
      </c>
      <c r="K35" s="78">
        <f t="shared" si="3"/>
        <v>2.6698016869419012E-4</v>
      </c>
      <c r="L35" s="79"/>
      <c r="M35" s="80"/>
      <c r="N35" s="81">
        <f>分析係数表!H38</f>
        <v>4.4667605761803064E-2</v>
      </c>
      <c r="O35" s="82">
        <f t="shared" si="4"/>
        <v>0.83807664468649046</v>
      </c>
      <c r="P35" s="76">
        <f>分析係数表!C38</f>
        <v>7.8895463510848529E-3</v>
      </c>
      <c r="Q35" s="82">
        <f t="shared" si="5"/>
        <v>6.612044534015738E-3</v>
      </c>
      <c r="R35" s="83">
        <v>7.4058273108393042E-3</v>
      </c>
      <c r="S35" s="84">
        <f t="shared" si="6"/>
        <v>8.0465797157053612E-3</v>
      </c>
      <c r="T35" s="85">
        <f>分析係数表!F38</f>
        <v>0.70833333333333337</v>
      </c>
      <c r="U35" s="86">
        <f t="shared" si="7"/>
        <v>5.6996606319579647E-3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投入係数表!D36</f>
        <v>0</v>
      </c>
      <c r="E36" s="77">
        <f t="shared" si="0"/>
        <v>0</v>
      </c>
      <c r="F36" s="76">
        <f>分析係数表!C39</f>
        <v>1</v>
      </c>
      <c r="G36" s="77">
        <f t="shared" si="1"/>
        <v>0</v>
      </c>
      <c r="H36" s="77">
        <v>5.0094079865143457E-2</v>
      </c>
      <c r="I36" s="77">
        <f t="shared" si="2"/>
        <v>5.0094079865143457E-2</v>
      </c>
      <c r="J36" s="76">
        <f>分析係数表!G39</f>
        <v>0.33114754098360655</v>
      </c>
      <c r="K36" s="78">
        <f t="shared" si="3"/>
        <v>1.6588531365178651E-2</v>
      </c>
      <c r="L36" s="79"/>
      <c r="M36" s="80"/>
      <c r="N36" s="81">
        <f>分析係数表!H39</f>
        <v>4.0896078520470756E-3</v>
      </c>
      <c r="O36" s="82">
        <f t="shared" si="4"/>
        <v>7.6731330642710205E-2</v>
      </c>
      <c r="P36" s="76">
        <f>分析係数表!C39</f>
        <v>1</v>
      </c>
      <c r="Q36" s="82">
        <f t="shared" si="5"/>
        <v>7.6731330642710205E-2</v>
      </c>
      <c r="R36" s="83">
        <v>0.11863868696735355</v>
      </c>
      <c r="S36" s="84">
        <f t="shared" si="6"/>
        <v>0.16873276683249699</v>
      </c>
      <c r="T36" s="85">
        <f>分析係数表!F39</f>
        <v>0.68196721311475406</v>
      </c>
      <c r="U36" s="86">
        <f t="shared" si="7"/>
        <v>0.11507021475789958</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投入係数表!D37</f>
        <v>0</v>
      </c>
      <c r="E37" s="77">
        <f t="shared" si="0"/>
        <v>0</v>
      </c>
      <c r="F37" s="76">
        <f>分析係数表!C40</f>
        <v>0.77068092290377044</v>
      </c>
      <c r="G37" s="77">
        <f t="shared" si="1"/>
        <v>0</v>
      </c>
      <c r="H37" s="77">
        <v>6.5655874854854299E-5</v>
      </c>
      <c r="I37" s="77">
        <f t="shared" si="2"/>
        <v>6.5655874854854299E-5</v>
      </c>
      <c r="J37" s="76">
        <f>分析係数表!G40</f>
        <v>0.52989130434782605</v>
      </c>
      <c r="K37" s="78">
        <f t="shared" si="3"/>
        <v>3.4790477164936379E-5</v>
      </c>
      <c r="L37" s="79"/>
      <c r="M37" s="80"/>
      <c r="N37" s="81">
        <f>分析係数表!H40</f>
        <v>3.0172217930658426E-2</v>
      </c>
      <c r="O37" s="82">
        <f t="shared" si="4"/>
        <v>0.56610670607510638</v>
      </c>
      <c r="P37" s="76">
        <f>分析係数表!C40</f>
        <v>0.77068092290377044</v>
      </c>
      <c r="Q37" s="82">
        <f t="shared" si="5"/>
        <v>0.4362876386999765</v>
      </c>
      <c r="R37" s="83">
        <v>0.43636912795844224</v>
      </c>
      <c r="S37" s="84">
        <f t="shared" si="6"/>
        <v>0.43643478383329709</v>
      </c>
      <c r="T37" s="85">
        <f>分析係数表!F40</f>
        <v>0.69599184782608692</v>
      </c>
      <c r="U37" s="86">
        <f t="shared" si="7"/>
        <v>0.30375505165571526</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投入係数表!D38</f>
        <v>0</v>
      </c>
      <c r="E38" s="77">
        <f t="shared" si="0"/>
        <v>0</v>
      </c>
      <c r="F38" s="76">
        <f>分析係数表!C41</f>
        <v>0.61174300645557944</v>
      </c>
      <c r="G38" s="77">
        <f t="shared" si="1"/>
        <v>0</v>
      </c>
      <c r="H38" s="77">
        <v>1.7288520232300749E-3</v>
      </c>
      <c r="I38" s="77">
        <f t="shared" si="2"/>
        <v>1.7288520232300749E-3</v>
      </c>
      <c r="J38" s="76">
        <f>分析係数表!G41</f>
        <v>0.45221971407072986</v>
      </c>
      <c r="K38" s="78">
        <f t="shared" si="3"/>
        <v>7.818209676157073E-4</v>
      </c>
      <c r="L38" s="79"/>
      <c r="M38" s="80"/>
      <c r="N38" s="81">
        <f>分析係数表!H41</f>
        <v>5.2210660244467667E-2</v>
      </c>
      <c r="O38" s="82">
        <f t="shared" si="4"/>
        <v>0.97960332120526694</v>
      </c>
      <c r="P38" s="76">
        <f>分析係数表!C41</f>
        <v>0.61174300645557944</v>
      </c>
      <c r="Q38" s="82">
        <f t="shared" si="5"/>
        <v>0.5992654808479807</v>
      </c>
      <c r="R38" s="83">
        <v>0.6074191582079207</v>
      </c>
      <c r="S38" s="84">
        <f t="shared" si="6"/>
        <v>0.60914801023115073</v>
      </c>
      <c r="T38" s="85">
        <f>分析係数表!F41</f>
        <v>0.5410082768999247</v>
      </c>
      <c r="U38" s="86">
        <f t="shared" si="7"/>
        <v>0.32955411539217255</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投入係数表!D39</f>
        <v>0</v>
      </c>
      <c r="E39" s="77">
        <f>$C$6*D39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0.28305335303755319</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投入係数表!D40</f>
        <v>1.8691588785046728E-2</v>
      </c>
      <c r="E40" s="77">
        <f>$C$6*D40</f>
        <v>1.8691588785046727</v>
      </c>
      <c r="F40" s="76">
        <f>分析係数表!C43</f>
        <v>0.17601918465227817</v>
      </c>
      <c r="G40" s="77">
        <f>E40*F40</f>
        <v>0.32900782177995913</v>
      </c>
      <c r="H40" s="77">
        <v>0.43922385196100194</v>
      </c>
      <c r="I40" s="77">
        <f>C40+H40</f>
        <v>0.43922385196100194</v>
      </c>
      <c r="J40" s="76">
        <f>分析係数表!G43</f>
        <v>0.3244228432563791</v>
      </c>
      <c r="K40" s="78">
        <f>I40*J40</f>
        <v>0.1424942508792072</v>
      </c>
      <c r="L40" s="79"/>
      <c r="M40" s="80"/>
      <c r="N40" s="81">
        <f>分析係数表!H43</f>
        <v>4.0396237560776115E-2</v>
      </c>
      <c r="O40" s="82">
        <f t="shared" si="4"/>
        <v>0.75793503268188189</v>
      </c>
      <c r="P40" s="76">
        <f>分析係数表!C43</f>
        <v>0.17601918465227817</v>
      </c>
      <c r="Q40" s="82">
        <f>O40*P40</f>
        <v>0.13341110647206267</v>
      </c>
      <c r="R40" s="83">
        <v>0.18419003918988722</v>
      </c>
      <c r="S40" s="84">
        <f>I40+R40</f>
        <v>0.62341389115088919</v>
      </c>
      <c r="T40" s="85">
        <f>分析係数表!F43</f>
        <v>0.59416767922235725</v>
      </c>
      <c r="U40" s="86">
        <f t="shared" si="7"/>
        <v>0.37041238490010309</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投入係数表!D41</f>
        <v>0</v>
      </c>
      <c r="E41" s="77">
        <f>$C$6*D41</f>
        <v>0</v>
      </c>
      <c r="F41" s="76">
        <f>分析係数表!C44</f>
        <v>0.35545171339563864</v>
      </c>
      <c r="G41" s="77">
        <f>E41*F41</f>
        <v>0</v>
      </c>
      <c r="H41" s="77">
        <v>1.9387299218378391E-4</v>
      </c>
      <c r="I41" s="77">
        <f>C41+H41</f>
        <v>1.9387299218378391E-4</v>
      </c>
      <c r="J41" s="76">
        <f>分析係数表!G44</f>
        <v>0.26461880088823092</v>
      </c>
      <c r="K41" s="78">
        <f>I41*J41</f>
        <v>5.1302438716286266E-5</v>
      </c>
      <c r="L41" s="79"/>
      <c r="M41" s="80"/>
      <c r="N41" s="81">
        <f>分析係数表!H44</f>
        <v>0.11582678238742218</v>
      </c>
      <c r="O41" s="82">
        <f t="shared" si="4"/>
        <v>2.1732017978696478</v>
      </c>
      <c r="P41" s="76">
        <f>分析係数表!C44</f>
        <v>0.35545171339563864</v>
      </c>
      <c r="Q41" s="82">
        <f>O41*P41</f>
        <v>0.77246830260724864</v>
      </c>
      <c r="R41" s="83">
        <v>0.78216713575657693</v>
      </c>
      <c r="S41" s="84">
        <f>I41+R41</f>
        <v>0.78236100874876069</v>
      </c>
      <c r="T41" s="85">
        <f>分析係数表!F44</f>
        <v>0.46669133974833454</v>
      </c>
      <c r="U41" s="86">
        <f t="shared" si="7"/>
        <v>0.36512110733981762</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投入係数表!D42</f>
        <v>3.9719626168224297E-2</v>
      </c>
      <c r="E42" s="77">
        <f>$C$6*D42</f>
        <v>3.9719626168224296</v>
      </c>
      <c r="F42" s="76">
        <f>分析係数表!C45</f>
        <v>1</v>
      </c>
      <c r="G42" s="77">
        <f>E42*F42</f>
        <v>3.9719626168224296</v>
      </c>
      <c r="H42" s="77">
        <v>4.6264210718642493</v>
      </c>
      <c r="I42" s="77">
        <f>C42+H42</f>
        <v>4.6264210718642493</v>
      </c>
      <c r="J42" s="76">
        <f>分析係数表!G45</f>
        <v>0</v>
      </c>
      <c r="K42" s="78">
        <f>I42*J42</f>
        <v>0</v>
      </c>
      <c r="L42" s="79"/>
      <c r="M42" s="80"/>
      <c r="N42" s="81">
        <f>分析係数表!H45</f>
        <v>0</v>
      </c>
      <c r="O42" s="82">
        <f t="shared" si="4"/>
        <v>0</v>
      </c>
      <c r="P42" s="76">
        <f>分析係数表!C45</f>
        <v>1</v>
      </c>
      <c r="Q42" s="82">
        <f>O42*P42</f>
        <v>0</v>
      </c>
      <c r="R42" s="83">
        <v>6.0634165544537419E-2</v>
      </c>
      <c r="S42" s="84">
        <f>I42+R42</f>
        <v>4.6870552374087868</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4.6728971962616819E-3</v>
      </c>
      <c r="E43" s="77">
        <f>$C$6*D43</f>
        <v>0.46728971962616817</v>
      </c>
      <c r="F43" s="76">
        <f>分析係数表!C46</f>
        <v>0.4567198177676538</v>
      </c>
      <c r="G43" s="77">
        <f>E43*F43</f>
        <v>0.21342047559236157</v>
      </c>
      <c r="H43" s="77">
        <v>0.26153013124399571</v>
      </c>
      <c r="I43" s="77">
        <f>C43+H43</f>
        <v>0.26153013124399571</v>
      </c>
      <c r="J43" s="76">
        <f>分析係数表!G46</f>
        <v>7.462686567164179E-3</v>
      </c>
      <c r="K43" s="78">
        <f>I43*J43</f>
        <v>1.9517173973432516E-3</v>
      </c>
      <c r="L43" s="79"/>
      <c r="M43" s="80"/>
      <c r="N43" s="81">
        <f>分析係数表!H46</f>
        <v>2.3901485890852909E-2</v>
      </c>
      <c r="O43" s="82">
        <f t="shared" si="4"/>
        <v>0.44845199908961741</v>
      </c>
      <c r="P43" s="76">
        <f>分析係数表!C46</f>
        <v>0.4567198177676538</v>
      </c>
      <c r="Q43" s="82">
        <f>O43*P43</f>
        <v>0.20481691530175011</v>
      </c>
      <c r="R43" s="83">
        <v>0.21878905509748864</v>
      </c>
      <c r="S43" s="84">
        <f>I43+R43</f>
        <v>0.48031918634148435</v>
      </c>
      <c r="T43" s="85">
        <f>分析係数表!F46</f>
        <v>0.31592039800995025</v>
      </c>
      <c r="U43" s="86">
        <f t="shared" si="7"/>
        <v>0.15174262852081719</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投入係数表!D44</f>
        <v>0.35280373831775702</v>
      </c>
      <c r="E44" s="91">
        <f>SUM(E5:E43)</f>
        <v>35.280373831775705</v>
      </c>
      <c r="F44" s="92">
        <f>分析係数表!C47</f>
        <v>0.36342247216802481</v>
      </c>
      <c r="G44" s="91">
        <f>SUM(G5:G43)</f>
        <v>20.772734270513524</v>
      </c>
      <c r="H44" s="91">
        <f>SUM(H5:H43)</f>
        <v>26.567767499839306</v>
      </c>
      <c r="I44" s="91">
        <f>SUM(I5:I43)</f>
        <v>126.56776749983931</v>
      </c>
      <c r="J44" s="92">
        <f>分析係数表!G47</f>
        <v>0.19905001489523683</v>
      </c>
      <c r="K44" s="93">
        <f>SUM(K5:K43)</f>
        <v>29.924267117740978</v>
      </c>
      <c r="L44" s="94">
        <f>最終需要_まとめ!$L$33</f>
        <v>0.627</v>
      </c>
      <c r="M44" s="91">
        <f>K44*L44</f>
        <v>18.762515482823595</v>
      </c>
      <c r="N44" s="95">
        <f>分析係数表!H47</f>
        <v>1</v>
      </c>
      <c r="O44" s="96">
        <f>SUM(O5:O43)</f>
        <v>18.762515482823595</v>
      </c>
      <c r="P44" s="92">
        <f>分析係数表!C47</f>
        <v>0.36342247216802481</v>
      </c>
      <c r="Q44" s="96">
        <f>SUM(Q5:Q43)</f>
        <v>5.6470373437596413</v>
      </c>
      <c r="R44" s="91">
        <f>SUM(R5:R43)</f>
        <v>6.3090384284378125</v>
      </c>
      <c r="S44" s="97">
        <f>SUM(S5:S43)</f>
        <v>132.87680592827715</v>
      </c>
      <c r="T44" s="98">
        <f>分析係数表!F47</f>
        <v>0.46090827844162724</v>
      </c>
      <c r="U44" s="99">
        <f>SUM(U5:U43)</f>
        <v>80.548176382198037</v>
      </c>
      <c r="V44" s="100">
        <f>分析係数表!D47</f>
        <v>7.2937009698454208E-2</v>
      </c>
      <c r="W44" s="164">
        <f>SUM(W5:W43)</f>
        <v>21</v>
      </c>
      <c r="X44" s="92">
        <f>分析係数表!E47</f>
        <v>5.555923339181093E-2</v>
      </c>
      <c r="Y44" s="165">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0.28540305010893241</v>
      </c>
      <c r="G5" s="77">
        <f t="shared" ref="G5:G38" si="1">E5*F5</f>
        <v>0</v>
      </c>
      <c r="H5" s="77">
        <f t="array" ref="H5:H43">MMULT(逆行列係数!C5:AO43,'3'!G5:G43)</f>
        <v>0</v>
      </c>
      <c r="I5" s="77">
        <f t="shared" ref="I5:I38" si="2">C5+H5</f>
        <v>0</v>
      </c>
      <c r="J5" s="76">
        <f>分析係数表!G8</f>
        <v>0.12073170731707317</v>
      </c>
      <c r="K5" s="78">
        <f t="shared" ref="K5:K38" si="3">I5*J5</f>
        <v>0</v>
      </c>
      <c r="L5" s="79" t="s">
        <v>181</v>
      </c>
      <c r="M5" s="80" t="s">
        <v>181</v>
      </c>
      <c r="N5" s="81">
        <f>分析係数表!H8</f>
        <v>1.3177625301040578E-2</v>
      </c>
      <c r="O5" s="82">
        <f t="shared" ref="O5:O44" si="4">$M$44*N5</f>
        <v>0</v>
      </c>
      <c r="P5" s="76">
        <f>分析係数表!C8</f>
        <v>0.28540305010893241</v>
      </c>
      <c r="Q5" s="82">
        <f t="shared" ref="Q5:Q38" si="5">O5*P5</f>
        <v>0</v>
      </c>
      <c r="R5" s="83">
        <f t="array" ref="R5:R43">MMULT(逆行列係数!C5:AO43,'3'!Q5:Q43)</f>
        <v>0</v>
      </c>
      <c r="S5" s="84">
        <f t="shared" ref="S5:S38" si="6">I5+R5</f>
        <v>0</v>
      </c>
      <c r="T5" s="85">
        <f>分析係数表!F8</f>
        <v>0.44634146341463415</v>
      </c>
      <c r="U5" s="86">
        <f t="shared" ref="U5:U38" si="7">S5*T5</f>
        <v>0</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76">
        <f>投入係数表!E6</f>
        <v>0</v>
      </c>
      <c r="E6" s="77">
        <f t="shared" si="0"/>
        <v>0</v>
      </c>
      <c r="F6" s="76">
        <f>分析係数表!C9</f>
        <v>1</v>
      </c>
      <c r="G6" s="77">
        <f t="shared" si="1"/>
        <v>0</v>
      </c>
      <c r="H6" s="77">
        <v>0</v>
      </c>
      <c r="I6" s="77">
        <f t="shared" si="2"/>
        <v>0</v>
      </c>
      <c r="J6" s="76">
        <f>分析係数表!G9</f>
        <v>0.24766355140186916</v>
      </c>
      <c r="K6" s="78">
        <f t="shared" si="3"/>
        <v>0</v>
      </c>
      <c r="L6" s="79"/>
      <c r="M6" s="80"/>
      <c r="N6" s="81">
        <f>分析係数表!H9</f>
        <v>6.816013086745127E-4</v>
      </c>
      <c r="O6" s="82">
        <f t="shared" si="4"/>
        <v>0</v>
      </c>
      <c r="P6" s="76">
        <f>分析係数表!C9</f>
        <v>1</v>
      </c>
      <c r="Q6" s="82">
        <f t="shared" si="5"/>
        <v>0</v>
      </c>
      <c r="R6" s="83">
        <v>0</v>
      </c>
      <c r="S6" s="84">
        <f t="shared" si="6"/>
        <v>0</v>
      </c>
      <c r="T6" s="85">
        <f>分析係数表!F9</f>
        <v>0.64018691588785048</v>
      </c>
      <c r="U6" s="86">
        <f t="shared" si="7"/>
        <v>0</v>
      </c>
      <c r="V6" s="87">
        <f>分析係数表!D9</f>
        <v>0.1822429906542056</v>
      </c>
      <c r="W6" s="167">
        <f t="shared" si="8"/>
        <v>0</v>
      </c>
      <c r="X6" s="76">
        <f>分析係数表!E9</f>
        <v>0.10981308411214953</v>
      </c>
      <c r="Y6" s="166">
        <f t="shared" si="9"/>
        <v>0</v>
      </c>
    </row>
    <row r="7" spans="1:25" x14ac:dyDescent="0.2">
      <c r="A7" s="6" t="s">
        <v>220</v>
      </c>
      <c r="B7" s="5" t="s">
        <v>266</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1.3632026173490254E-3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投入係数表!E8</f>
        <v>0</v>
      </c>
      <c r="E8" s="77">
        <f t="shared" si="0"/>
        <v>0</v>
      </c>
      <c r="F8" s="76">
        <f>分析係数表!C11</f>
        <v>8.7822458270106263E-2</v>
      </c>
      <c r="G8" s="77">
        <f t="shared" si="1"/>
        <v>0</v>
      </c>
      <c r="H8" s="77">
        <v>0</v>
      </c>
      <c r="I8" s="77">
        <f t="shared" si="2"/>
        <v>0</v>
      </c>
      <c r="J8" s="76">
        <f>分析係数表!G11</f>
        <v>0.34070796460176989</v>
      </c>
      <c r="K8" s="78">
        <f t="shared" si="3"/>
        <v>0</v>
      </c>
      <c r="L8" s="79"/>
      <c r="M8" s="80"/>
      <c r="N8" s="81">
        <f>分析係数表!H11</f>
        <v>0</v>
      </c>
      <c r="O8" s="82">
        <f t="shared" si="4"/>
        <v>0</v>
      </c>
      <c r="P8" s="76">
        <f>分析係数表!C11</f>
        <v>8.7822458270106263E-2</v>
      </c>
      <c r="Q8" s="82">
        <f t="shared" si="5"/>
        <v>0</v>
      </c>
      <c r="R8" s="83">
        <v>0</v>
      </c>
      <c r="S8" s="84">
        <f t="shared" si="6"/>
        <v>0</v>
      </c>
      <c r="T8" s="85">
        <f>分析係数表!F11</f>
        <v>0.55309734513274333</v>
      </c>
      <c r="U8" s="86">
        <f t="shared" si="7"/>
        <v>0</v>
      </c>
      <c r="V8" s="87">
        <f>分析係数表!D11</f>
        <v>2.2123893805309734E-2</v>
      </c>
      <c r="W8" s="167">
        <f t="shared" si="8"/>
        <v>0</v>
      </c>
      <c r="X8" s="76">
        <f>分析係数表!E11</f>
        <v>1.0324483775811209E-2</v>
      </c>
      <c r="Y8" s="166">
        <f t="shared" si="9"/>
        <v>0</v>
      </c>
    </row>
    <row r="9" spans="1:25" x14ac:dyDescent="0.2">
      <c r="A9" s="6" t="s">
        <v>222</v>
      </c>
      <c r="B9" s="5" t="s">
        <v>190</v>
      </c>
      <c r="C9" s="90"/>
      <c r="D9" s="76">
        <f>投入係数表!E9</f>
        <v>0</v>
      </c>
      <c r="E9" s="77">
        <f t="shared" si="0"/>
        <v>0</v>
      </c>
      <c r="F9" s="76">
        <f>分析係数表!C12</f>
        <v>5.1649194579391433E-2</v>
      </c>
      <c r="G9" s="77">
        <f t="shared" si="1"/>
        <v>0</v>
      </c>
      <c r="H9" s="77">
        <v>0</v>
      </c>
      <c r="I9" s="77">
        <f t="shared" si="2"/>
        <v>0</v>
      </c>
      <c r="J9" s="76">
        <f>分析係数表!G12</f>
        <v>0.11451828724353257</v>
      </c>
      <c r="K9" s="78">
        <f t="shared" si="3"/>
        <v>0</v>
      </c>
      <c r="L9" s="79"/>
      <c r="M9" s="80"/>
      <c r="N9" s="81">
        <f>分析係数表!H12</f>
        <v>9.8559549234334534E-2</v>
      </c>
      <c r="O9" s="82">
        <f t="shared" si="4"/>
        <v>0</v>
      </c>
      <c r="P9" s="76">
        <f>分析係数表!C12</f>
        <v>5.1649194579391433E-2</v>
      </c>
      <c r="Q9" s="82">
        <f t="shared" si="5"/>
        <v>0</v>
      </c>
      <c r="R9" s="83">
        <v>0</v>
      </c>
      <c r="S9" s="84">
        <f t="shared" si="6"/>
        <v>0</v>
      </c>
      <c r="T9" s="85">
        <f>分析係数表!F12</f>
        <v>0.48360838537020517</v>
      </c>
      <c r="U9" s="86">
        <f t="shared" si="7"/>
        <v>0</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投入係数表!E11</f>
        <v>0</v>
      </c>
      <c r="E11" s="77">
        <f t="shared" si="0"/>
        <v>0</v>
      </c>
      <c r="F11" s="76">
        <f>分析係数表!C14</f>
        <v>0.34108258154059679</v>
      </c>
      <c r="G11" s="77">
        <f t="shared" si="1"/>
        <v>0</v>
      </c>
      <c r="H11" s="77">
        <v>0</v>
      </c>
      <c r="I11" s="77">
        <f t="shared" si="2"/>
        <v>0</v>
      </c>
      <c r="J11" s="76">
        <f>分析係数表!G14</f>
        <v>0.16056603773584904</v>
      </c>
      <c r="K11" s="78">
        <f t="shared" si="3"/>
        <v>0</v>
      </c>
      <c r="L11" s="79"/>
      <c r="M11" s="80"/>
      <c r="N11" s="81">
        <f>分析係数表!H14</f>
        <v>1.2723224428590903E-3</v>
      </c>
      <c r="O11" s="82">
        <f t="shared" si="4"/>
        <v>0</v>
      </c>
      <c r="P11" s="76">
        <f>分析係数表!C14</f>
        <v>0.34108258154059679</v>
      </c>
      <c r="Q11" s="82">
        <f t="shared" si="5"/>
        <v>0</v>
      </c>
      <c r="R11" s="83">
        <v>0</v>
      </c>
      <c r="S11" s="84">
        <f t="shared" si="6"/>
        <v>0</v>
      </c>
      <c r="T11" s="85">
        <f>分析係数表!F14</f>
        <v>0.29226415094339625</v>
      </c>
      <c r="U11" s="86">
        <f t="shared" si="7"/>
        <v>0</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投入係数表!E13</f>
        <v>0</v>
      </c>
      <c r="E13" s="77">
        <f t="shared" si="0"/>
        <v>0</v>
      </c>
      <c r="F13" s="76">
        <f>分析係数表!C16</f>
        <v>7.999999999999996E-2</v>
      </c>
      <c r="G13" s="77">
        <f t="shared" si="1"/>
        <v>0</v>
      </c>
      <c r="H13" s="77">
        <v>0</v>
      </c>
      <c r="I13" s="77">
        <f t="shared" si="2"/>
        <v>0</v>
      </c>
      <c r="J13" s="76">
        <f>分析係数表!G16</f>
        <v>3.4364261168384883E-2</v>
      </c>
      <c r="K13" s="78">
        <f t="shared" si="3"/>
        <v>0</v>
      </c>
      <c r="L13" s="79"/>
      <c r="M13" s="80"/>
      <c r="N13" s="81">
        <f>分析係数表!H16</f>
        <v>1.767619393829236E-2</v>
      </c>
      <c r="O13" s="82">
        <f t="shared" si="4"/>
        <v>0</v>
      </c>
      <c r="P13" s="76">
        <f>分析係数表!C16</f>
        <v>7.999999999999996E-2</v>
      </c>
      <c r="Q13" s="82">
        <f t="shared" si="5"/>
        <v>0</v>
      </c>
      <c r="R13" s="83">
        <v>0</v>
      </c>
      <c r="S13" s="84">
        <f t="shared" si="6"/>
        <v>0</v>
      </c>
      <c r="T13" s="85">
        <f>分析係数表!F16</f>
        <v>0.28865979381443296</v>
      </c>
      <c r="U13" s="86">
        <f t="shared" si="7"/>
        <v>0</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投入係数表!E14</f>
        <v>0</v>
      </c>
      <c r="E14" s="77">
        <f t="shared" si="0"/>
        <v>0</v>
      </c>
      <c r="F14" s="76">
        <f>分析係数表!C17</f>
        <v>0.11736526946107784</v>
      </c>
      <c r="G14" s="77">
        <f t="shared" si="1"/>
        <v>0</v>
      </c>
      <c r="H14" s="77">
        <v>0</v>
      </c>
      <c r="I14" s="77">
        <f t="shared" si="2"/>
        <v>0</v>
      </c>
      <c r="J14" s="76">
        <f>分析係数表!G17</f>
        <v>0.2134453781512605</v>
      </c>
      <c r="K14" s="78">
        <f t="shared" si="3"/>
        <v>0</v>
      </c>
      <c r="L14" s="79"/>
      <c r="M14" s="80"/>
      <c r="N14" s="81">
        <f>分析係数表!H17</f>
        <v>2.9081655836779205E-3</v>
      </c>
      <c r="O14" s="82">
        <f t="shared" si="4"/>
        <v>0</v>
      </c>
      <c r="P14" s="76">
        <f>分析係数表!C17</f>
        <v>0.11736526946107784</v>
      </c>
      <c r="Q14" s="82">
        <f t="shared" si="5"/>
        <v>0</v>
      </c>
      <c r="R14" s="83">
        <v>0</v>
      </c>
      <c r="S14" s="84">
        <f t="shared" si="6"/>
        <v>0</v>
      </c>
      <c r="T14" s="85">
        <f>分析係数表!F17</f>
        <v>0.32436974789915968</v>
      </c>
      <c r="U14" s="86">
        <f t="shared" si="7"/>
        <v>0</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投入係数表!E15</f>
        <v>0</v>
      </c>
      <c r="E15" s="77">
        <f t="shared" si="0"/>
        <v>0</v>
      </c>
      <c r="F15" s="76">
        <f>分析係数表!C18</f>
        <v>0.3260188087774295</v>
      </c>
      <c r="G15" s="77">
        <f t="shared" si="1"/>
        <v>0</v>
      </c>
      <c r="H15" s="77">
        <v>0</v>
      </c>
      <c r="I15" s="77">
        <f t="shared" si="2"/>
        <v>0</v>
      </c>
      <c r="J15" s="76">
        <f>分析係数表!G18</f>
        <v>0.2148626817447496</v>
      </c>
      <c r="K15" s="78">
        <f t="shared" si="3"/>
        <v>0</v>
      </c>
      <c r="L15" s="79"/>
      <c r="M15" s="80"/>
      <c r="N15" s="81">
        <f>分析係数表!H18</f>
        <v>4.544008724496751E-4</v>
      </c>
      <c r="O15" s="82">
        <f t="shared" si="4"/>
        <v>0</v>
      </c>
      <c r="P15" s="76">
        <f>分析係数表!C18</f>
        <v>0.3260188087774295</v>
      </c>
      <c r="Q15" s="82">
        <f t="shared" si="5"/>
        <v>0</v>
      </c>
      <c r="R15" s="83">
        <v>0</v>
      </c>
      <c r="S15" s="84">
        <f t="shared" si="6"/>
        <v>0</v>
      </c>
      <c r="T15" s="85">
        <f>分析係数表!F18</f>
        <v>0.44749596122778673</v>
      </c>
      <c r="U15" s="86">
        <f t="shared" si="7"/>
        <v>0</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投入係数表!E16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0</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投入係数表!E17</f>
        <v>0</v>
      </c>
      <c r="E17" s="77">
        <f t="shared" si="0"/>
        <v>0</v>
      </c>
      <c r="F17" s="76">
        <f>分析係数表!C20</f>
        <v>0.14381270903010035</v>
      </c>
      <c r="G17" s="77">
        <f t="shared" si="1"/>
        <v>0</v>
      </c>
      <c r="H17" s="77">
        <v>0</v>
      </c>
      <c r="I17" s="77">
        <f t="shared" si="2"/>
        <v>0</v>
      </c>
      <c r="J17" s="76">
        <f>分析係数表!G20</f>
        <v>0.10504201680672269</v>
      </c>
      <c r="K17" s="78">
        <f t="shared" si="3"/>
        <v>0</v>
      </c>
      <c r="L17" s="79"/>
      <c r="M17" s="80"/>
      <c r="N17" s="81">
        <f>分析係数表!H20</f>
        <v>5.9072113418457762E-4</v>
      </c>
      <c r="O17" s="82">
        <f t="shared" si="4"/>
        <v>0</v>
      </c>
      <c r="P17" s="76">
        <f>分析係数表!C20</f>
        <v>0.14381270903010035</v>
      </c>
      <c r="Q17" s="82">
        <f t="shared" si="5"/>
        <v>0</v>
      </c>
      <c r="R17" s="83">
        <v>0</v>
      </c>
      <c r="S17" s="84">
        <f t="shared" si="6"/>
        <v>0</v>
      </c>
      <c r="T17" s="85">
        <f>分析係数表!F20</f>
        <v>0.23109243697478993</v>
      </c>
      <c r="U17" s="86">
        <f t="shared" si="7"/>
        <v>0</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投入係数表!E18</f>
        <v>0</v>
      </c>
      <c r="E18" s="77">
        <f t="shared" si="0"/>
        <v>0</v>
      </c>
      <c r="F18" s="76">
        <f>分析係数表!C21</f>
        <v>1.9047619047619091E-2</v>
      </c>
      <c r="G18" s="77">
        <f t="shared" si="1"/>
        <v>0</v>
      </c>
      <c r="H18" s="77">
        <v>0</v>
      </c>
      <c r="I18" s="77">
        <f t="shared" si="2"/>
        <v>0</v>
      </c>
      <c r="J18" s="76">
        <f>分析係数表!G21</f>
        <v>0.29914529914529914</v>
      </c>
      <c r="K18" s="78">
        <f t="shared" si="3"/>
        <v>0</v>
      </c>
      <c r="L18" s="79"/>
      <c r="M18" s="80"/>
      <c r="N18" s="81">
        <f>分析係数表!H21</f>
        <v>9.5424183214431774E-4</v>
      </c>
      <c r="O18" s="82">
        <f t="shared" si="4"/>
        <v>0</v>
      </c>
      <c r="P18" s="76">
        <f>分析係数表!C21</f>
        <v>1.9047619047619091E-2</v>
      </c>
      <c r="Q18" s="82">
        <f t="shared" si="5"/>
        <v>0</v>
      </c>
      <c r="R18" s="83">
        <v>0</v>
      </c>
      <c r="S18" s="84">
        <f t="shared" si="6"/>
        <v>0</v>
      </c>
      <c r="T18" s="85">
        <f>分析係数表!F21</f>
        <v>0.44444444444444442</v>
      </c>
      <c r="U18" s="86">
        <f t="shared" si="7"/>
        <v>0</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投入係数表!E19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0</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0</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投入係数表!E21</f>
        <v>0</v>
      </c>
      <c r="E21" s="77">
        <f t="shared" si="0"/>
        <v>0</v>
      </c>
      <c r="F21" s="76">
        <f>分析係数表!C24</f>
        <v>1.5105740181268867E-2</v>
      </c>
      <c r="G21" s="77">
        <f t="shared" si="1"/>
        <v>0</v>
      </c>
      <c r="H21" s="77">
        <v>0</v>
      </c>
      <c r="I21" s="77">
        <f t="shared" si="2"/>
        <v>0</v>
      </c>
      <c r="J21" s="76">
        <f>分析係数表!G24</f>
        <v>0.33333333333333331</v>
      </c>
      <c r="K21" s="78">
        <f t="shared" si="3"/>
        <v>0</v>
      </c>
      <c r="L21" s="79"/>
      <c r="M21" s="80"/>
      <c r="N21" s="81">
        <f>分析係数表!H24</f>
        <v>4.0896078520470761E-4</v>
      </c>
      <c r="O21" s="82">
        <f t="shared" si="4"/>
        <v>0</v>
      </c>
      <c r="P21" s="76">
        <f>分析係数表!C24</f>
        <v>1.5105740181268867E-2</v>
      </c>
      <c r="Q21" s="82">
        <f t="shared" si="5"/>
        <v>0</v>
      </c>
      <c r="R21" s="83">
        <v>0</v>
      </c>
      <c r="S21" s="84">
        <f t="shared" si="6"/>
        <v>0</v>
      </c>
      <c r="T21" s="85">
        <f>分析係数表!F24</f>
        <v>0.55555555555555558</v>
      </c>
      <c r="U21" s="86">
        <f t="shared" si="7"/>
        <v>0</v>
      </c>
      <c r="V21" s="87">
        <f>分析係数表!D24</f>
        <v>0</v>
      </c>
      <c r="W21" s="167">
        <f t="shared" si="8"/>
        <v>0</v>
      </c>
      <c r="X21" s="76">
        <f>分析係数表!E24</f>
        <v>0</v>
      </c>
      <c r="Y21" s="166">
        <f t="shared" si="9"/>
        <v>0</v>
      </c>
    </row>
    <row r="22" spans="1:25" x14ac:dyDescent="0.2">
      <c r="A22" s="6" t="s">
        <v>10</v>
      </c>
      <c r="B22" s="5" t="s">
        <v>271</v>
      </c>
      <c r="C22" s="90"/>
      <c r="D22" s="76">
        <f>投入係数表!E22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0</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投入係数表!E23</f>
        <v>0</v>
      </c>
      <c r="E23" s="77">
        <f t="shared" si="0"/>
        <v>0</v>
      </c>
      <c r="F23" s="76">
        <f>分析係数表!C26</f>
        <v>0.3413940256045519</v>
      </c>
      <c r="G23" s="77">
        <f t="shared" si="1"/>
        <v>0</v>
      </c>
      <c r="H23" s="77">
        <v>0</v>
      </c>
      <c r="I23" s="77">
        <f t="shared" si="2"/>
        <v>0</v>
      </c>
      <c r="J23" s="76">
        <f>分析係数表!G26</f>
        <v>0.19709090909090909</v>
      </c>
      <c r="K23" s="78">
        <f t="shared" si="3"/>
        <v>0</v>
      </c>
      <c r="L23" s="79"/>
      <c r="M23" s="80"/>
      <c r="N23" s="81">
        <f>分析係数表!H26</f>
        <v>1.1996183032671423E-2</v>
      </c>
      <c r="O23" s="82">
        <f t="shared" si="4"/>
        <v>0</v>
      </c>
      <c r="P23" s="76">
        <f>分析係数表!C26</f>
        <v>0.3413940256045519</v>
      </c>
      <c r="Q23" s="82">
        <f t="shared" si="5"/>
        <v>0</v>
      </c>
      <c r="R23" s="83">
        <v>0</v>
      </c>
      <c r="S23" s="84">
        <f t="shared" si="6"/>
        <v>0</v>
      </c>
      <c r="T23" s="85">
        <f>分析係数表!F26</f>
        <v>0.33090909090909093</v>
      </c>
      <c r="U23" s="86">
        <f t="shared" si="7"/>
        <v>0</v>
      </c>
      <c r="V23" s="87">
        <f>分析係数表!D26</f>
        <v>1.6E-2</v>
      </c>
      <c r="W23" s="167">
        <f t="shared" si="8"/>
        <v>0</v>
      </c>
      <c r="X23" s="76">
        <f>分析係数表!E26</f>
        <v>1.6E-2</v>
      </c>
      <c r="Y23" s="166">
        <f t="shared" si="9"/>
        <v>0</v>
      </c>
    </row>
    <row r="24" spans="1:25" x14ac:dyDescent="0.2">
      <c r="A24" s="6" t="s">
        <v>12</v>
      </c>
      <c r="B24" s="5" t="s">
        <v>365</v>
      </c>
      <c r="C24" s="90"/>
      <c r="D24" s="76">
        <f>投入係数表!E24</f>
        <v>0</v>
      </c>
      <c r="E24" s="77">
        <f t="shared" si="0"/>
        <v>0</v>
      </c>
      <c r="F24" s="76">
        <f>分析係数表!C27</f>
        <v>1.9120458891013214E-3</v>
      </c>
      <c r="G24" s="77">
        <f t="shared" si="1"/>
        <v>0</v>
      </c>
      <c r="H24" s="77">
        <v>0</v>
      </c>
      <c r="I24" s="77">
        <f t="shared" si="2"/>
        <v>0</v>
      </c>
      <c r="J24" s="76">
        <f>分析係数表!G27</f>
        <v>0.2857142857142857</v>
      </c>
      <c r="K24" s="78">
        <f t="shared" si="3"/>
        <v>0</v>
      </c>
      <c r="L24" s="79"/>
      <c r="M24" s="80"/>
      <c r="N24" s="81">
        <f>分析係数表!H27</f>
        <v>1.131458172399691E-2</v>
      </c>
      <c r="O24" s="82">
        <f t="shared" si="4"/>
        <v>0</v>
      </c>
      <c r="P24" s="76">
        <f>分析係数表!C27</f>
        <v>1.9120458891013214E-3</v>
      </c>
      <c r="Q24" s="82">
        <f t="shared" si="5"/>
        <v>0</v>
      </c>
      <c r="R24" s="83">
        <v>0</v>
      </c>
      <c r="S24" s="84">
        <f t="shared" si="6"/>
        <v>0</v>
      </c>
      <c r="T24" s="85">
        <f>分析係数表!F27</f>
        <v>0.5714285714285714</v>
      </c>
      <c r="U24" s="86">
        <f t="shared" si="7"/>
        <v>0</v>
      </c>
      <c r="V24" s="87">
        <f>分析係数表!D27</f>
        <v>0</v>
      </c>
      <c r="W24" s="167">
        <f t="shared" si="8"/>
        <v>0</v>
      </c>
      <c r="X24" s="76">
        <f>分析係数表!E27</f>
        <v>0</v>
      </c>
      <c r="Y24" s="166">
        <f t="shared" si="9"/>
        <v>0</v>
      </c>
    </row>
    <row r="25" spans="1:25" x14ac:dyDescent="0.2">
      <c r="A25" s="6" t="s">
        <v>13</v>
      </c>
      <c r="B25" s="5" t="s">
        <v>191</v>
      </c>
      <c r="C25" s="90"/>
      <c r="D25" s="76">
        <f>投入係数表!E25</f>
        <v>0</v>
      </c>
      <c r="E25" s="77">
        <f t="shared" si="0"/>
        <v>0</v>
      </c>
      <c r="F25" s="76">
        <f>分析係数表!C28</f>
        <v>4.5924225028702859E-3</v>
      </c>
      <c r="G25" s="77">
        <f t="shared" si="1"/>
        <v>0</v>
      </c>
      <c r="H25" s="77">
        <v>0</v>
      </c>
      <c r="I25" s="77">
        <f t="shared" si="2"/>
        <v>0</v>
      </c>
      <c r="J25" s="76">
        <f>分析係数表!G28</f>
        <v>0.125</v>
      </c>
      <c r="K25" s="78">
        <f t="shared" si="3"/>
        <v>0</v>
      </c>
      <c r="L25" s="79"/>
      <c r="M25" s="80"/>
      <c r="N25" s="81">
        <f>分析係数表!H28</f>
        <v>2.2174762575544144E-2</v>
      </c>
      <c r="O25" s="82">
        <f t="shared" si="4"/>
        <v>0</v>
      </c>
      <c r="P25" s="76">
        <f>分析係数表!C28</f>
        <v>4.5924225028702859E-3</v>
      </c>
      <c r="Q25" s="82">
        <f t="shared" si="5"/>
        <v>0</v>
      </c>
      <c r="R25" s="83">
        <v>0</v>
      </c>
      <c r="S25" s="84">
        <f t="shared" si="6"/>
        <v>0</v>
      </c>
      <c r="T25" s="85">
        <f>分析係数表!F28</f>
        <v>0.20833333333333334</v>
      </c>
      <c r="U25" s="86">
        <f t="shared" si="7"/>
        <v>0</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投入係数表!E26</f>
        <v>0</v>
      </c>
      <c r="E26" s="77">
        <f t="shared" si="0"/>
        <v>0</v>
      </c>
      <c r="F26" s="76">
        <f>分析係数表!C29</f>
        <v>0.39276807980049877</v>
      </c>
      <c r="G26" s="77">
        <f t="shared" si="1"/>
        <v>0</v>
      </c>
      <c r="H26" s="77">
        <v>0</v>
      </c>
      <c r="I26" s="77">
        <f t="shared" si="2"/>
        <v>0</v>
      </c>
      <c r="J26" s="76">
        <f>分析係数表!G29</f>
        <v>0.26146220570012391</v>
      </c>
      <c r="K26" s="78">
        <f t="shared" si="3"/>
        <v>0</v>
      </c>
      <c r="L26" s="79"/>
      <c r="M26" s="80"/>
      <c r="N26" s="81">
        <f>分析係数表!H29</f>
        <v>1.0178579542872723E-2</v>
      </c>
      <c r="O26" s="82">
        <f t="shared" si="4"/>
        <v>0</v>
      </c>
      <c r="P26" s="76">
        <f>分析係数表!C29</f>
        <v>0.39276807980049877</v>
      </c>
      <c r="Q26" s="82">
        <f t="shared" si="5"/>
        <v>0</v>
      </c>
      <c r="R26" s="83">
        <v>0</v>
      </c>
      <c r="S26" s="84">
        <f t="shared" si="6"/>
        <v>0</v>
      </c>
      <c r="T26" s="85">
        <f>分析係数表!F29</f>
        <v>0.36926889714993805</v>
      </c>
      <c r="U26" s="86">
        <f t="shared" si="7"/>
        <v>0</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0.34503154574132494</v>
      </c>
      <c r="K27" s="78">
        <f t="shared" si="3"/>
        <v>0</v>
      </c>
      <c r="L27" s="79"/>
      <c r="M27" s="80"/>
      <c r="N27" s="81">
        <f>分析係数表!H30</f>
        <v>0</v>
      </c>
      <c r="O27" s="82">
        <f t="shared" si="4"/>
        <v>0</v>
      </c>
      <c r="P27" s="76">
        <f>分析係数表!C30</f>
        <v>1</v>
      </c>
      <c r="Q27" s="82">
        <f t="shared" si="5"/>
        <v>0</v>
      </c>
      <c r="R27" s="83">
        <v>0</v>
      </c>
      <c r="S27" s="84">
        <f t="shared" si="6"/>
        <v>0</v>
      </c>
      <c r="T27" s="85">
        <f>分析係数表!F30</f>
        <v>0.4357255520504732</v>
      </c>
      <c r="U27" s="86">
        <f t="shared" si="7"/>
        <v>0</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投入係数表!E28</f>
        <v>0</v>
      </c>
      <c r="E28" s="77">
        <f t="shared" si="0"/>
        <v>0</v>
      </c>
      <c r="F28" s="76">
        <f>分析係数表!C31</f>
        <v>0.9610142630744849</v>
      </c>
      <c r="G28" s="77">
        <f t="shared" si="1"/>
        <v>0</v>
      </c>
      <c r="H28" s="77">
        <v>0</v>
      </c>
      <c r="I28" s="77">
        <f t="shared" si="2"/>
        <v>0</v>
      </c>
      <c r="J28" s="76">
        <f>分析係数表!G31</f>
        <v>7.0898896726351968E-2</v>
      </c>
      <c r="K28" s="78">
        <f t="shared" si="3"/>
        <v>0</v>
      </c>
      <c r="L28" s="79"/>
      <c r="M28" s="80"/>
      <c r="N28" s="81">
        <f>分析係数表!H31</f>
        <v>2.4401326850547553E-2</v>
      </c>
      <c r="O28" s="82">
        <f t="shared" si="4"/>
        <v>0</v>
      </c>
      <c r="P28" s="76">
        <f>分析係数表!C31</f>
        <v>0.9610142630744849</v>
      </c>
      <c r="Q28" s="82">
        <f t="shared" si="5"/>
        <v>0</v>
      </c>
      <c r="R28" s="83">
        <v>0</v>
      </c>
      <c r="S28" s="84">
        <f t="shared" si="6"/>
        <v>0</v>
      </c>
      <c r="T28" s="85">
        <f>分析係数表!F31</f>
        <v>0.34418520528124436</v>
      </c>
      <c r="U28" s="86">
        <f t="shared" si="7"/>
        <v>0</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投入係数表!E29</f>
        <v>0</v>
      </c>
      <c r="E29" s="77">
        <f t="shared" si="0"/>
        <v>0</v>
      </c>
      <c r="F29" s="76">
        <f>分析係数表!C32</f>
        <v>1</v>
      </c>
      <c r="G29" s="77">
        <f t="shared" si="1"/>
        <v>0</v>
      </c>
      <c r="H29" s="77">
        <v>0</v>
      </c>
      <c r="I29" s="77">
        <f t="shared" si="2"/>
        <v>0</v>
      </c>
      <c r="J29" s="76">
        <f>分析係数表!G32</f>
        <v>0.14117647058823529</v>
      </c>
      <c r="K29" s="78">
        <f t="shared" si="3"/>
        <v>0</v>
      </c>
      <c r="L29" s="79"/>
      <c r="M29" s="80"/>
      <c r="N29" s="81">
        <f>分析係数表!H32</f>
        <v>7.0886536102149319E-3</v>
      </c>
      <c r="O29" s="82">
        <f t="shared" si="4"/>
        <v>0</v>
      </c>
      <c r="P29" s="76">
        <f>分析係数表!C32</f>
        <v>1</v>
      </c>
      <c r="Q29" s="82">
        <f t="shared" si="5"/>
        <v>0</v>
      </c>
      <c r="R29" s="83">
        <v>0</v>
      </c>
      <c r="S29" s="84">
        <f t="shared" si="6"/>
        <v>0</v>
      </c>
      <c r="T29" s="85">
        <f>分析係数表!F32</f>
        <v>0.4823529411764706</v>
      </c>
      <c r="U29" s="86">
        <f t="shared" si="7"/>
        <v>0</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投入係数表!E30</f>
        <v>0</v>
      </c>
      <c r="E30" s="77">
        <f t="shared" si="0"/>
        <v>0</v>
      </c>
      <c r="F30" s="76">
        <f>分析係数表!C33</f>
        <v>0.51830443159922934</v>
      </c>
      <c r="G30" s="77">
        <f t="shared" si="1"/>
        <v>0</v>
      </c>
      <c r="H30" s="77">
        <v>0</v>
      </c>
      <c r="I30" s="77">
        <f t="shared" si="2"/>
        <v>0</v>
      </c>
      <c r="J30" s="76">
        <f>分析係数表!G33</f>
        <v>0.50370370370370365</v>
      </c>
      <c r="K30" s="78">
        <f t="shared" si="3"/>
        <v>0</v>
      </c>
      <c r="L30" s="79"/>
      <c r="M30" s="80"/>
      <c r="N30" s="81">
        <f>分析係数表!H33</f>
        <v>1.0451220066342527E-3</v>
      </c>
      <c r="O30" s="82">
        <f t="shared" si="4"/>
        <v>0</v>
      </c>
      <c r="P30" s="76">
        <f>分析係数表!C33</f>
        <v>0.51830443159922934</v>
      </c>
      <c r="Q30" s="82">
        <f t="shared" si="5"/>
        <v>0</v>
      </c>
      <c r="R30" s="83">
        <v>0</v>
      </c>
      <c r="S30" s="84">
        <f t="shared" si="6"/>
        <v>0</v>
      </c>
      <c r="T30" s="85">
        <f>分析係数表!F33</f>
        <v>0.61481481481481481</v>
      </c>
      <c r="U30" s="86">
        <f t="shared" si="7"/>
        <v>0</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投入係数表!E31</f>
        <v>0</v>
      </c>
      <c r="E31" s="77">
        <f t="shared" si="0"/>
        <v>0</v>
      </c>
      <c r="F31" s="76">
        <f>分析係数表!C34</f>
        <v>0.14253664373317376</v>
      </c>
      <c r="G31" s="77">
        <f t="shared" si="1"/>
        <v>0</v>
      </c>
      <c r="H31" s="77">
        <v>0</v>
      </c>
      <c r="I31" s="77">
        <f t="shared" si="2"/>
        <v>0</v>
      </c>
      <c r="J31" s="76">
        <f>分析係数表!G34</f>
        <v>0.42611464968152868</v>
      </c>
      <c r="K31" s="78">
        <f t="shared" si="3"/>
        <v>0</v>
      </c>
      <c r="L31" s="79"/>
      <c r="M31" s="80"/>
      <c r="N31" s="81">
        <f>分析係数表!H34</f>
        <v>0.17362657336302087</v>
      </c>
      <c r="O31" s="82">
        <f t="shared" si="4"/>
        <v>0</v>
      </c>
      <c r="P31" s="76">
        <f>分析係数表!C34</f>
        <v>0.14253664373317376</v>
      </c>
      <c r="Q31" s="82">
        <f t="shared" si="5"/>
        <v>0</v>
      </c>
      <c r="R31" s="83">
        <v>0</v>
      </c>
      <c r="S31" s="84">
        <f t="shared" si="6"/>
        <v>0</v>
      </c>
      <c r="T31" s="85">
        <f>分析係数表!F34</f>
        <v>0.68789808917197448</v>
      </c>
      <c r="U31" s="86">
        <f t="shared" si="7"/>
        <v>0</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投入係数表!E32</f>
        <v>0</v>
      </c>
      <c r="E32" s="77">
        <f t="shared" si="0"/>
        <v>0</v>
      </c>
      <c r="F32" s="76">
        <f>分析係数表!C35</f>
        <v>0.11069496462754891</v>
      </c>
      <c r="G32" s="77">
        <f t="shared" si="1"/>
        <v>0</v>
      </c>
      <c r="H32" s="77">
        <v>0</v>
      </c>
      <c r="I32" s="77">
        <f t="shared" si="2"/>
        <v>0</v>
      </c>
      <c r="J32" s="76">
        <f>分析係数表!G35</f>
        <v>0.32042253521126762</v>
      </c>
      <c r="K32" s="78">
        <f t="shared" si="3"/>
        <v>0</v>
      </c>
      <c r="L32" s="79"/>
      <c r="M32" s="80"/>
      <c r="N32" s="81">
        <f>分析係数表!H35</f>
        <v>6.6251647203162636E-2</v>
      </c>
      <c r="O32" s="82">
        <f t="shared" si="4"/>
        <v>0</v>
      </c>
      <c r="P32" s="76">
        <f>分析係数表!C35</f>
        <v>0.11069496462754891</v>
      </c>
      <c r="Q32" s="82">
        <f t="shared" si="5"/>
        <v>0</v>
      </c>
      <c r="R32" s="83">
        <v>0</v>
      </c>
      <c r="S32" s="84">
        <f t="shared" si="6"/>
        <v>0</v>
      </c>
      <c r="T32" s="85">
        <f>分析係数表!F35</f>
        <v>0.63380281690140849</v>
      </c>
      <c r="U32" s="86">
        <f t="shared" si="7"/>
        <v>0</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投入係数表!E33</f>
        <v>0</v>
      </c>
      <c r="E33" s="77">
        <f t="shared" si="0"/>
        <v>0</v>
      </c>
      <c r="F33" s="76">
        <f>分析係数表!C36</f>
        <v>0.6760350559081294</v>
      </c>
      <c r="G33" s="77">
        <f t="shared" si="1"/>
        <v>0</v>
      </c>
      <c r="H33" s="77">
        <v>0</v>
      </c>
      <c r="I33" s="77">
        <f t="shared" si="2"/>
        <v>0</v>
      </c>
      <c r="J33" s="76">
        <f>分析係数表!G36</f>
        <v>4.0214477211796247E-3</v>
      </c>
      <c r="K33" s="78">
        <f t="shared" si="3"/>
        <v>0</v>
      </c>
      <c r="L33" s="79"/>
      <c r="M33" s="80"/>
      <c r="N33" s="81">
        <f>分析係数表!H36</f>
        <v>0.13227609397010043</v>
      </c>
      <c r="O33" s="82">
        <f t="shared" si="4"/>
        <v>0</v>
      </c>
      <c r="P33" s="76">
        <f>分析係数表!C36</f>
        <v>0.6760350559081294</v>
      </c>
      <c r="Q33" s="82">
        <f t="shared" si="5"/>
        <v>0</v>
      </c>
      <c r="R33" s="83">
        <v>0</v>
      </c>
      <c r="S33" s="84">
        <f t="shared" si="6"/>
        <v>0</v>
      </c>
      <c r="T33" s="85">
        <f>分析係数表!F36</f>
        <v>0.90035746201966038</v>
      </c>
      <c r="U33" s="86">
        <f t="shared" si="7"/>
        <v>0</v>
      </c>
      <c r="V33" s="87">
        <f>分析係数表!D36</f>
        <v>8.0428954423592495E-3</v>
      </c>
      <c r="W33" s="167">
        <f t="shared" si="8"/>
        <v>0</v>
      </c>
      <c r="X33" s="76">
        <f>分析係数表!E36</f>
        <v>0</v>
      </c>
      <c r="Y33" s="166">
        <f t="shared" si="9"/>
        <v>0</v>
      </c>
    </row>
    <row r="34" spans="1:25" x14ac:dyDescent="0.2">
      <c r="A34" s="6" t="s">
        <v>22</v>
      </c>
      <c r="B34" s="5" t="s">
        <v>377</v>
      </c>
      <c r="C34" s="90"/>
      <c r="D34" s="76">
        <f>投入係数表!E34</f>
        <v>0</v>
      </c>
      <c r="E34" s="77">
        <f t="shared" si="0"/>
        <v>0</v>
      </c>
      <c r="F34" s="76">
        <f>分析係数表!C37</f>
        <v>0.1837517433751743</v>
      </c>
      <c r="G34" s="77">
        <f t="shared" si="1"/>
        <v>0</v>
      </c>
      <c r="H34" s="77">
        <v>0</v>
      </c>
      <c r="I34" s="77">
        <f t="shared" si="2"/>
        <v>0</v>
      </c>
      <c r="J34" s="76">
        <f>分析係数表!G37</f>
        <v>0.39318023660403617</v>
      </c>
      <c r="K34" s="78">
        <f t="shared" si="3"/>
        <v>0</v>
      </c>
      <c r="L34" s="79"/>
      <c r="M34" s="80"/>
      <c r="N34" s="81">
        <f>分析係数表!H37</f>
        <v>5.0938337801608578E-2</v>
      </c>
      <c r="O34" s="82">
        <f t="shared" si="4"/>
        <v>0</v>
      </c>
      <c r="P34" s="76">
        <f>分析係数表!C37</f>
        <v>0.1837517433751743</v>
      </c>
      <c r="Q34" s="82">
        <f t="shared" si="5"/>
        <v>0</v>
      </c>
      <c r="R34" s="83">
        <v>0</v>
      </c>
      <c r="S34" s="84">
        <f t="shared" si="6"/>
        <v>0</v>
      </c>
      <c r="T34" s="85">
        <f>分析係数表!F37</f>
        <v>0.67780097425191366</v>
      </c>
      <c r="U34" s="86">
        <f t="shared" si="7"/>
        <v>0</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投入係数表!E35</f>
        <v>0</v>
      </c>
      <c r="E35" s="77">
        <f t="shared" si="0"/>
        <v>0</v>
      </c>
      <c r="F35" s="76">
        <f>分析係数表!C38</f>
        <v>7.8895463510848529E-3</v>
      </c>
      <c r="G35" s="77">
        <f t="shared" si="1"/>
        <v>0</v>
      </c>
      <c r="H35" s="77">
        <v>0</v>
      </c>
      <c r="I35" s="77">
        <f t="shared" si="2"/>
        <v>0</v>
      </c>
      <c r="J35" s="76">
        <f>分析係数表!G38</f>
        <v>0.41666666666666669</v>
      </c>
      <c r="K35" s="78">
        <f t="shared" si="3"/>
        <v>0</v>
      </c>
      <c r="L35" s="79"/>
      <c r="M35" s="80"/>
      <c r="N35" s="81">
        <f>分析係数表!H38</f>
        <v>4.4667605761803064E-2</v>
      </c>
      <c r="O35" s="82">
        <f t="shared" si="4"/>
        <v>0</v>
      </c>
      <c r="P35" s="76">
        <f>分析係数表!C38</f>
        <v>7.8895463510848529E-3</v>
      </c>
      <c r="Q35" s="82">
        <f t="shared" si="5"/>
        <v>0</v>
      </c>
      <c r="R35" s="83">
        <v>0</v>
      </c>
      <c r="S35" s="84">
        <f t="shared" si="6"/>
        <v>0</v>
      </c>
      <c r="T35" s="85">
        <f>分析係数表!F38</f>
        <v>0.70833333333333337</v>
      </c>
      <c r="U35" s="86">
        <f t="shared" si="7"/>
        <v>0</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0.33114754098360655</v>
      </c>
      <c r="K36" s="78">
        <f t="shared" si="3"/>
        <v>0</v>
      </c>
      <c r="L36" s="79"/>
      <c r="M36" s="80"/>
      <c r="N36" s="81">
        <f>分析係数表!H39</f>
        <v>4.0896078520470756E-3</v>
      </c>
      <c r="O36" s="82">
        <f t="shared" si="4"/>
        <v>0</v>
      </c>
      <c r="P36" s="76">
        <f>分析係数表!C39</f>
        <v>1</v>
      </c>
      <c r="Q36" s="82">
        <f t="shared" si="5"/>
        <v>0</v>
      </c>
      <c r="R36" s="83">
        <v>0</v>
      </c>
      <c r="S36" s="84">
        <f t="shared" si="6"/>
        <v>0</v>
      </c>
      <c r="T36" s="85">
        <f>分析係数表!F39</f>
        <v>0.68196721311475406</v>
      </c>
      <c r="U36" s="86">
        <f t="shared" si="7"/>
        <v>0</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投入係数表!E37</f>
        <v>0</v>
      </c>
      <c r="E37" s="77">
        <f t="shared" si="0"/>
        <v>0</v>
      </c>
      <c r="F37" s="76">
        <f>分析係数表!C40</f>
        <v>0.77068092290377044</v>
      </c>
      <c r="G37" s="77">
        <f t="shared" si="1"/>
        <v>0</v>
      </c>
      <c r="H37" s="77">
        <v>0</v>
      </c>
      <c r="I37" s="77">
        <f t="shared" si="2"/>
        <v>0</v>
      </c>
      <c r="J37" s="76">
        <f>分析係数表!G40</f>
        <v>0.52989130434782605</v>
      </c>
      <c r="K37" s="78">
        <f t="shared" si="3"/>
        <v>0</v>
      </c>
      <c r="L37" s="79"/>
      <c r="M37" s="80"/>
      <c r="N37" s="81">
        <f>分析係数表!H40</f>
        <v>3.0172217930658426E-2</v>
      </c>
      <c r="O37" s="82">
        <f t="shared" si="4"/>
        <v>0</v>
      </c>
      <c r="P37" s="76">
        <f>分析係数表!C40</f>
        <v>0.77068092290377044</v>
      </c>
      <c r="Q37" s="82">
        <f t="shared" si="5"/>
        <v>0</v>
      </c>
      <c r="R37" s="83">
        <v>0</v>
      </c>
      <c r="S37" s="84">
        <f t="shared" si="6"/>
        <v>0</v>
      </c>
      <c r="T37" s="85">
        <f>分析係数表!F40</f>
        <v>0.69599184782608692</v>
      </c>
      <c r="U37" s="86">
        <f t="shared" si="7"/>
        <v>0</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投入係数表!E38</f>
        <v>0</v>
      </c>
      <c r="E38" s="77">
        <f t="shared" si="0"/>
        <v>0</v>
      </c>
      <c r="F38" s="76">
        <f>分析係数表!C41</f>
        <v>0.61174300645557944</v>
      </c>
      <c r="G38" s="77">
        <f t="shared" si="1"/>
        <v>0</v>
      </c>
      <c r="H38" s="77">
        <v>0</v>
      </c>
      <c r="I38" s="77">
        <f t="shared" si="2"/>
        <v>0</v>
      </c>
      <c r="J38" s="76">
        <f>分析係数表!G41</f>
        <v>0.45221971407072986</v>
      </c>
      <c r="K38" s="78">
        <f t="shared" si="3"/>
        <v>0</v>
      </c>
      <c r="L38" s="79"/>
      <c r="M38" s="80"/>
      <c r="N38" s="81">
        <f>分析係数表!H41</f>
        <v>5.2210660244467667E-2</v>
      </c>
      <c r="O38" s="82">
        <f t="shared" si="4"/>
        <v>0</v>
      </c>
      <c r="P38" s="76">
        <f>分析係数表!C41</f>
        <v>0.61174300645557944</v>
      </c>
      <c r="Q38" s="82">
        <f t="shared" si="5"/>
        <v>0</v>
      </c>
      <c r="R38" s="83">
        <v>0</v>
      </c>
      <c r="S38" s="84">
        <f t="shared" si="6"/>
        <v>0</v>
      </c>
      <c r="T38" s="85">
        <f>分析係数表!F41</f>
        <v>0.5410082768999247</v>
      </c>
      <c r="U38" s="86">
        <f t="shared" si="7"/>
        <v>0</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投入係数表!E39</f>
        <v>0</v>
      </c>
      <c r="E39" s="77">
        <f>$C$7*D39</f>
        <v>0</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v>
      </c>
      <c r="P39" s="76">
        <f>分析係数表!C42</f>
        <v>0</v>
      </c>
      <c r="Q39" s="82">
        <f>O39*P39</f>
        <v>0</v>
      </c>
      <c r="R39" s="83">
        <v>0</v>
      </c>
      <c r="S39" s="84">
        <f>I39+R39</f>
        <v>0</v>
      </c>
      <c r="T39" s="85">
        <f>分析係数表!F42</f>
        <v>0</v>
      </c>
      <c r="U39" s="86">
        <f>S39*T39</f>
        <v>0</v>
      </c>
      <c r="V39" s="87">
        <f>分析係数表!D42</f>
        <v>0</v>
      </c>
      <c r="W39" s="167">
        <f t="shared" si="8"/>
        <v>0</v>
      </c>
      <c r="X39" s="76">
        <f>分析係数表!E42</f>
        <v>0</v>
      </c>
      <c r="Y39" s="166">
        <f t="shared" si="9"/>
        <v>0</v>
      </c>
    </row>
    <row r="40" spans="1:25" x14ac:dyDescent="0.2">
      <c r="A40" s="6" t="s">
        <v>194</v>
      </c>
      <c r="B40" s="5" t="s">
        <v>41</v>
      </c>
      <c r="C40" s="90"/>
      <c r="D40" s="76">
        <f>投入係数表!E40</f>
        <v>0</v>
      </c>
      <c r="E40" s="77">
        <f>$C$7*D40</f>
        <v>0</v>
      </c>
      <c r="F40" s="76">
        <f>分析係数表!C43</f>
        <v>0.17601918465227817</v>
      </c>
      <c r="G40" s="77">
        <f>E40*F40</f>
        <v>0</v>
      </c>
      <c r="H40" s="77">
        <v>0</v>
      </c>
      <c r="I40" s="77">
        <f>C40+H40</f>
        <v>0</v>
      </c>
      <c r="J40" s="76">
        <f>分析係数表!G43</f>
        <v>0.3244228432563791</v>
      </c>
      <c r="K40" s="78">
        <f>I40*J40</f>
        <v>0</v>
      </c>
      <c r="L40" s="79"/>
      <c r="M40" s="80"/>
      <c r="N40" s="81">
        <f>分析係数表!H43</f>
        <v>4.0396237560776115E-2</v>
      </c>
      <c r="O40" s="82">
        <f t="shared" si="4"/>
        <v>0</v>
      </c>
      <c r="P40" s="76">
        <f>分析係数表!C43</f>
        <v>0.17601918465227817</v>
      </c>
      <c r="Q40" s="82">
        <f>O40*P40</f>
        <v>0</v>
      </c>
      <c r="R40" s="83">
        <v>0</v>
      </c>
      <c r="S40" s="84">
        <f>I40+R40</f>
        <v>0</v>
      </c>
      <c r="T40" s="85">
        <f>分析係数表!F43</f>
        <v>0.59416767922235725</v>
      </c>
      <c r="U40" s="86">
        <f>S40*T40</f>
        <v>0</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投入係数表!E41</f>
        <v>0</v>
      </c>
      <c r="E41" s="77">
        <f>$C$7*D41</f>
        <v>0</v>
      </c>
      <c r="F41" s="76">
        <f>分析係数表!C44</f>
        <v>0.35545171339563864</v>
      </c>
      <c r="G41" s="77">
        <f>E41*F41</f>
        <v>0</v>
      </c>
      <c r="H41" s="77">
        <v>0</v>
      </c>
      <c r="I41" s="77">
        <f>C41+H41</f>
        <v>0</v>
      </c>
      <c r="J41" s="76">
        <f>分析係数表!G44</f>
        <v>0.26461880088823092</v>
      </c>
      <c r="K41" s="78">
        <f>I41*J41</f>
        <v>0</v>
      </c>
      <c r="L41" s="79"/>
      <c r="M41" s="80"/>
      <c r="N41" s="81">
        <f>分析係数表!H44</f>
        <v>0.11582678238742218</v>
      </c>
      <c r="O41" s="82">
        <f t="shared" si="4"/>
        <v>0</v>
      </c>
      <c r="P41" s="76">
        <f>分析係数表!C44</f>
        <v>0.35545171339563864</v>
      </c>
      <c r="Q41" s="82">
        <f>O41*P41</f>
        <v>0</v>
      </c>
      <c r="R41" s="83">
        <v>0</v>
      </c>
      <c r="S41" s="84">
        <f>I41+R41</f>
        <v>0</v>
      </c>
      <c r="T41" s="85">
        <f>分析係数表!F44</f>
        <v>0.46669133974833454</v>
      </c>
      <c r="U41" s="86">
        <f>S41*T41</f>
        <v>0</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0.4567198177676538</v>
      </c>
      <c r="G43" s="77">
        <f>E43*F43</f>
        <v>0</v>
      </c>
      <c r="H43" s="77">
        <v>0</v>
      </c>
      <c r="I43" s="77">
        <f>C43+H43</f>
        <v>0</v>
      </c>
      <c r="J43" s="76">
        <f>分析係数表!G46</f>
        <v>7.462686567164179E-3</v>
      </c>
      <c r="K43" s="78">
        <f>I43*J43</f>
        <v>0</v>
      </c>
      <c r="L43" s="79"/>
      <c r="M43" s="80"/>
      <c r="N43" s="81">
        <f>分析係数表!H46</f>
        <v>2.3901485890852909E-2</v>
      </c>
      <c r="O43" s="82">
        <f t="shared" si="4"/>
        <v>0</v>
      </c>
      <c r="P43" s="76">
        <f>分析係数表!C46</f>
        <v>0.4567198177676538</v>
      </c>
      <c r="Q43" s="82">
        <f>O43*P43</f>
        <v>0</v>
      </c>
      <c r="R43" s="83">
        <v>0</v>
      </c>
      <c r="S43" s="84">
        <f>I43+R43</f>
        <v>0</v>
      </c>
      <c r="T43" s="85">
        <f>分析係数表!F46</f>
        <v>0.31592039800995025</v>
      </c>
      <c r="U43" s="86">
        <f>S43*T43</f>
        <v>0</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投入係数表!E44</f>
        <v>0</v>
      </c>
      <c r="E44" s="91">
        <f>SUM(E5:E43)</f>
        <v>0</v>
      </c>
      <c r="F44" s="92">
        <f>分析係数表!C47</f>
        <v>0.36342247216802481</v>
      </c>
      <c r="G44" s="91">
        <f>SUM(G5:G43)</f>
        <v>0</v>
      </c>
      <c r="H44" s="91">
        <f>SUM(H5:H43)</f>
        <v>0</v>
      </c>
      <c r="I44" s="91">
        <f>SUM(I5:I43)</f>
        <v>100</v>
      </c>
      <c r="J44" s="92">
        <f>分析係数表!G47</f>
        <v>0.19905001489523683</v>
      </c>
      <c r="K44" s="93">
        <f>SUM(K5:K43)</f>
        <v>0</v>
      </c>
      <c r="L44" s="94">
        <f>最終需要_まとめ!$L$33</f>
        <v>0.627</v>
      </c>
      <c r="M44" s="91">
        <f>K44*L44</f>
        <v>0</v>
      </c>
      <c r="N44" s="95">
        <f>分析係数表!H47</f>
        <v>1</v>
      </c>
      <c r="O44" s="109">
        <f t="shared" si="4"/>
        <v>0</v>
      </c>
      <c r="P44" s="92">
        <f>分析係数表!C47</f>
        <v>0.36342247216802481</v>
      </c>
      <c r="Q44" s="96">
        <f>SUM(Q5:Q43)</f>
        <v>0</v>
      </c>
      <c r="R44" s="91">
        <f>SUM(R5:R43)</f>
        <v>0</v>
      </c>
      <c r="S44" s="97">
        <f>SUM(S5:S43)</f>
        <v>100</v>
      </c>
      <c r="T44" s="98">
        <f>分析係数表!F47</f>
        <v>0.46090827844162724</v>
      </c>
      <c r="U44" s="99">
        <f>SUM(U5:U43)</f>
        <v>0</v>
      </c>
      <c r="V44" s="100">
        <f>分析係数表!D47</f>
        <v>7.2937009698454208E-2</v>
      </c>
      <c r="W44" s="164">
        <f>SUM(W5:W43)</f>
        <v>0</v>
      </c>
      <c r="X44" s="92">
        <f>分析係数表!E47</f>
        <v>5.555923339181093E-2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0.28540305010893241</v>
      </c>
      <c r="G5" s="77">
        <f t="shared" ref="G5:G38" si="1">E5*F5</f>
        <v>0</v>
      </c>
      <c r="H5" s="77">
        <f t="array" ref="H5:H43">MMULT(逆行列係数!C5:AO43,'4'!G5:G43)</f>
        <v>4.6293485813610999E-4</v>
      </c>
      <c r="I5" s="77">
        <f t="shared" ref="I5:I38" si="2">C5+H5</f>
        <v>4.6293485813610999E-4</v>
      </c>
      <c r="J5" s="76">
        <f>分析係数表!G8</f>
        <v>0.12073170731707317</v>
      </c>
      <c r="K5" s="78">
        <f t="shared" ref="K5:K38" si="3">I5*J5</f>
        <v>5.589091579935962E-5</v>
      </c>
      <c r="L5" s="79" t="s">
        <v>180</v>
      </c>
      <c r="M5" s="80" t="s">
        <v>180</v>
      </c>
      <c r="N5" s="81">
        <f>分析係数表!H8</f>
        <v>1.3177625301040578E-2</v>
      </c>
      <c r="O5" s="82">
        <f t="shared" ref="O5:O43" si="4">$M$44*N5</f>
        <v>0.2986162679162756</v>
      </c>
      <c r="P5" s="76">
        <f>分析係数表!C8</f>
        <v>0.28540305010893241</v>
      </c>
      <c r="Q5" s="82">
        <f t="shared" ref="Q5:Q38" si="5">O5*P5</f>
        <v>8.5225993675451195E-2</v>
      </c>
      <c r="R5" s="83">
        <f t="array" ref="R5:R43">MMULT(逆行列係数!C5:AO43,'4'!Q5:Q43)</f>
        <v>9.858414389474178E-2</v>
      </c>
      <c r="S5" s="84">
        <f t="shared" ref="S5:S38" si="6">I5+R5</f>
        <v>9.9047078752877896E-2</v>
      </c>
      <c r="T5" s="85">
        <f>分析係数表!F8</f>
        <v>0.44634146341463415</v>
      </c>
      <c r="U5" s="86">
        <f t="shared" ref="U5:U43" si="7">S5*T5</f>
        <v>4.4208818077504035E-2</v>
      </c>
      <c r="V5" s="87">
        <f>分析係数表!D8</f>
        <v>0.27682926829268295</v>
      </c>
      <c r="W5" s="167">
        <f t="shared" ref="W5:W43" si="8">ROUND(S5*V5,0)</f>
        <v>0</v>
      </c>
      <c r="X5" s="76">
        <f>分析係数表!E8</f>
        <v>8.658536585365853E-2</v>
      </c>
      <c r="Y5" s="166">
        <f t="shared" ref="Y5:Y43" si="9">ROUND(S5*X5,0)</f>
        <v>0</v>
      </c>
    </row>
    <row r="6" spans="1:25" x14ac:dyDescent="0.2">
      <c r="A6" s="6" t="s">
        <v>219</v>
      </c>
      <c r="B6" s="5" t="s">
        <v>265</v>
      </c>
      <c r="C6" s="90"/>
      <c r="D6" s="76">
        <f>投入係数表!F6</f>
        <v>0</v>
      </c>
      <c r="E6" s="77">
        <f t="shared" si="0"/>
        <v>0</v>
      </c>
      <c r="F6" s="76">
        <f>分析係数表!C9</f>
        <v>1</v>
      </c>
      <c r="G6" s="77">
        <f t="shared" si="1"/>
        <v>0</v>
      </c>
      <c r="H6" s="77">
        <v>4.0153348870482324E-3</v>
      </c>
      <c r="I6" s="77">
        <f t="shared" si="2"/>
        <v>4.0153348870482324E-3</v>
      </c>
      <c r="J6" s="76">
        <f>分析係数表!G9</f>
        <v>0.24766355140186916</v>
      </c>
      <c r="K6" s="78">
        <f t="shared" si="3"/>
        <v>9.9445209819418829E-4</v>
      </c>
      <c r="L6" s="79"/>
      <c r="M6" s="80"/>
      <c r="N6" s="81">
        <f>分析係数表!H9</f>
        <v>6.816013086745127E-4</v>
      </c>
      <c r="O6" s="82">
        <f t="shared" si="4"/>
        <v>1.5445669030152188E-2</v>
      </c>
      <c r="P6" s="76">
        <f>分析係数表!C9</f>
        <v>1</v>
      </c>
      <c r="Q6" s="82">
        <f t="shared" si="5"/>
        <v>1.5445669030152188E-2</v>
      </c>
      <c r="R6" s="83">
        <v>1.9482705260794989E-2</v>
      </c>
      <c r="S6" s="84">
        <f t="shared" si="6"/>
        <v>2.3498040147843222E-2</v>
      </c>
      <c r="T6" s="85">
        <f>分析係数表!F9</f>
        <v>0.64018691588785048</v>
      </c>
      <c r="U6" s="86">
        <f t="shared" si="7"/>
        <v>1.5043137851656643E-2</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3.0891338060304377E-2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75">
        <f>最終需要_まとめ!C9</f>
        <v>100</v>
      </c>
      <c r="D8" s="76">
        <f>投入係数表!F8</f>
        <v>1.4749262536873156E-3</v>
      </c>
      <c r="E8" s="77">
        <f t="shared" si="0"/>
        <v>0.14749262536873156</v>
      </c>
      <c r="F8" s="76">
        <f>分析係数表!C11</f>
        <v>8.7822458270106263E-2</v>
      </c>
      <c r="G8" s="77">
        <f t="shared" si="1"/>
        <v>1.2953164936593844E-2</v>
      </c>
      <c r="H8" s="77">
        <v>0.17142054251287533</v>
      </c>
      <c r="I8" s="77">
        <f t="shared" si="2"/>
        <v>100.17142054251288</v>
      </c>
      <c r="J8" s="76">
        <f>分析係数表!G11</f>
        <v>0.34070796460176989</v>
      </c>
      <c r="K8" s="78">
        <f t="shared" si="3"/>
        <v>34.12920080430748</v>
      </c>
      <c r="L8" s="79"/>
      <c r="M8" s="80"/>
      <c r="N8" s="81">
        <f>分析係数表!H11</f>
        <v>0</v>
      </c>
      <c r="O8" s="82">
        <f t="shared" si="4"/>
        <v>0</v>
      </c>
      <c r="P8" s="76">
        <f>分析係数表!C11</f>
        <v>8.7822458270106263E-2</v>
      </c>
      <c r="Q8" s="82">
        <f t="shared" si="5"/>
        <v>0</v>
      </c>
      <c r="R8" s="83">
        <v>2.0655924282049955E-2</v>
      </c>
      <c r="S8" s="84">
        <f t="shared" si="6"/>
        <v>100.19207646679493</v>
      </c>
      <c r="T8" s="85">
        <f>分析係数表!F11</f>
        <v>0.55309734513274333</v>
      </c>
      <c r="U8" s="86">
        <f t="shared" si="7"/>
        <v>55.415971497121085</v>
      </c>
      <c r="V8" s="87">
        <f>分析係数表!D11</f>
        <v>2.2123893805309734E-2</v>
      </c>
      <c r="W8" s="167">
        <f t="shared" si="8"/>
        <v>2</v>
      </c>
      <c r="X8" s="76">
        <f>分析係数表!E11</f>
        <v>1.0324483775811209E-2</v>
      </c>
      <c r="Y8" s="166">
        <f t="shared" si="9"/>
        <v>1</v>
      </c>
    </row>
    <row r="9" spans="1:25" x14ac:dyDescent="0.2">
      <c r="A9" s="6" t="s">
        <v>222</v>
      </c>
      <c r="B9" s="5" t="s">
        <v>190</v>
      </c>
      <c r="C9" s="90"/>
      <c r="D9" s="76">
        <f>投入係数表!F9</f>
        <v>0</v>
      </c>
      <c r="E9" s="77">
        <f t="shared" si="0"/>
        <v>0</v>
      </c>
      <c r="F9" s="76">
        <f>分析係数表!C12</f>
        <v>5.1649194579391433E-2</v>
      </c>
      <c r="G9" s="77">
        <f t="shared" si="1"/>
        <v>0</v>
      </c>
      <c r="H9" s="77">
        <v>1.9963565109108218E-4</v>
      </c>
      <c r="I9" s="77">
        <f t="shared" si="2"/>
        <v>1.9963565109108218E-4</v>
      </c>
      <c r="J9" s="76">
        <f>分析係数表!G12</f>
        <v>0.11451828724353257</v>
      </c>
      <c r="K9" s="78">
        <f t="shared" si="3"/>
        <v>2.2861932835698196E-5</v>
      </c>
      <c r="L9" s="79"/>
      <c r="M9" s="80"/>
      <c r="N9" s="81">
        <f>分析係数表!H12</f>
        <v>9.8559549234334534E-2</v>
      </c>
      <c r="O9" s="82">
        <f t="shared" si="4"/>
        <v>2.2334437417600066</v>
      </c>
      <c r="P9" s="76">
        <f>分析係数表!C12</f>
        <v>5.1649194579391433E-2</v>
      </c>
      <c r="Q9" s="82">
        <f t="shared" si="5"/>
        <v>0.11535557040028666</v>
      </c>
      <c r="R9" s="83">
        <v>0.12412907129312299</v>
      </c>
      <c r="S9" s="84">
        <f t="shared" si="6"/>
        <v>0.12432870694421408</v>
      </c>
      <c r="T9" s="85">
        <f>分析係数表!F12</f>
        <v>0.48360838537020517</v>
      </c>
      <c r="U9" s="86">
        <f t="shared" si="7"/>
        <v>6.0126405220456786E-2</v>
      </c>
      <c r="V9" s="87">
        <f>分析係数表!D12</f>
        <v>3.2560214094558428E-2</v>
      </c>
      <c r="W9" s="167">
        <f t="shared" si="8"/>
        <v>0</v>
      </c>
      <c r="X9" s="76">
        <f>分析係数表!E12</f>
        <v>3.6685994647636042E-2</v>
      </c>
      <c r="Y9" s="166">
        <f t="shared" si="9"/>
        <v>0</v>
      </c>
    </row>
    <row r="10" spans="1:25" x14ac:dyDescent="0.2">
      <c r="A10" s="6" t="s">
        <v>223</v>
      </c>
      <c r="B10" s="5" t="s">
        <v>28</v>
      </c>
      <c r="C10" s="90"/>
      <c r="D10" s="76">
        <f>投入係数表!F10</f>
        <v>5.8997050147492625E-3</v>
      </c>
      <c r="E10" s="77">
        <f t="shared" si="0"/>
        <v>0.58997050147492625</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0.33259673978261045</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投入係数表!F11</f>
        <v>1.4749262536873156E-3</v>
      </c>
      <c r="E11" s="77">
        <f t="shared" si="0"/>
        <v>0.14749262536873156</v>
      </c>
      <c r="F11" s="76">
        <f>分析係数表!C14</f>
        <v>0.34108258154059679</v>
      </c>
      <c r="G11" s="77">
        <f t="shared" si="1"/>
        <v>5.0307165418967077E-2</v>
      </c>
      <c r="H11" s="77">
        <v>0.57636934020286901</v>
      </c>
      <c r="I11" s="77">
        <f t="shared" si="2"/>
        <v>0.57636934020286901</v>
      </c>
      <c r="J11" s="76">
        <f>分析係数表!G14</f>
        <v>0.16056603773584904</v>
      </c>
      <c r="K11" s="78">
        <f t="shared" si="3"/>
        <v>9.2545341228800274E-2</v>
      </c>
      <c r="L11" s="79"/>
      <c r="M11" s="80"/>
      <c r="N11" s="81">
        <f>分析係数表!H14</f>
        <v>1.2723224428590903E-3</v>
      </c>
      <c r="O11" s="82">
        <f t="shared" si="4"/>
        <v>2.8831915522950752E-2</v>
      </c>
      <c r="P11" s="76">
        <f>分析係数表!C14</f>
        <v>0.34108258154059679</v>
      </c>
      <c r="Q11" s="82">
        <f t="shared" si="5"/>
        <v>9.8340641773284488E-3</v>
      </c>
      <c r="R11" s="83">
        <v>6.2882484808703842E-2</v>
      </c>
      <c r="S11" s="84">
        <f t="shared" si="6"/>
        <v>0.63925182501157285</v>
      </c>
      <c r="T11" s="85">
        <f>分析係数表!F14</f>
        <v>0.29226415094339625</v>
      </c>
      <c r="U11" s="86">
        <f t="shared" si="7"/>
        <v>0.18683039187602385</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投入係数表!F12</f>
        <v>1.9174041297935103E-2</v>
      </c>
      <c r="E12" s="77">
        <f t="shared" si="0"/>
        <v>1.9174041297935103</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0.2069719650040393</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投入係数表!F13</f>
        <v>2.8023598820058997E-2</v>
      </c>
      <c r="E13" s="77">
        <f t="shared" si="0"/>
        <v>2.8023598820058995</v>
      </c>
      <c r="F13" s="76">
        <f>分析係数表!C16</f>
        <v>7.999999999999996E-2</v>
      </c>
      <c r="G13" s="77">
        <f t="shared" si="1"/>
        <v>0.22418879056047183</v>
      </c>
      <c r="H13" s="77">
        <v>0.25504024609172798</v>
      </c>
      <c r="I13" s="77">
        <f t="shared" si="2"/>
        <v>0.25504024609172798</v>
      </c>
      <c r="J13" s="76">
        <f>分析係数表!G16</f>
        <v>3.4364261168384883E-2</v>
      </c>
      <c r="K13" s="78">
        <f t="shared" si="3"/>
        <v>8.764269625145293E-3</v>
      </c>
      <c r="L13" s="79"/>
      <c r="M13" s="80"/>
      <c r="N13" s="81">
        <f>分析係数表!H16</f>
        <v>1.767619393829236E-2</v>
      </c>
      <c r="O13" s="82">
        <f t="shared" si="4"/>
        <v>0.40055768351528004</v>
      </c>
      <c r="P13" s="76">
        <f>分析係数表!C16</f>
        <v>7.999999999999996E-2</v>
      </c>
      <c r="Q13" s="82">
        <f t="shared" si="5"/>
        <v>3.204461468122239E-2</v>
      </c>
      <c r="R13" s="83">
        <v>3.7576611336418299E-2</v>
      </c>
      <c r="S13" s="84">
        <f t="shared" si="6"/>
        <v>0.2926168574281463</v>
      </c>
      <c r="T13" s="85">
        <f>分析係数表!F16</f>
        <v>0.28865979381443296</v>
      </c>
      <c r="U13" s="86">
        <f t="shared" si="7"/>
        <v>8.4466721731836045E-2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投入係数表!F14</f>
        <v>5.8997050147492625E-3</v>
      </c>
      <c r="E14" s="77">
        <f t="shared" si="0"/>
        <v>0.58997050147492625</v>
      </c>
      <c r="F14" s="76">
        <f>分析係数表!C17</f>
        <v>0.11736526946107784</v>
      </c>
      <c r="G14" s="77">
        <f t="shared" si="1"/>
        <v>6.9242046879691932E-2</v>
      </c>
      <c r="H14" s="77">
        <v>8.4011646403531232E-2</v>
      </c>
      <c r="I14" s="77">
        <f t="shared" si="2"/>
        <v>8.4011646403531232E-2</v>
      </c>
      <c r="J14" s="76">
        <f>分析係数表!G17</f>
        <v>0.2134453781512605</v>
      </c>
      <c r="K14" s="78">
        <f t="shared" si="3"/>
        <v>1.7931897635711708E-2</v>
      </c>
      <c r="L14" s="79"/>
      <c r="M14" s="80"/>
      <c r="N14" s="81">
        <f>分析係数表!H17</f>
        <v>2.9081655836779205E-3</v>
      </c>
      <c r="O14" s="82">
        <f t="shared" si="4"/>
        <v>6.590152119531599E-2</v>
      </c>
      <c r="P14" s="76">
        <f>分析係数表!C17</f>
        <v>0.11736526946107784</v>
      </c>
      <c r="Q14" s="82">
        <f t="shared" si="5"/>
        <v>7.7345497929831933E-3</v>
      </c>
      <c r="R14" s="83">
        <v>1.346444890348353E-2</v>
      </c>
      <c r="S14" s="84">
        <f t="shared" si="6"/>
        <v>9.747609530701476E-2</v>
      </c>
      <c r="T14" s="85">
        <f>分析係数表!F17</f>
        <v>0.32436974789915968</v>
      </c>
      <c r="U14" s="86">
        <f t="shared" si="7"/>
        <v>3.1618296460930839E-2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投入係数表!F15</f>
        <v>0</v>
      </c>
      <c r="E15" s="77">
        <f t="shared" si="0"/>
        <v>0</v>
      </c>
      <c r="F15" s="76">
        <f>分析係数表!C18</f>
        <v>0.3260188087774295</v>
      </c>
      <c r="G15" s="77">
        <f t="shared" si="1"/>
        <v>0</v>
      </c>
      <c r="H15" s="77">
        <v>1.5827132943695504E-2</v>
      </c>
      <c r="I15" s="77">
        <f t="shared" si="2"/>
        <v>1.5827132943695504E-2</v>
      </c>
      <c r="J15" s="76">
        <f>分析係数表!G18</f>
        <v>0.2148626817447496</v>
      </c>
      <c r="K15" s="78">
        <f t="shared" si="3"/>
        <v>3.4006602286130888E-3</v>
      </c>
      <c r="L15" s="79"/>
      <c r="M15" s="80"/>
      <c r="N15" s="81">
        <f>分析係数表!H18</f>
        <v>4.544008724496751E-4</v>
      </c>
      <c r="O15" s="82">
        <f t="shared" si="4"/>
        <v>1.0297112686768126E-2</v>
      </c>
      <c r="P15" s="76">
        <f>分析係数表!C18</f>
        <v>0.3260188087774295</v>
      </c>
      <c r="Q15" s="82">
        <f t="shared" si="5"/>
        <v>3.3570524119871008E-3</v>
      </c>
      <c r="R15" s="83">
        <v>7.6549923377023776E-3</v>
      </c>
      <c r="S15" s="84">
        <f t="shared" si="6"/>
        <v>2.3482125281397884E-2</v>
      </c>
      <c r="T15" s="85">
        <f>分析係数表!F18</f>
        <v>0.44749596122778673</v>
      </c>
      <c r="U15" s="86">
        <f t="shared" si="7"/>
        <v>1.0508156224470457E-2</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投入係数表!F16</f>
        <v>4.4247787610619468E-3</v>
      </c>
      <c r="E16" s="77">
        <f t="shared" si="0"/>
        <v>0.44247787610619471</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-3.0891338060304373E-3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投入係数表!F17</f>
        <v>0</v>
      </c>
      <c r="E17" s="77">
        <f t="shared" si="0"/>
        <v>0</v>
      </c>
      <c r="F17" s="76">
        <f>分析係数表!C20</f>
        <v>0.14381270903010035</v>
      </c>
      <c r="G17" s="77">
        <f t="shared" si="1"/>
        <v>0</v>
      </c>
      <c r="H17" s="77">
        <v>2.9083774399634157E-3</v>
      </c>
      <c r="I17" s="77">
        <f t="shared" si="2"/>
        <v>2.9083774399634157E-3</v>
      </c>
      <c r="J17" s="76">
        <f>分析係数表!G20</f>
        <v>0.10504201680672269</v>
      </c>
      <c r="K17" s="78">
        <f t="shared" si="3"/>
        <v>3.0550183192893022E-4</v>
      </c>
      <c r="L17" s="79"/>
      <c r="M17" s="80"/>
      <c r="N17" s="81">
        <f>分析係数表!H20</f>
        <v>5.9072113418457762E-4</v>
      </c>
      <c r="O17" s="82">
        <f t="shared" si="4"/>
        <v>1.3386246492798562E-2</v>
      </c>
      <c r="P17" s="76">
        <f>分析係数表!C20</f>
        <v>0.14381270903010035</v>
      </c>
      <c r="Q17" s="82">
        <f t="shared" si="5"/>
        <v>1.9251123718740408E-3</v>
      </c>
      <c r="R17" s="83">
        <v>4.0094466417868501E-3</v>
      </c>
      <c r="S17" s="84">
        <f t="shared" si="6"/>
        <v>6.9178240817502658E-3</v>
      </c>
      <c r="T17" s="85">
        <f>分析係数表!F20</f>
        <v>0.23109243697478993</v>
      </c>
      <c r="U17" s="86">
        <f t="shared" si="7"/>
        <v>1.5986568256145574E-3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投入係数表!F18</f>
        <v>2.6548672566371681E-2</v>
      </c>
      <c r="E18" s="77">
        <f t="shared" si="0"/>
        <v>2.6548672566371683</v>
      </c>
      <c r="F18" s="76">
        <f>分析係数表!C21</f>
        <v>1.9047619047619091E-2</v>
      </c>
      <c r="G18" s="77">
        <f t="shared" si="1"/>
        <v>5.0568900126422366E-2</v>
      </c>
      <c r="H18" s="77">
        <v>5.2169927020020407E-2</v>
      </c>
      <c r="I18" s="77">
        <f t="shared" si="2"/>
        <v>5.2169927020020407E-2</v>
      </c>
      <c r="J18" s="76">
        <f>分析係数表!G21</f>
        <v>0.29914529914529914</v>
      </c>
      <c r="K18" s="78">
        <f t="shared" si="3"/>
        <v>1.5606388424792429E-2</v>
      </c>
      <c r="L18" s="79"/>
      <c r="M18" s="80"/>
      <c r="N18" s="81">
        <f>分析係数表!H21</f>
        <v>9.5424183214431774E-4</v>
      </c>
      <c r="O18" s="82">
        <f t="shared" si="4"/>
        <v>2.1623936642213064E-2</v>
      </c>
      <c r="P18" s="76">
        <f>分析係数表!C21</f>
        <v>1.9047619047619091E-2</v>
      </c>
      <c r="Q18" s="82">
        <f t="shared" si="5"/>
        <v>4.1188450747072598E-4</v>
      </c>
      <c r="R18" s="83">
        <v>8.5602996085827111E-4</v>
      </c>
      <c r="S18" s="84">
        <f t="shared" si="6"/>
        <v>5.3025956980878676E-2</v>
      </c>
      <c r="T18" s="85">
        <f>分析係数表!F21</f>
        <v>0.44444444444444442</v>
      </c>
      <c r="U18" s="86">
        <f t="shared" si="7"/>
        <v>2.3567091991501633E-2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投入係数表!F19</f>
        <v>4.4247787610619468E-3</v>
      </c>
      <c r="E19" s="77">
        <f t="shared" si="0"/>
        <v>0.44247787610619471</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1.0297112686768123E-3</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投入係数表!F20</f>
        <v>1.4749262536873156E-3</v>
      </c>
      <c r="E20" s="77">
        <f t="shared" si="0"/>
        <v>0.14749262536873156</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1.0297112686768123E-3</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投入係数表!F21</f>
        <v>0</v>
      </c>
      <c r="E21" s="77">
        <f t="shared" si="0"/>
        <v>0</v>
      </c>
      <c r="F21" s="76">
        <f>分析係数表!C24</f>
        <v>1.5105740181268867E-2</v>
      </c>
      <c r="G21" s="77">
        <f t="shared" si="1"/>
        <v>0</v>
      </c>
      <c r="H21" s="77">
        <v>2.1534587467467081E-4</v>
      </c>
      <c r="I21" s="77">
        <f t="shared" si="2"/>
        <v>2.1534587467467081E-4</v>
      </c>
      <c r="J21" s="76">
        <f>分析係数表!G24</f>
        <v>0.33333333333333331</v>
      </c>
      <c r="K21" s="78">
        <f t="shared" si="3"/>
        <v>7.178195822489026E-5</v>
      </c>
      <c r="L21" s="79"/>
      <c r="M21" s="80"/>
      <c r="N21" s="81">
        <f>分析係数表!H24</f>
        <v>4.0896078520470761E-4</v>
      </c>
      <c r="O21" s="82">
        <f t="shared" si="4"/>
        <v>9.2674014180913131E-3</v>
      </c>
      <c r="P21" s="76">
        <f>分析係数表!C24</f>
        <v>1.5105740181268867E-2</v>
      </c>
      <c r="Q21" s="82">
        <f t="shared" si="5"/>
        <v>1.3999095797721003E-4</v>
      </c>
      <c r="R21" s="83">
        <v>3.6020283645341543E-4</v>
      </c>
      <c r="S21" s="84">
        <f t="shared" si="6"/>
        <v>5.7554871112808627E-4</v>
      </c>
      <c r="T21" s="85">
        <f>分析係数表!F24</f>
        <v>0.55555555555555558</v>
      </c>
      <c r="U21" s="86">
        <f t="shared" si="7"/>
        <v>3.1974928396004794E-4</v>
      </c>
      <c r="V21" s="87">
        <f>分析係数表!D24</f>
        <v>0</v>
      </c>
      <c r="W21" s="167">
        <f t="shared" si="8"/>
        <v>0</v>
      </c>
      <c r="X21" s="76">
        <f>分析係数表!E24</f>
        <v>0</v>
      </c>
      <c r="Y21" s="166">
        <f t="shared" si="9"/>
        <v>0</v>
      </c>
    </row>
    <row r="22" spans="1:25" x14ac:dyDescent="0.2">
      <c r="A22" s="6" t="s">
        <v>10</v>
      </c>
      <c r="B22" s="5" t="s">
        <v>271</v>
      </c>
      <c r="C22" s="90"/>
      <c r="D22" s="76">
        <f>投入係数表!F22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1.2356535224121749E-2</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投入係数表!F23</f>
        <v>0</v>
      </c>
      <c r="E23" s="77">
        <f t="shared" si="0"/>
        <v>0</v>
      </c>
      <c r="F23" s="76">
        <f>分析係数表!C26</f>
        <v>0.3413940256045519</v>
      </c>
      <c r="G23" s="77">
        <f t="shared" si="1"/>
        <v>0</v>
      </c>
      <c r="H23" s="77">
        <v>7.3768277538096083E-3</v>
      </c>
      <c r="I23" s="77">
        <f t="shared" si="2"/>
        <v>7.3768277538096083E-3</v>
      </c>
      <c r="J23" s="76">
        <f>分析係数表!G26</f>
        <v>0.19709090909090909</v>
      </c>
      <c r="K23" s="78">
        <f t="shared" si="3"/>
        <v>1.4539056882053847E-3</v>
      </c>
      <c r="L23" s="79"/>
      <c r="M23" s="80"/>
      <c r="N23" s="81">
        <f>分析係数表!H26</f>
        <v>1.1996183032671423E-2</v>
      </c>
      <c r="O23" s="82">
        <f t="shared" si="4"/>
        <v>0.27184377493067852</v>
      </c>
      <c r="P23" s="76">
        <f>分析係数表!C26</f>
        <v>0.3413940256045519</v>
      </c>
      <c r="Q23" s="82">
        <f t="shared" si="5"/>
        <v>9.2805840659122105E-2</v>
      </c>
      <c r="R23" s="83">
        <v>9.836406343379947E-2</v>
      </c>
      <c r="S23" s="84">
        <f t="shared" si="6"/>
        <v>0.10574089118760908</v>
      </c>
      <c r="T23" s="85">
        <f>分析係数表!F26</f>
        <v>0.33090909090909093</v>
      </c>
      <c r="U23" s="86">
        <f t="shared" si="7"/>
        <v>3.4990622174808826E-2</v>
      </c>
      <c r="V23" s="87">
        <f>分析係数表!D26</f>
        <v>1.6E-2</v>
      </c>
      <c r="W23" s="167">
        <f t="shared" si="8"/>
        <v>0</v>
      </c>
      <c r="X23" s="76">
        <f>分析係数表!E26</f>
        <v>1.6E-2</v>
      </c>
      <c r="Y23" s="166">
        <f t="shared" si="9"/>
        <v>0</v>
      </c>
    </row>
    <row r="24" spans="1:25" x14ac:dyDescent="0.2">
      <c r="A24" s="6" t="s">
        <v>12</v>
      </c>
      <c r="B24" s="5" t="s">
        <v>365</v>
      </c>
      <c r="C24" s="90"/>
      <c r="D24" s="76">
        <f>投入係数表!F24</f>
        <v>0</v>
      </c>
      <c r="E24" s="77">
        <f t="shared" si="0"/>
        <v>0</v>
      </c>
      <c r="F24" s="76">
        <f>分析係数表!C27</f>
        <v>1.9120458891013214E-3</v>
      </c>
      <c r="G24" s="77">
        <f t="shared" si="1"/>
        <v>0</v>
      </c>
      <c r="H24" s="77">
        <v>5.0756422885441859E-6</v>
      </c>
      <c r="I24" s="77">
        <f t="shared" si="2"/>
        <v>5.0756422885441859E-6</v>
      </c>
      <c r="J24" s="76">
        <f>分析係数表!G27</f>
        <v>0.2857142857142857</v>
      </c>
      <c r="K24" s="78">
        <f t="shared" si="3"/>
        <v>1.4501835110126245E-6</v>
      </c>
      <c r="L24" s="79"/>
      <c r="M24" s="80"/>
      <c r="N24" s="81">
        <f>分析係数表!H27</f>
        <v>1.131458172399691E-2</v>
      </c>
      <c r="O24" s="82">
        <f t="shared" si="4"/>
        <v>0.25639810590052631</v>
      </c>
      <c r="P24" s="76">
        <f>分析係数表!C27</f>
        <v>1.9120458891013214E-3</v>
      </c>
      <c r="Q24" s="82">
        <f t="shared" si="5"/>
        <v>4.9024494436046659E-4</v>
      </c>
      <c r="R24" s="83">
        <v>4.9147150852612751E-4</v>
      </c>
      <c r="S24" s="84">
        <f t="shared" si="6"/>
        <v>4.9654715081467169E-4</v>
      </c>
      <c r="T24" s="85">
        <f>分析係数表!F27</f>
        <v>0.5714285714285714</v>
      </c>
      <c r="U24" s="86">
        <f t="shared" si="7"/>
        <v>2.8374122903695526E-4</v>
      </c>
      <c r="V24" s="87">
        <f>分析係数表!D27</f>
        <v>0</v>
      </c>
      <c r="W24" s="167">
        <f t="shared" si="8"/>
        <v>0</v>
      </c>
      <c r="X24" s="76">
        <f>分析係数表!E27</f>
        <v>0</v>
      </c>
      <c r="Y24" s="166">
        <f t="shared" si="9"/>
        <v>0</v>
      </c>
    </row>
    <row r="25" spans="1:25" x14ac:dyDescent="0.2">
      <c r="A25" s="6" t="s">
        <v>13</v>
      </c>
      <c r="B25" s="5" t="s">
        <v>191</v>
      </c>
      <c r="C25" s="90"/>
      <c r="D25" s="76">
        <f>投入係数表!F25</f>
        <v>0</v>
      </c>
      <c r="E25" s="77">
        <f t="shared" si="0"/>
        <v>0</v>
      </c>
      <c r="F25" s="76">
        <f>分析係数表!C28</f>
        <v>4.5924225028702859E-3</v>
      </c>
      <c r="G25" s="77">
        <f t="shared" si="1"/>
        <v>0</v>
      </c>
      <c r="H25" s="77">
        <v>2.8042686225759162E-4</v>
      </c>
      <c r="I25" s="77">
        <f t="shared" si="2"/>
        <v>2.8042686225759162E-4</v>
      </c>
      <c r="J25" s="76">
        <f>分析係数表!G28</f>
        <v>0.125</v>
      </c>
      <c r="K25" s="78">
        <f t="shared" si="3"/>
        <v>3.5053357782198953E-5</v>
      </c>
      <c r="L25" s="79"/>
      <c r="M25" s="80"/>
      <c r="N25" s="81">
        <f>分析係数表!H28</f>
        <v>2.2174762575544144E-2</v>
      </c>
      <c r="O25" s="82">
        <f t="shared" si="4"/>
        <v>0.50249909911428448</v>
      </c>
      <c r="P25" s="76">
        <f>分析係数表!C28</f>
        <v>4.5924225028702859E-3</v>
      </c>
      <c r="Q25" s="82">
        <f t="shared" si="5"/>
        <v>2.3076881704444862E-3</v>
      </c>
      <c r="R25" s="83">
        <v>2.3685761580835101E-3</v>
      </c>
      <c r="S25" s="84">
        <f t="shared" si="6"/>
        <v>2.6490030203411017E-3</v>
      </c>
      <c r="T25" s="85">
        <f>分析係数表!F28</f>
        <v>0.20833333333333334</v>
      </c>
      <c r="U25" s="86">
        <f t="shared" si="7"/>
        <v>5.5187562923772959E-4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投入係数表!F26</f>
        <v>2.9498525073746312E-3</v>
      </c>
      <c r="E26" s="77">
        <f t="shared" si="0"/>
        <v>0.29498525073746312</v>
      </c>
      <c r="F26" s="76">
        <f>分析係数表!C29</f>
        <v>0.39276807980049877</v>
      </c>
      <c r="G26" s="77">
        <f t="shared" si="1"/>
        <v>0.11586079050162205</v>
      </c>
      <c r="H26" s="77">
        <v>0.17012195720601311</v>
      </c>
      <c r="I26" s="77">
        <f t="shared" si="2"/>
        <v>0.17012195720601311</v>
      </c>
      <c r="J26" s="76">
        <f>分析係数表!G29</f>
        <v>0.26146220570012391</v>
      </c>
      <c r="K26" s="78">
        <f t="shared" si="3"/>
        <v>4.4480462169106276E-2</v>
      </c>
      <c r="L26" s="79"/>
      <c r="M26" s="80"/>
      <c r="N26" s="81">
        <f>分析係数表!H29</f>
        <v>1.0178579542872723E-2</v>
      </c>
      <c r="O26" s="82">
        <f t="shared" si="4"/>
        <v>0.23065532418360601</v>
      </c>
      <c r="P26" s="76">
        <f>分析係数表!C29</f>
        <v>0.39276807980049877</v>
      </c>
      <c r="Q26" s="82">
        <f t="shared" si="5"/>
        <v>9.0594048775356484E-2</v>
      </c>
      <c r="R26" s="83">
        <v>0.10992867847303259</v>
      </c>
      <c r="S26" s="84">
        <f t="shared" si="6"/>
        <v>0.2800506356790457</v>
      </c>
      <c r="T26" s="85">
        <f>分析係数表!F29</f>
        <v>0.36926889714993805</v>
      </c>
      <c r="U26" s="86">
        <f t="shared" si="7"/>
        <v>0.1034139893833403</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投入係数表!F27</f>
        <v>4.4247787610619468E-3</v>
      </c>
      <c r="E27" s="77">
        <f t="shared" si="0"/>
        <v>0.44247787610619471</v>
      </c>
      <c r="F27" s="76">
        <f>分析係数表!C30</f>
        <v>1</v>
      </c>
      <c r="G27" s="77">
        <f t="shared" si="1"/>
        <v>0.44247787610619471</v>
      </c>
      <c r="H27" s="77">
        <v>0.55189995161547023</v>
      </c>
      <c r="I27" s="77">
        <f t="shared" si="2"/>
        <v>0.55189995161547023</v>
      </c>
      <c r="J27" s="76">
        <f>分析係数表!G30</f>
        <v>0.34503154574132494</v>
      </c>
      <c r="K27" s="78">
        <f t="shared" si="3"/>
        <v>0.19042289340044813</v>
      </c>
      <c r="L27" s="79"/>
      <c r="M27" s="80"/>
      <c r="N27" s="81">
        <f>分析係数表!H30</f>
        <v>0</v>
      </c>
      <c r="O27" s="82">
        <f t="shared" si="4"/>
        <v>0</v>
      </c>
      <c r="P27" s="76">
        <f>分析係数表!C30</f>
        <v>1</v>
      </c>
      <c r="Q27" s="82">
        <f t="shared" si="5"/>
        <v>0</v>
      </c>
      <c r="R27" s="83">
        <v>4.917652356426451E-2</v>
      </c>
      <c r="S27" s="84">
        <f t="shared" si="6"/>
        <v>0.60107647517973473</v>
      </c>
      <c r="T27" s="85">
        <f>分析係数表!F30</f>
        <v>0.4357255520504732</v>
      </c>
      <c r="U27" s="86">
        <f t="shared" si="7"/>
        <v>0.26190437897224245</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投入係数表!F28</f>
        <v>5.0147492625368731E-2</v>
      </c>
      <c r="E28" s="77">
        <f t="shared" si="0"/>
        <v>5.0147492625368733</v>
      </c>
      <c r="F28" s="76">
        <f>分析係数表!C31</f>
        <v>0.9610142630744849</v>
      </c>
      <c r="G28" s="77">
        <f t="shared" si="1"/>
        <v>4.8192455670401895</v>
      </c>
      <c r="H28" s="77">
        <v>5.4722627515793647</v>
      </c>
      <c r="I28" s="77">
        <f t="shared" si="2"/>
        <v>5.4722627515793647</v>
      </c>
      <c r="J28" s="76">
        <f>分析係数表!G31</f>
        <v>7.0898896726351968E-2</v>
      </c>
      <c r="K28" s="78">
        <f t="shared" si="3"/>
        <v>0.38797739168368806</v>
      </c>
      <c r="L28" s="79"/>
      <c r="M28" s="80"/>
      <c r="N28" s="81">
        <f>分析係数表!H31</f>
        <v>2.4401326850547553E-2</v>
      </c>
      <c r="O28" s="82">
        <f t="shared" si="4"/>
        <v>0.55295495127944827</v>
      </c>
      <c r="P28" s="76">
        <f>分析係数表!C31</f>
        <v>0.9610142630744849</v>
      </c>
      <c r="Q28" s="82">
        <f t="shared" si="5"/>
        <v>0.53139759501720663</v>
      </c>
      <c r="R28" s="83">
        <v>0.70207925110780822</v>
      </c>
      <c r="S28" s="84">
        <f t="shared" si="6"/>
        <v>6.1743420026871725</v>
      </c>
      <c r="T28" s="85">
        <f>分析係数表!F31</f>
        <v>0.34418520528124436</v>
      </c>
      <c r="U28" s="86">
        <f t="shared" si="7"/>
        <v>2.1251171696714937</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投入係数表!F29</f>
        <v>4.4247787610619468E-3</v>
      </c>
      <c r="E29" s="77">
        <f t="shared" si="0"/>
        <v>0.44247787610619471</v>
      </c>
      <c r="F29" s="76">
        <f>分析係数表!C32</f>
        <v>1</v>
      </c>
      <c r="G29" s="77">
        <f t="shared" si="1"/>
        <v>0.44247787610619471</v>
      </c>
      <c r="H29" s="77">
        <v>0.50261838028444661</v>
      </c>
      <c r="I29" s="77">
        <f t="shared" si="2"/>
        <v>0.50261838028444661</v>
      </c>
      <c r="J29" s="76">
        <f>分析係数表!G32</f>
        <v>0.14117647058823529</v>
      </c>
      <c r="K29" s="78">
        <f t="shared" si="3"/>
        <v>7.0957888981333636E-2</v>
      </c>
      <c r="L29" s="79"/>
      <c r="M29" s="80"/>
      <c r="N29" s="81">
        <f>分析係数表!H32</f>
        <v>7.0886536102149319E-3</v>
      </c>
      <c r="O29" s="82">
        <f t="shared" si="4"/>
        <v>0.16063495791358276</v>
      </c>
      <c r="P29" s="76">
        <f>分析係数表!C32</f>
        <v>1</v>
      </c>
      <c r="Q29" s="82">
        <f t="shared" si="5"/>
        <v>0.16063495791358276</v>
      </c>
      <c r="R29" s="83">
        <v>0.20191206120372912</v>
      </c>
      <c r="S29" s="84">
        <f t="shared" si="6"/>
        <v>0.70453044148817567</v>
      </c>
      <c r="T29" s="85">
        <f>分析係数表!F32</f>
        <v>0.4823529411764706</v>
      </c>
      <c r="U29" s="86">
        <f t="shared" si="7"/>
        <v>0.33983233060017887</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投入係数表!F30</f>
        <v>4.4247787610619468E-3</v>
      </c>
      <c r="E30" s="77">
        <f t="shared" si="0"/>
        <v>0.44247787610619471</v>
      </c>
      <c r="F30" s="76">
        <f>分析係数表!C33</f>
        <v>0.51830443159922934</v>
      </c>
      <c r="G30" s="77">
        <f t="shared" si="1"/>
        <v>0.22933824407045547</v>
      </c>
      <c r="H30" s="77">
        <v>0.27521497884689117</v>
      </c>
      <c r="I30" s="77">
        <f t="shared" si="2"/>
        <v>0.27521497884689117</v>
      </c>
      <c r="J30" s="76">
        <f>分析係数表!G33</f>
        <v>0.50370370370370365</v>
      </c>
      <c r="K30" s="78">
        <f t="shared" si="3"/>
        <v>0.13862680415991555</v>
      </c>
      <c r="L30" s="79"/>
      <c r="M30" s="80"/>
      <c r="N30" s="81">
        <f>分析係数表!H33</f>
        <v>1.0451220066342527E-3</v>
      </c>
      <c r="O30" s="82">
        <f t="shared" si="4"/>
        <v>2.3683359179566685E-2</v>
      </c>
      <c r="P30" s="76">
        <f>分析係数表!C33</f>
        <v>0.51830443159922934</v>
      </c>
      <c r="Q30" s="82">
        <f t="shared" si="5"/>
        <v>1.2275190017925701E-2</v>
      </c>
      <c r="R30" s="83">
        <v>3.947914988331698E-2</v>
      </c>
      <c r="S30" s="84">
        <f t="shared" si="6"/>
        <v>0.31469412873020813</v>
      </c>
      <c r="T30" s="85">
        <f>分析係数表!F33</f>
        <v>0.61481481481481481</v>
      </c>
      <c r="U30" s="86">
        <f t="shared" si="7"/>
        <v>0.1934786124785724</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投入係数表!F31</f>
        <v>2.6548672566371681E-2</v>
      </c>
      <c r="E31" s="77">
        <f t="shared" si="0"/>
        <v>2.6548672566371683</v>
      </c>
      <c r="F31" s="76">
        <f>分析係数表!C34</f>
        <v>0.14253664373317376</v>
      </c>
      <c r="G31" s="77">
        <f t="shared" si="1"/>
        <v>0.37841586831816043</v>
      </c>
      <c r="H31" s="77">
        <v>0.42632771406791448</v>
      </c>
      <c r="I31" s="77">
        <f t="shared" si="2"/>
        <v>0.42632771406791448</v>
      </c>
      <c r="J31" s="76">
        <f>分析係数表!G34</f>
        <v>0.42611464968152868</v>
      </c>
      <c r="K31" s="78">
        <f t="shared" si="3"/>
        <v>0.18166448452957631</v>
      </c>
      <c r="L31" s="79"/>
      <c r="M31" s="80"/>
      <c r="N31" s="81">
        <f>分析係数表!H34</f>
        <v>0.17362657336302087</v>
      </c>
      <c r="O31" s="82">
        <f t="shared" si="4"/>
        <v>3.9345267576141008</v>
      </c>
      <c r="P31" s="76">
        <f>分析係数表!C34</f>
        <v>0.14253664373317376</v>
      </c>
      <c r="Q31" s="82">
        <f t="shared" si="5"/>
        <v>0.56081423870868041</v>
      </c>
      <c r="R31" s="83">
        <v>0.59263408156878727</v>
      </c>
      <c r="S31" s="84">
        <f t="shared" si="6"/>
        <v>1.0189617956367019</v>
      </c>
      <c r="T31" s="85">
        <f>分析係数表!F34</f>
        <v>0.68789808917197448</v>
      </c>
      <c r="U31" s="86">
        <f t="shared" si="7"/>
        <v>0.70094187215773118</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投入係数表!F32</f>
        <v>5.1622418879056046E-2</v>
      </c>
      <c r="E32" s="77">
        <f t="shared" si="0"/>
        <v>5.1622418879056049</v>
      </c>
      <c r="F32" s="76">
        <f>分析係数表!C35</f>
        <v>0.11069496462754891</v>
      </c>
      <c r="G32" s="77">
        <f t="shared" si="1"/>
        <v>0.57143418318056227</v>
      </c>
      <c r="H32" s="77">
        <v>0.5993382984138319</v>
      </c>
      <c r="I32" s="77">
        <f t="shared" si="2"/>
        <v>0.5993382984138319</v>
      </c>
      <c r="J32" s="76">
        <f>分析係数表!G35</f>
        <v>0.32042253521126762</v>
      </c>
      <c r="K32" s="78">
        <f t="shared" si="3"/>
        <v>0.19204149702696727</v>
      </c>
      <c r="L32" s="79"/>
      <c r="M32" s="80"/>
      <c r="N32" s="81">
        <f>分析係数表!H35</f>
        <v>6.6251647203162636E-2</v>
      </c>
      <c r="O32" s="82">
        <f t="shared" si="4"/>
        <v>1.5013190297307928</v>
      </c>
      <c r="P32" s="76">
        <f>分析係数表!C35</f>
        <v>0.11069496462754891</v>
      </c>
      <c r="Q32" s="82">
        <f t="shared" si="5"/>
        <v>0.16618845689071615</v>
      </c>
      <c r="R32" s="83">
        <v>0.19187940934952055</v>
      </c>
      <c r="S32" s="84">
        <f t="shared" si="6"/>
        <v>0.79121770776335243</v>
      </c>
      <c r="T32" s="85">
        <f>分析係数表!F35</f>
        <v>0.63380281690140849</v>
      </c>
      <c r="U32" s="86">
        <f t="shared" si="7"/>
        <v>0.50147601196268821</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投入係数表!F33</f>
        <v>7.3746312684365781E-3</v>
      </c>
      <c r="E33" s="77">
        <f t="shared" si="0"/>
        <v>0.73746312684365778</v>
      </c>
      <c r="F33" s="76">
        <f>分析係数表!C36</f>
        <v>0.6760350559081294</v>
      </c>
      <c r="G33" s="77">
        <f t="shared" si="1"/>
        <v>0.49855092618593611</v>
      </c>
      <c r="H33" s="77">
        <v>0.5526404232651031</v>
      </c>
      <c r="I33" s="77">
        <f t="shared" si="2"/>
        <v>0.5526404232651031</v>
      </c>
      <c r="J33" s="76">
        <f>分析係数表!G36</f>
        <v>4.0214477211796247E-3</v>
      </c>
      <c r="K33" s="78">
        <f t="shared" si="3"/>
        <v>2.2224145707711923E-3</v>
      </c>
      <c r="L33" s="79"/>
      <c r="M33" s="80"/>
      <c r="N33" s="81">
        <f>分析係数表!H36</f>
        <v>0.13227609397010043</v>
      </c>
      <c r="O33" s="82">
        <f t="shared" si="4"/>
        <v>2.9974895031182012</v>
      </c>
      <c r="P33" s="76">
        <f>分析係数表!C36</f>
        <v>0.6760350559081294</v>
      </c>
      <c r="Q33" s="82">
        <f t="shared" si="5"/>
        <v>2.0264079838245443</v>
      </c>
      <c r="R33" s="83">
        <v>2.0808564520058108</v>
      </c>
      <c r="S33" s="84">
        <f t="shared" si="6"/>
        <v>2.633496875270914</v>
      </c>
      <c r="T33" s="85">
        <f>分析係数表!F36</f>
        <v>0.90035746201966038</v>
      </c>
      <c r="U33" s="86">
        <f t="shared" si="7"/>
        <v>2.3710885628556264</v>
      </c>
      <c r="V33" s="87">
        <f>分析係数表!D36</f>
        <v>8.0428954423592495E-3</v>
      </c>
      <c r="W33" s="167">
        <f t="shared" si="8"/>
        <v>0</v>
      </c>
      <c r="X33" s="76">
        <f>分析係数表!E36</f>
        <v>0</v>
      </c>
      <c r="Y33" s="166">
        <f t="shared" si="9"/>
        <v>0</v>
      </c>
    </row>
    <row r="34" spans="1:25" x14ac:dyDescent="0.2">
      <c r="A34" s="6" t="s">
        <v>22</v>
      </c>
      <c r="B34" s="5" t="s">
        <v>377</v>
      </c>
      <c r="C34" s="90"/>
      <c r="D34" s="76">
        <f>投入係数表!F34</f>
        <v>2.5073746312684365E-2</v>
      </c>
      <c r="E34" s="77">
        <f t="shared" si="0"/>
        <v>2.5073746312684366</v>
      </c>
      <c r="F34" s="76">
        <f>分析係数表!C37</f>
        <v>0.1837517433751743</v>
      </c>
      <c r="G34" s="77">
        <f t="shared" si="1"/>
        <v>0.46073445979026006</v>
      </c>
      <c r="H34" s="77">
        <v>0.53441322740639396</v>
      </c>
      <c r="I34" s="77">
        <f t="shared" si="2"/>
        <v>0.53441322740639396</v>
      </c>
      <c r="J34" s="76">
        <f>分析係数表!G37</f>
        <v>0.39318023660403617</v>
      </c>
      <c r="K34" s="78">
        <f t="shared" si="3"/>
        <v>0.21012071919597256</v>
      </c>
      <c r="L34" s="79"/>
      <c r="M34" s="80"/>
      <c r="N34" s="81">
        <f>分析係数表!H37</f>
        <v>5.0938337801608578E-2</v>
      </c>
      <c r="O34" s="82">
        <f t="shared" si="4"/>
        <v>1.1543063321867069</v>
      </c>
      <c r="P34" s="76">
        <f>分析係数表!C37</f>
        <v>0.1837517433751743</v>
      </c>
      <c r="Q34" s="82">
        <f t="shared" si="5"/>
        <v>0.21210580092831047</v>
      </c>
      <c r="R34" s="83">
        <v>0.24354732095244738</v>
      </c>
      <c r="S34" s="84">
        <f t="shared" si="6"/>
        <v>0.77796054835884132</v>
      </c>
      <c r="T34" s="85">
        <f>分析係数表!F37</f>
        <v>0.67780097425191366</v>
      </c>
      <c r="U34" s="86">
        <f t="shared" si="7"/>
        <v>0.52730241760717567</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投入係数表!F35</f>
        <v>8.8495575221238937E-3</v>
      </c>
      <c r="E35" s="77">
        <f t="shared" si="0"/>
        <v>0.88495575221238942</v>
      </c>
      <c r="F35" s="76">
        <f>分析係数表!C38</f>
        <v>7.8895463510848529E-3</v>
      </c>
      <c r="G35" s="77">
        <f t="shared" si="1"/>
        <v>6.9818994257388085E-3</v>
      </c>
      <c r="H35" s="77">
        <v>8.5898552853920715E-3</v>
      </c>
      <c r="I35" s="77">
        <f t="shared" si="2"/>
        <v>8.5898552853920715E-3</v>
      </c>
      <c r="J35" s="76">
        <f>分析係数表!G38</f>
        <v>0.41666666666666669</v>
      </c>
      <c r="K35" s="78">
        <f t="shared" si="3"/>
        <v>3.5791063689133633E-3</v>
      </c>
      <c r="L35" s="79"/>
      <c r="M35" s="80"/>
      <c r="N35" s="81">
        <f>分析係数表!H38</f>
        <v>4.4667605761803064E-2</v>
      </c>
      <c r="O35" s="82">
        <f t="shared" si="4"/>
        <v>1.0122061771093067</v>
      </c>
      <c r="P35" s="76">
        <f>分析係数表!C38</f>
        <v>7.8895463510848529E-3</v>
      </c>
      <c r="Q35" s="82">
        <f t="shared" si="5"/>
        <v>7.9858475511582795E-3</v>
      </c>
      <c r="R35" s="83">
        <v>8.9445567993850419E-3</v>
      </c>
      <c r="S35" s="84">
        <f t="shared" si="6"/>
        <v>1.7534412084777115E-2</v>
      </c>
      <c r="T35" s="85">
        <f>分析係数表!F38</f>
        <v>0.70833333333333337</v>
      </c>
      <c r="U35" s="86">
        <f t="shared" si="7"/>
        <v>1.2420208560050458E-2</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投入係数表!F36</f>
        <v>0</v>
      </c>
      <c r="E36" s="77">
        <f t="shared" si="0"/>
        <v>0</v>
      </c>
      <c r="F36" s="76">
        <f>分析係数表!C39</f>
        <v>1</v>
      </c>
      <c r="G36" s="77">
        <f t="shared" si="1"/>
        <v>0</v>
      </c>
      <c r="H36" s="77">
        <v>0.16090542912861439</v>
      </c>
      <c r="I36" s="77">
        <f t="shared" si="2"/>
        <v>0.16090542912861439</v>
      </c>
      <c r="J36" s="76">
        <f>分析係数表!G39</f>
        <v>0.33114754098360655</v>
      </c>
      <c r="K36" s="78">
        <f t="shared" si="3"/>
        <v>5.3283437186852634E-2</v>
      </c>
      <c r="L36" s="79"/>
      <c r="M36" s="80"/>
      <c r="N36" s="81">
        <f>分析係数表!H39</f>
        <v>4.0896078520470756E-3</v>
      </c>
      <c r="O36" s="82">
        <f t="shared" si="4"/>
        <v>9.2674014180913117E-2</v>
      </c>
      <c r="P36" s="76">
        <f>分析係数表!C39</f>
        <v>1</v>
      </c>
      <c r="Q36" s="82">
        <f t="shared" si="5"/>
        <v>9.2674014180913117E-2</v>
      </c>
      <c r="R36" s="83">
        <v>0.14328857933681591</v>
      </c>
      <c r="S36" s="84">
        <f t="shared" si="6"/>
        <v>0.30419400846543032</v>
      </c>
      <c r="T36" s="85">
        <f>分析係数表!F39</f>
        <v>0.68196721311475406</v>
      </c>
      <c r="U36" s="86">
        <f t="shared" si="7"/>
        <v>0.20745034019937542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投入係数表!F37</f>
        <v>0</v>
      </c>
      <c r="E37" s="77">
        <f t="shared" si="0"/>
        <v>0</v>
      </c>
      <c r="F37" s="76">
        <f>分析係数表!C40</f>
        <v>0.77068092290377044</v>
      </c>
      <c r="G37" s="77">
        <f t="shared" si="1"/>
        <v>0</v>
      </c>
      <c r="H37" s="77">
        <v>2.5840929384221556E-4</v>
      </c>
      <c r="I37" s="77">
        <f t="shared" si="2"/>
        <v>2.5840929384221556E-4</v>
      </c>
      <c r="J37" s="76">
        <f>分析係数表!G40</f>
        <v>0.52989130434782605</v>
      </c>
      <c r="K37" s="78">
        <f t="shared" si="3"/>
        <v>1.3692883776965226E-4</v>
      </c>
      <c r="L37" s="79"/>
      <c r="M37" s="80"/>
      <c r="N37" s="81">
        <f>分析係数表!H40</f>
        <v>3.0172217930658426E-2</v>
      </c>
      <c r="O37" s="82">
        <f t="shared" si="4"/>
        <v>0.68372828240140349</v>
      </c>
      <c r="P37" s="76">
        <f>分析係数表!C40</f>
        <v>0.77068092290377044</v>
      </c>
      <c r="Q37" s="82">
        <f t="shared" si="5"/>
        <v>0.52693634369652342</v>
      </c>
      <c r="R37" s="83">
        <v>0.52703476420652107</v>
      </c>
      <c r="S37" s="84">
        <f t="shared" si="6"/>
        <v>0.52729317350036331</v>
      </c>
      <c r="T37" s="85">
        <f>分析係数表!F40</f>
        <v>0.69599184782608692</v>
      </c>
      <c r="U37" s="86">
        <f t="shared" si="7"/>
        <v>0.36699175017059932</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投入係数表!F38</f>
        <v>0</v>
      </c>
      <c r="E38" s="77">
        <f t="shared" si="0"/>
        <v>0</v>
      </c>
      <c r="F38" s="76">
        <f>分析係数表!C41</f>
        <v>0.61174300645557944</v>
      </c>
      <c r="G38" s="77">
        <f t="shared" si="1"/>
        <v>0</v>
      </c>
      <c r="H38" s="77">
        <v>2.4198898951737265E-3</v>
      </c>
      <c r="I38" s="77">
        <f t="shared" si="2"/>
        <v>2.4198898951737265E-3</v>
      </c>
      <c r="J38" s="76">
        <f>分析係数表!G41</f>
        <v>0.45221971407072986</v>
      </c>
      <c r="K38" s="78">
        <f t="shared" si="3"/>
        <v>1.0943219164781112E-3</v>
      </c>
      <c r="L38" s="79"/>
      <c r="M38" s="80"/>
      <c r="N38" s="81">
        <f>分析係数表!H41</f>
        <v>5.2210660244467667E-2</v>
      </c>
      <c r="O38" s="82">
        <f t="shared" si="4"/>
        <v>1.1831382477096575</v>
      </c>
      <c r="P38" s="76">
        <f>分析係数表!C41</f>
        <v>0.61174300645557944</v>
      </c>
      <c r="Q38" s="82">
        <f t="shared" si="5"/>
        <v>0.723776548706492</v>
      </c>
      <c r="R38" s="83">
        <v>0.73362433845485675</v>
      </c>
      <c r="S38" s="84">
        <f t="shared" si="6"/>
        <v>0.73604422835003047</v>
      </c>
      <c r="T38" s="85">
        <f>分析係数表!F41</f>
        <v>0.5410082768999247</v>
      </c>
      <c r="U38" s="86">
        <f t="shared" si="7"/>
        <v>0.39820601970178471</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投入係数表!F39</f>
        <v>1.4749262536873156E-3</v>
      </c>
      <c r="E39" s="77">
        <f>$C$8*D39</f>
        <v>0.14749262536873156</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0.34186414120070174</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投入係数表!F40</f>
        <v>5.8997050147492625E-2</v>
      </c>
      <c r="E40" s="77">
        <f>$C$8*D40</f>
        <v>5.8997050147492622</v>
      </c>
      <c r="F40" s="76">
        <f>分析係数表!C43</f>
        <v>0.17601918465227817</v>
      </c>
      <c r="G40" s="77">
        <f>E40*F40</f>
        <v>1.0384612663851218</v>
      </c>
      <c r="H40" s="77">
        <v>1.1969152535678202</v>
      </c>
      <c r="I40" s="77">
        <f>C40+H40</f>
        <v>1.1969152535678202</v>
      </c>
      <c r="J40" s="76">
        <f>分析係数表!G43</f>
        <v>0.3244228432563791</v>
      </c>
      <c r="K40" s="78">
        <f>I40*J40</f>
        <v>0.38830664969940221</v>
      </c>
      <c r="L40" s="79"/>
      <c r="M40" s="80"/>
      <c r="N40" s="81">
        <f>分析係数表!H43</f>
        <v>4.0396237560776115E-2</v>
      </c>
      <c r="O40" s="82">
        <f t="shared" si="4"/>
        <v>0.91541331785368629</v>
      </c>
      <c r="P40" s="76">
        <f>分析係数表!C43</f>
        <v>0.17601918465227817</v>
      </c>
      <c r="Q40" s="82">
        <f>O40*P40</f>
        <v>0.16113030582844262</v>
      </c>
      <c r="R40" s="83">
        <v>0.22245971965935454</v>
      </c>
      <c r="S40" s="84">
        <f>I40+R40</f>
        <v>1.4193749732271748</v>
      </c>
      <c r="T40" s="85">
        <f>分析係数表!F43</f>
        <v>0.59416767922235725</v>
      </c>
      <c r="U40" s="86">
        <f t="shared" si="7"/>
        <v>0.84334673378868585</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投入係数表!F41</f>
        <v>0</v>
      </c>
      <c r="E41" s="77">
        <f>$C$8*D41</f>
        <v>0</v>
      </c>
      <c r="F41" s="76">
        <f>分析係数表!C44</f>
        <v>0.35545171339563864</v>
      </c>
      <c r="G41" s="77">
        <f>E41*F41</f>
        <v>0</v>
      </c>
      <c r="H41" s="77">
        <v>5.3522580587349615E-4</v>
      </c>
      <c r="I41" s="77">
        <f>C41+H41</f>
        <v>5.3522580587349615E-4</v>
      </c>
      <c r="J41" s="76">
        <f>分析係数表!G44</f>
        <v>0.26461880088823092</v>
      </c>
      <c r="K41" s="78">
        <f>I41*J41</f>
        <v>1.4163081095468162E-4</v>
      </c>
      <c r="L41" s="79"/>
      <c r="M41" s="80"/>
      <c r="N41" s="81">
        <f>分析係数表!H44</f>
        <v>0.11582678238742218</v>
      </c>
      <c r="O41" s="82">
        <f t="shared" si="4"/>
        <v>2.624734023857195</v>
      </c>
      <c r="P41" s="76">
        <f>分析係数表!C44</f>
        <v>0.35545171339563864</v>
      </c>
      <c r="Q41" s="82">
        <f>O41*P41</f>
        <v>0.93296620598786906</v>
      </c>
      <c r="R41" s="83">
        <v>0.9446801928728934</v>
      </c>
      <c r="S41" s="84">
        <f>I41+R41</f>
        <v>0.94521541867876691</v>
      </c>
      <c r="T41" s="85">
        <f>分析係数表!F44</f>
        <v>0.46669133974833454</v>
      </c>
      <c r="U41" s="86">
        <f t="shared" si="7"/>
        <v>0.4411238500939767</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投入係数表!F42</f>
        <v>1.1799410029498525E-2</v>
      </c>
      <c r="E42" s="77">
        <f>$C$8*D42</f>
        <v>1.1799410029498525</v>
      </c>
      <c r="F42" s="76">
        <f>分析係数表!C45</f>
        <v>1</v>
      </c>
      <c r="G42" s="77">
        <f>E42*F42</f>
        <v>1.1799410029498525</v>
      </c>
      <c r="H42" s="77">
        <v>1.2469259705641138</v>
      </c>
      <c r="I42" s="77">
        <f>C42+H42</f>
        <v>1.2469259705641138</v>
      </c>
      <c r="J42" s="76">
        <f>分析係数表!G45</f>
        <v>0</v>
      </c>
      <c r="K42" s="78">
        <f>I42*J42</f>
        <v>0</v>
      </c>
      <c r="L42" s="79"/>
      <c r="M42" s="80"/>
      <c r="N42" s="81">
        <f>分析係数表!H45</f>
        <v>0</v>
      </c>
      <c r="O42" s="82">
        <f t="shared" si="4"/>
        <v>0</v>
      </c>
      <c r="P42" s="76">
        <f>分析係数表!C45</f>
        <v>1</v>
      </c>
      <c r="Q42" s="82">
        <f>O42*P42</f>
        <v>0</v>
      </c>
      <c r="R42" s="83">
        <v>7.3232295992460325E-2</v>
      </c>
      <c r="S42" s="84">
        <f>I42+R42</f>
        <v>1.3201582665565741</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1.7699115044247787E-2</v>
      </c>
      <c r="E43" s="77">
        <f>$C$8*D43</f>
        <v>1.7699115044247788</v>
      </c>
      <c r="F43" s="76">
        <f>分析係数表!C46</f>
        <v>0.4567198177676538</v>
      </c>
      <c r="G43" s="77">
        <f>E43*F43</f>
        <v>0.80835365976575901</v>
      </c>
      <c r="H43" s="77">
        <v>0.84005172090523361</v>
      </c>
      <c r="I43" s="77">
        <f>C43+H43</f>
        <v>0.84005172090523361</v>
      </c>
      <c r="J43" s="76">
        <f>分析係数表!G46</f>
        <v>7.462686567164179E-3</v>
      </c>
      <c r="K43" s="78">
        <f>I43*J43</f>
        <v>6.2690426933226387E-3</v>
      </c>
      <c r="L43" s="79"/>
      <c r="M43" s="80"/>
      <c r="N43" s="81">
        <f>分析係数表!H46</f>
        <v>2.3901485890852909E-2</v>
      </c>
      <c r="O43" s="82">
        <f t="shared" si="4"/>
        <v>0.54162812732400334</v>
      </c>
      <c r="P43" s="76">
        <f>分析係数表!C46</f>
        <v>0.4567198177676538</v>
      </c>
      <c r="Q43" s="82">
        <f>O43*P43</f>
        <v>0.24737229960925439</v>
      </c>
      <c r="R43" s="83">
        <v>0.26424747003471327</v>
      </c>
      <c r="S43" s="84">
        <f>I43+R43</f>
        <v>1.1042991909399469</v>
      </c>
      <c r="T43" s="85">
        <f>分析係数表!F46</f>
        <v>0.31592039800995025</v>
      </c>
      <c r="U43" s="86">
        <f t="shared" si="7"/>
        <v>0.34887063992381406</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投入係数表!F44</f>
        <v>0.37463126843657818</v>
      </c>
      <c r="E44" s="91">
        <f>SUM(E5:E43)</f>
        <v>37.463126843657818</v>
      </c>
      <c r="F44" s="92">
        <f>分析係数表!C47</f>
        <v>0.36342247216802481</v>
      </c>
      <c r="G44" s="91">
        <f>SUM(G5:G43)</f>
        <v>11.399533687748196</v>
      </c>
      <c r="H44" s="91">
        <f>SUM(H5:H43)</f>
        <v>13.71174223127548</v>
      </c>
      <c r="I44" s="91">
        <f>SUM(I5:I43)</f>
        <v>113.71174223127549</v>
      </c>
      <c r="J44" s="92">
        <f>分析係数表!G47</f>
        <v>0.19905001489523683</v>
      </c>
      <c r="K44" s="93">
        <f>SUM(K5:K43)</f>
        <v>36.141715932648502</v>
      </c>
      <c r="L44" s="94">
        <f>最終需要_まとめ!$L$33</f>
        <v>0.627</v>
      </c>
      <c r="M44" s="91">
        <f>K44*L44</f>
        <v>22.660855889770612</v>
      </c>
      <c r="N44" s="95">
        <f>分析係数表!H47</f>
        <v>1</v>
      </c>
      <c r="O44" s="96">
        <f>SUM(O5:O43)</f>
        <v>22.660855889770612</v>
      </c>
      <c r="P44" s="92">
        <f>分析係数表!C47</f>
        <v>0.36342247216802481</v>
      </c>
      <c r="Q44" s="96">
        <f>SUM(Q5:Q43)</f>
        <v>6.8203381134176366</v>
      </c>
      <c r="R44" s="91">
        <f>SUM(R5:R43)</f>
        <v>7.6198850181222442</v>
      </c>
      <c r="S44" s="97">
        <f>SUM(S5:S43)</f>
        <v>121.33162724939771</v>
      </c>
      <c r="T44" s="98">
        <f>分析係数表!F47</f>
        <v>0.46090827844162724</v>
      </c>
      <c r="U44" s="99">
        <f>SUM(U5:U43)</f>
        <v>65.653050049825453</v>
      </c>
      <c r="V44" s="100">
        <f>分析係数表!D47</f>
        <v>7.2937009698454208E-2</v>
      </c>
      <c r="W44" s="164">
        <f>SUM(W5:W43)</f>
        <v>2</v>
      </c>
      <c r="X44" s="92">
        <f>分析係数表!E47</f>
        <v>5.555923339181093E-2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2015年神河町産業連関表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9.8684210526315791E-2</v>
      </c>
      <c r="E5" s="77">
        <f t="shared" ref="E5:E38" si="0">$C$9*D5</f>
        <v>9.8684210526315788</v>
      </c>
      <c r="F5" s="76">
        <f>分析係数表!C8</f>
        <v>0.28540305010893241</v>
      </c>
      <c r="G5" s="77">
        <f t="shared" ref="G5:G38" si="1">E5*F5</f>
        <v>2.816477468180254</v>
      </c>
      <c r="H5" s="77">
        <f t="array" ref="H5:H43">MMULT(逆行列係数!C5:AO43,'5'!G5:G43)</f>
        <v>2.9577219545850451</v>
      </c>
      <c r="I5" s="77">
        <f t="shared" ref="I5:I38" si="2">C5+H5</f>
        <v>2.9577219545850451</v>
      </c>
      <c r="J5" s="76">
        <f>分析係数表!G8</f>
        <v>0.12073170731707317</v>
      </c>
      <c r="K5" s="78">
        <f t="shared" ref="K5:K38" si="3">I5*J5</f>
        <v>0.35709082134624326</v>
      </c>
      <c r="L5" s="79" t="s">
        <v>180</v>
      </c>
      <c r="M5" s="80" t="s">
        <v>180</v>
      </c>
      <c r="N5" s="81">
        <f>分析係数表!H8</f>
        <v>1.3177625301040578E-2</v>
      </c>
      <c r="O5" s="82">
        <f t="shared" ref="O5:O43" si="4">$M$44*N5</f>
        <v>0.10999996987447556</v>
      </c>
      <c r="P5" s="76">
        <f>分析係数表!C8</f>
        <v>0.28540305010893241</v>
      </c>
      <c r="Q5" s="82">
        <f t="shared" ref="Q5:Q38" si="5">O5*P5</f>
        <v>3.1394326914066004E-2</v>
      </c>
      <c r="R5" s="83">
        <f t="array" ref="R5:R43">MMULT(逆行列係数!C5:AO43,'5'!Q5:Q43)</f>
        <v>3.6315010344858414E-2</v>
      </c>
      <c r="S5" s="84">
        <f t="shared" ref="S5:S38" si="6">I5+R5</f>
        <v>2.9940369649299035</v>
      </c>
      <c r="T5" s="85">
        <f>分析係数表!F8</f>
        <v>0.44634146341463415</v>
      </c>
      <c r="U5" s="86">
        <f t="shared" ref="U5:U43" si="7">S5*T5</f>
        <v>1.3363628404443229</v>
      </c>
      <c r="V5" s="87">
        <f>分析係数表!D8</f>
        <v>0.27682926829268295</v>
      </c>
      <c r="W5" s="167">
        <f t="shared" ref="W5:W43" si="8">ROUND(S5*V5,0)</f>
        <v>1</v>
      </c>
      <c r="X5" s="76">
        <f>分析係数表!E8</f>
        <v>8.658536585365853E-2</v>
      </c>
      <c r="Y5" s="166">
        <f t="shared" ref="Y5:Y43" si="9">ROUND(S5*X5,0)</f>
        <v>0</v>
      </c>
    </row>
    <row r="6" spans="1:25" x14ac:dyDescent="0.2">
      <c r="A6" s="6" t="s">
        <v>219</v>
      </c>
      <c r="B6" s="5" t="s">
        <v>265</v>
      </c>
      <c r="C6" s="90"/>
      <c r="D6" s="76">
        <f>投入係数表!G6</f>
        <v>1.1150758251561107E-4</v>
      </c>
      <c r="E6" s="77">
        <f t="shared" si="0"/>
        <v>1.1150758251561107E-2</v>
      </c>
      <c r="F6" s="76">
        <f>分析係数表!C9</f>
        <v>1</v>
      </c>
      <c r="G6" s="77">
        <f t="shared" si="1"/>
        <v>1.1150758251561107E-2</v>
      </c>
      <c r="H6" s="77">
        <v>2.0830099024335417E-2</v>
      </c>
      <c r="I6" s="77">
        <f t="shared" si="2"/>
        <v>2.0830099024335417E-2</v>
      </c>
      <c r="J6" s="76">
        <f>分析係数表!G9</f>
        <v>0.24766355140186916</v>
      </c>
      <c r="K6" s="78">
        <f t="shared" si="3"/>
        <v>5.158856300419519E-3</v>
      </c>
      <c r="L6" s="79"/>
      <c r="M6" s="80"/>
      <c r="N6" s="81">
        <f>分析係数表!H9</f>
        <v>6.816013086745127E-4</v>
      </c>
      <c r="O6" s="82">
        <f t="shared" si="4"/>
        <v>5.6896536141970121E-3</v>
      </c>
      <c r="P6" s="76">
        <f>分析係数表!C9</f>
        <v>1</v>
      </c>
      <c r="Q6" s="82">
        <f t="shared" si="5"/>
        <v>5.6896536141970121E-3</v>
      </c>
      <c r="R6" s="83">
        <v>7.1767590115405407E-3</v>
      </c>
      <c r="S6" s="84">
        <f t="shared" si="6"/>
        <v>2.8006858035875958E-2</v>
      </c>
      <c r="T6" s="85">
        <f>分析係数表!F9</f>
        <v>0.64018691588785048</v>
      </c>
      <c r="U6" s="86">
        <f t="shared" si="7"/>
        <v>1.7929624069696292E-2</v>
      </c>
      <c r="V6" s="87">
        <f>分析係数表!D9</f>
        <v>0.1822429906542056</v>
      </c>
      <c r="W6" s="167">
        <f t="shared" si="8"/>
        <v>0</v>
      </c>
      <c r="X6" s="76">
        <f>分析係数表!E9</f>
        <v>0.10981308411214953</v>
      </c>
      <c r="Y6" s="166">
        <f t="shared" si="9"/>
        <v>0</v>
      </c>
    </row>
    <row r="7" spans="1:25" x14ac:dyDescent="0.2">
      <c r="A7" s="6" t="s">
        <v>220</v>
      </c>
      <c r="B7" s="5" t="s">
        <v>266</v>
      </c>
      <c r="C7" s="90"/>
      <c r="D7" s="76">
        <f>投入係数表!G7</f>
        <v>6.0214094558429972E-3</v>
      </c>
      <c r="E7" s="77">
        <f t="shared" si="0"/>
        <v>0.60214094558429976</v>
      </c>
      <c r="F7" s="76">
        <f>分析係数表!C10</f>
        <v>0</v>
      </c>
      <c r="G7" s="77">
        <f t="shared" si="1"/>
        <v>0</v>
      </c>
      <c r="H7" s="77">
        <v>0</v>
      </c>
      <c r="I7" s="77">
        <f t="shared" si="2"/>
        <v>0</v>
      </c>
      <c r="J7" s="76">
        <f>分析係数表!G10</f>
        <v>0</v>
      </c>
      <c r="K7" s="78">
        <f t="shared" si="3"/>
        <v>0</v>
      </c>
      <c r="L7" s="79"/>
      <c r="M7" s="80"/>
      <c r="N7" s="81">
        <f>分析係数表!H10</f>
        <v>1.3632026173490254E-3</v>
      </c>
      <c r="O7" s="82">
        <f t="shared" si="4"/>
        <v>1.1379307228394024E-2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投入係数表!G8</f>
        <v>2.2301516503122213E-4</v>
      </c>
      <c r="E8" s="77">
        <f t="shared" si="0"/>
        <v>2.2301516503122214E-2</v>
      </c>
      <c r="F8" s="76">
        <f>分析係数表!C11</f>
        <v>8.7822458270106263E-2</v>
      </c>
      <c r="G8" s="77">
        <f t="shared" si="1"/>
        <v>1.9585740024555369E-3</v>
      </c>
      <c r="H8" s="77">
        <v>4.3667702337463699E-2</v>
      </c>
      <c r="I8" s="77">
        <f t="shared" si="2"/>
        <v>4.3667702337463699E-2</v>
      </c>
      <c r="J8" s="76">
        <f>分析係数表!G11</f>
        <v>0.34070796460176989</v>
      </c>
      <c r="K8" s="78">
        <f t="shared" si="3"/>
        <v>1.4877933982233206E-2</v>
      </c>
      <c r="L8" s="79"/>
      <c r="M8" s="80"/>
      <c r="N8" s="81">
        <f>分析係数表!H11</f>
        <v>0</v>
      </c>
      <c r="O8" s="82">
        <f t="shared" si="4"/>
        <v>0</v>
      </c>
      <c r="P8" s="76">
        <f>分析係数表!C11</f>
        <v>8.7822458270106263E-2</v>
      </c>
      <c r="Q8" s="82">
        <f t="shared" si="5"/>
        <v>0</v>
      </c>
      <c r="R8" s="83">
        <v>7.6089325762787909E-3</v>
      </c>
      <c r="S8" s="84">
        <f t="shared" si="6"/>
        <v>5.1276634913742486E-2</v>
      </c>
      <c r="T8" s="85">
        <f>分析係数表!F11</f>
        <v>0.55309734513274333</v>
      </c>
      <c r="U8" s="86">
        <f t="shared" si="7"/>
        <v>2.8360970638131904E-2</v>
      </c>
      <c r="V8" s="87">
        <f>分析係数表!D11</f>
        <v>2.2123893805309734E-2</v>
      </c>
      <c r="W8" s="167">
        <f t="shared" si="8"/>
        <v>0</v>
      </c>
      <c r="X8" s="76">
        <f>分析係数表!E11</f>
        <v>1.0324483775811209E-2</v>
      </c>
      <c r="Y8" s="166">
        <f t="shared" si="9"/>
        <v>0</v>
      </c>
    </row>
    <row r="9" spans="1:25" x14ac:dyDescent="0.2">
      <c r="A9" s="6" t="s">
        <v>222</v>
      </c>
      <c r="B9" s="5" t="s">
        <v>190</v>
      </c>
      <c r="C9" s="75">
        <f>最終需要_まとめ!C10</f>
        <v>100</v>
      </c>
      <c r="D9" s="76">
        <f>投入係数表!G9</f>
        <v>0.14161462979482606</v>
      </c>
      <c r="E9" s="77">
        <f t="shared" si="0"/>
        <v>14.161462979482605</v>
      </c>
      <c r="F9" s="76">
        <f>分析係数表!C12</f>
        <v>5.1649194579391433E-2</v>
      </c>
      <c r="G9" s="77">
        <f t="shared" si="1"/>
        <v>0.73142815695614549</v>
      </c>
      <c r="H9" s="77">
        <v>0.75737298034208456</v>
      </c>
      <c r="I9" s="77">
        <f t="shared" si="2"/>
        <v>100.75737298034208</v>
      </c>
      <c r="J9" s="76">
        <f>分析係数表!G12</f>
        <v>0.11451828724353257</v>
      </c>
      <c r="K9" s="78">
        <f t="shared" si="3"/>
        <v>11.538561780866562</v>
      </c>
      <c r="L9" s="79"/>
      <c r="M9" s="80"/>
      <c r="N9" s="81">
        <f>分析係数表!H12</f>
        <v>9.8559549234334534E-2</v>
      </c>
      <c r="O9" s="82">
        <f t="shared" si="4"/>
        <v>0.82272391261288791</v>
      </c>
      <c r="P9" s="76">
        <f>分析係数表!C12</f>
        <v>5.1649194579391433E-2</v>
      </c>
      <c r="Q9" s="82">
        <f t="shared" si="5"/>
        <v>4.2493027447661279E-2</v>
      </c>
      <c r="R9" s="83">
        <v>4.5724883637680604E-2</v>
      </c>
      <c r="S9" s="84">
        <f t="shared" si="6"/>
        <v>100.80309786397976</v>
      </c>
      <c r="T9" s="85">
        <f>分析係数表!F12</f>
        <v>0.48360838537020517</v>
      </c>
      <c r="U9" s="86">
        <f t="shared" si="7"/>
        <v>48.74922339831403</v>
      </c>
      <c r="V9" s="87">
        <f>分析係数表!D12</f>
        <v>3.2560214094558428E-2</v>
      </c>
      <c r="W9" s="167">
        <f t="shared" si="8"/>
        <v>3</v>
      </c>
      <c r="X9" s="76">
        <f>分析係数表!E12</f>
        <v>3.6685994647636042E-2</v>
      </c>
      <c r="Y9" s="166">
        <f t="shared" si="9"/>
        <v>4</v>
      </c>
    </row>
    <row r="10" spans="1:25" x14ac:dyDescent="0.2">
      <c r="A10" s="6" t="s">
        <v>223</v>
      </c>
      <c r="B10" s="5" t="s">
        <v>28</v>
      </c>
      <c r="C10" s="90"/>
      <c r="D10" s="76">
        <f>投入係数表!G10</f>
        <v>6.6904549509366632E-4</v>
      </c>
      <c r="E10" s="77">
        <f t="shared" si="0"/>
        <v>6.6904549509366626E-2</v>
      </c>
      <c r="F10" s="76">
        <f>分析係数表!C13</f>
        <v>0</v>
      </c>
      <c r="G10" s="77">
        <f t="shared" si="1"/>
        <v>0</v>
      </c>
      <c r="H10" s="77">
        <v>0</v>
      </c>
      <c r="I10" s="77">
        <f t="shared" si="2"/>
        <v>0</v>
      </c>
      <c r="J10" s="76">
        <f>分析係数表!G13</f>
        <v>0.24034334763948498</v>
      </c>
      <c r="K10" s="78">
        <f t="shared" si="3"/>
        <v>0</v>
      </c>
      <c r="L10" s="79"/>
      <c r="M10" s="80"/>
      <c r="N10" s="81">
        <f>分析係数表!H13</f>
        <v>1.4677148180124507E-2</v>
      </c>
      <c r="O10" s="82">
        <f t="shared" si="4"/>
        <v>0.12251720782570899</v>
      </c>
      <c r="P10" s="76">
        <f>分析係数表!C13</f>
        <v>0</v>
      </c>
      <c r="Q10" s="82">
        <f t="shared" si="5"/>
        <v>0</v>
      </c>
      <c r="R10" s="83">
        <v>0</v>
      </c>
      <c r="S10" s="84">
        <f t="shared" si="6"/>
        <v>0</v>
      </c>
      <c r="T10" s="85">
        <f>分析係数表!F13</f>
        <v>0.37768240343347642</v>
      </c>
      <c r="U10" s="86">
        <f t="shared" si="7"/>
        <v>0</v>
      </c>
      <c r="V10" s="87">
        <f>分析係数表!D13</f>
        <v>0.18454935622317598</v>
      </c>
      <c r="W10" s="167">
        <f t="shared" si="8"/>
        <v>0</v>
      </c>
      <c r="X10" s="76">
        <f>分析係数表!E13</f>
        <v>0.16738197424892703</v>
      </c>
      <c r="Y10" s="166">
        <f t="shared" si="9"/>
        <v>0</v>
      </c>
    </row>
    <row r="11" spans="1:25" x14ac:dyDescent="0.2">
      <c r="A11" s="6" t="s">
        <v>224</v>
      </c>
      <c r="B11" s="5" t="s">
        <v>267</v>
      </c>
      <c r="C11" s="90"/>
      <c r="D11" s="76">
        <f>投入係数表!G11</f>
        <v>2.1186440677966101E-2</v>
      </c>
      <c r="E11" s="77">
        <f t="shared" si="0"/>
        <v>2.1186440677966099</v>
      </c>
      <c r="F11" s="76">
        <f>分析係数表!C14</f>
        <v>0.34108258154059679</v>
      </c>
      <c r="G11" s="77">
        <f t="shared" si="1"/>
        <v>0.72263258800973884</v>
      </c>
      <c r="H11" s="77">
        <v>1.1281549594768743</v>
      </c>
      <c r="I11" s="77">
        <f t="shared" si="2"/>
        <v>1.1281549594768743</v>
      </c>
      <c r="J11" s="76">
        <f>分析係数表!G14</f>
        <v>0.16056603773584904</v>
      </c>
      <c r="K11" s="78">
        <f t="shared" si="3"/>
        <v>0.18114337179524903</v>
      </c>
      <c r="L11" s="79"/>
      <c r="M11" s="80"/>
      <c r="N11" s="81">
        <f>分析係数表!H14</f>
        <v>1.2723224428590903E-3</v>
      </c>
      <c r="O11" s="82">
        <f t="shared" si="4"/>
        <v>1.0620686746501089E-2</v>
      </c>
      <c r="P11" s="76">
        <f>分析係数表!C14</f>
        <v>0.34108258154059679</v>
      </c>
      <c r="Q11" s="82">
        <f t="shared" si="5"/>
        <v>3.6225312532305932E-3</v>
      </c>
      <c r="R11" s="83">
        <v>2.3163746177850431E-2</v>
      </c>
      <c r="S11" s="84">
        <f t="shared" si="6"/>
        <v>1.1513187056547247</v>
      </c>
      <c r="T11" s="85">
        <f>分析係数表!F14</f>
        <v>0.29226415094339625</v>
      </c>
      <c r="U11" s="86">
        <f t="shared" si="7"/>
        <v>0.33648918397342809</v>
      </c>
      <c r="V11" s="87">
        <f>分析係数表!D14</f>
        <v>2.69811320754717E-2</v>
      </c>
      <c r="W11" s="167">
        <f t="shared" si="8"/>
        <v>0</v>
      </c>
      <c r="X11" s="76">
        <f>分析係数表!E14</f>
        <v>2.358490566037736E-2</v>
      </c>
      <c r="Y11" s="166">
        <f t="shared" si="9"/>
        <v>0</v>
      </c>
    </row>
    <row r="12" spans="1:25" x14ac:dyDescent="0.2">
      <c r="A12" s="6" t="s">
        <v>225</v>
      </c>
      <c r="B12" s="5" t="s">
        <v>29</v>
      </c>
      <c r="C12" s="90"/>
      <c r="D12" s="76">
        <f>投入係数表!G12</f>
        <v>1.1819803746654773E-2</v>
      </c>
      <c r="E12" s="77">
        <f t="shared" si="0"/>
        <v>1.1819803746654773</v>
      </c>
      <c r="F12" s="76">
        <f>分析係数表!C15</f>
        <v>0</v>
      </c>
      <c r="G12" s="77">
        <f t="shared" si="1"/>
        <v>0</v>
      </c>
      <c r="H12" s="77">
        <v>0</v>
      </c>
      <c r="I12" s="77">
        <f t="shared" si="2"/>
        <v>0</v>
      </c>
      <c r="J12" s="76">
        <f>分析係数表!G15</f>
        <v>9.6124031007751937E-2</v>
      </c>
      <c r="K12" s="78">
        <f t="shared" si="3"/>
        <v>0</v>
      </c>
      <c r="L12" s="79"/>
      <c r="M12" s="80"/>
      <c r="N12" s="81">
        <f>分析係数表!H15</f>
        <v>9.1334575362384696E-3</v>
      </c>
      <c r="O12" s="82">
        <f t="shared" si="4"/>
        <v>7.6241358430239964E-2</v>
      </c>
      <c r="P12" s="76">
        <f>分析係数表!C15</f>
        <v>0</v>
      </c>
      <c r="Q12" s="82">
        <f t="shared" si="5"/>
        <v>0</v>
      </c>
      <c r="R12" s="83">
        <v>0</v>
      </c>
      <c r="S12" s="84">
        <f t="shared" si="6"/>
        <v>0</v>
      </c>
      <c r="T12" s="85">
        <f>分析係数表!F15</f>
        <v>0.30232558139534882</v>
      </c>
      <c r="U12" s="86">
        <f t="shared" si="7"/>
        <v>0</v>
      </c>
      <c r="V12" s="87">
        <f>分析係数表!D15</f>
        <v>3.255813953488372E-2</v>
      </c>
      <c r="W12" s="167">
        <f t="shared" si="8"/>
        <v>0</v>
      </c>
      <c r="X12" s="76">
        <f>分析係数表!E15</f>
        <v>2.3255813953488372E-2</v>
      </c>
      <c r="Y12" s="166">
        <f t="shared" si="9"/>
        <v>0</v>
      </c>
    </row>
    <row r="13" spans="1:25" x14ac:dyDescent="0.2">
      <c r="A13" s="6" t="s">
        <v>226</v>
      </c>
      <c r="B13" s="5" t="s">
        <v>30</v>
      </c>
      <c r="C13" s="90"/>
      <c r="D13" s="76">
        <f>投入係数表!G13</f>
        <v>3.1222123104371097E-3</v>
      </c>
      <c r="E13" s="77">
        <f t="shared" si="0"/>
        <v>0.31222123104371097</v>
      </c>
      <c r="F13" s="76">
        <f>分析係数表!C16</f>
        <v>7.999999999999996E-2</v>
      </c>
      <c r="G13" s="77">
        <f t="shared" si="1"/>
        <v>2.4977698483496864E-2</v>
      </c>
      <c r="H13" s="77">
        <v>3.6792627536920475E-2</v>
      </c>
      <c r="I13" s="77">
        <f t="shared" si="2"/>
        <v>3.6792627536920475E-2</v>
      </c>
      <c r="J13" s="76">
        <f>分析係数表!G16</f>
        <v>3.4364261168384883E-2</v>
      </c>
      <c r="K13" s="78">
        <f t="shared" si="3"/>
        <v>1.2643514617498447E-3</v>
      </c>
      <c r="L13" s="79"/>
      <c r="M13" s="80"/>
      <c r="N13" s="81">
        <f>分析係数表!H16</f>
        <v>1.767619393829236E-2</v>
      </c>
      <c r="O13" s="82">
        <f t="shared" si="4"/>
        <v>0.14755168372817584</v>
      </c>
      <c r="P13" s="76">
        <f>分析係数表!C16</f>
        <v>7.999999999999996E-2</v>
      </c>
      <c r="Q13" s="82">
        <f t="shared" si="5"/>
        <v>1.1804134698254061E-2</v>
      </c>
      <c r="R13" s="83">
        <v>1.3841932135290762E-2</v>
      </c>
      <c r="S13" s="84">
        <f t="shared" si="6"/>
        <v>5.0634559672211241E-2</v>
      </c>
      <c r="T13" s="85">
        <f>分析係数表!F16</f>
        <v>0.28865979381443296</v>
      </c>
      <c r="U13" s="86">
        <f t="shared" si="7"/>
        <v>1.4616161554865099E-2</v>
      </c>
      <c r="V13" s="87">
        <f>分析係数表!D16</f>
        <v>3.4364261168384883E-2</v>
      </c>
      <c r="W13" s="167">
        <f t="shared" si="8"/>
        <v>0</v>
      </c>
      <c r="X13" s="76">
        <f>分析係数表!E16</f>
        <v>3.4364261168384883E-2</v>
      </c>
      <c r="Y13" s="166">
        <f t="shared" si="9"/>
        <v>0</v>
      </c>
    </row>
    <row r="14" spans="1:25" x14ac:dyDescent="0.2">
      <c r="A14" s="6" t="s">
        <v>2</v>
      </c>
      <c r="B14" s="5" t="s">
        <v>364</v>
      </c>
      <c r="C14" s="90"/>
      <c r="D14" s="76">
        <f>投入係数表!G14</f>
        <v>2.3751115075825155E-2</v>
      </c>
      <c r="E14" s="77">
        <f t="shared" si="0"/>
        <v>2.3751115075825155</v>
      </c>
      <c r="F14" s="76">
        <f>分析係数表!C17</f>
        <v>0.11736526946107784</v>
      </c>
      <c r="G14" s="77">
        <f t="shared" si="1"/>
        <v>0.27875560208752875</v>
      </c>
      <c r="H14" s="77">
        <v>0.30279889729971388</v>
      </c>
      <c r="I14" s="77">
        <f t="shared" si="2"/>
        <v>0.30279889729971388</v>
      </c>
      <c r="J14" s="76">
        <f>分析係数表!G17</f>
        <v>0.2134453781512605</v>
      </c>
      <c r="K14" s="78">
        <f t="shared" si="3"/>
        <v>6.4631025137922113E-2</v>
      </c>
      <c r="L14" s="79"/>
      <c r="M14" s="80"/>
      <c r="N14" s="81">
        <f>分析係数表!H17</f>
        <v>2.9081655836779205E-3</v>
      </c>
      <c r="O14" s="82">
        <f t="shared" si="4"/>
        <v>2.4275855420573915E-2</v>
      </c>
      <c r="P14" s="76">
        <f>分析係数表!C17</f>
        <v>0.11736526946107784</v>
      </c>
      <c r="Q14" s="82">
        <f t="shared" si="5"/>
        <v>2.8491423128338246E-3</v>
      </c>
      <c r="R14" s="83">
        <v>4.9598402126399318E-3</v>
      </c>
      <c r="S14" s="84">
        <f t="shared" si="6"/>
        <v>0.30775873751235383</v>
      </c>
      <c r="T14" s="85">
        <f>分析係数表!F17</f>
        <v>0.32436974789915968</v>
      </c>
      <c r="U14" s="86">
        <f t="shared" si="7"/>
        <v>9.982762410064587E-2</v>
      </c>
      <c r="V14" s="87">
        <f>分析係数表!D17</f>
        <v>3.0252100840336135E-2</v>
      </c>
      <c r="W14" s="167">
        <f t="shared" si="8"/>
        <v>0</v>
      </c>
      <c r="X14" s="76">
        <f>分析係数表!E17</f>
        <v>2.0168067226890758E-2</v>
      </c>
      <c r="Y14" s="166">
        <f t="shared" si="9"/>
        <v>0</v>
      </c>
    </row>
    <row r="15" spans="1:25" x14ac:dyDescent="0.2">
      <c r="A15" s="6" t="s">
        <v>3</v>
      </c>
      <c r="B15" s="5" t="s">
        <v>31</v>
      </c>
      <c r="C15" s="90"/>
      <c r="D15" s="76">
        <f>投入係数表!G15</f>
        <v>6.913470115967886E-3</v>
      </c>
      <c r="E15" s="77">
        <f t="shared" si="0"/>
        <v>0.69134701159678857</v>
      </c>
      <c r="F15" s="76">
        <f>分析係数表!C18</f>
        <v>0.3260188087774295</v>
      </c>
      <c r="G15" s="77">
        <f t="shared" si="1"/>
        <v>0.22539212917262075</v>
      </c>
      <c r="H15" s="77">
        <v>0.24153657700794323</v>
      </c>
      <c r="I15" s="77">
        <f t="shared" si="2"/>
        <v>0.24153657700794323</v>
      </c>
      <c r="J15" s="76">
        <f>分析係数表!G18</f>
        <v>0.2148626817447496</v>
      </c>
      <c r="K15" s="78">
        <f t="shared" si="3"/>
        <v>5.1897196675373909E-2</v>
      </c>
      <c r="L15" s="79"/>
      <c r="M15" s="80"/>
      <c r="N15" s="81">
        <f>分析係数表!H18</f>
        <v>4.544008724496751E-4</v>
      </c>
      <c r="O15" s="82">
        <f t="shared" si="4"/>
        <v>3.7931024094646744E-3</v>
      </c>
      <c r="P15" s="76">
        <f>分析係数表!C18</f>
        <v>0.3260188087774295</v>
      </c>
      <c r="Q15" s="82">
        <f t="shared" si="5"/>
        <v>1.2366227291044707E-3</v>
      </c>
      <c r="R15" s="83">
        <v>2.8198360806407632E-3</v>
      </c>
      <c r="S15" s="84">
        <f t="shared" si="6"/>
        <v>0.244356413088584</v>
      </c>
      <c r="T15" s="85">
        <f>分析係数表!F18</f>
        <v>0.44749596122778673</v>
      </c>
      <c r="U15" s="86">
        <f t="shared" si="7"/>
        <v>0.10934850795725003</v>
      </c>
      <c r="V15" s="87">
        <f>分析係数表!D18</f>
        <v>7.5928917609046853E-2</v>
      </c>
      <c r="W15" s="167">
        <f t="shared" si="8"/>
        <v>0</v>
      </c>
      <c r="X15" s="76">
        <f>分析係数表!E18</f>
        <v>7.1082390953150248E-2</v>
      </c>
      <c r="Y15" s="166">
        <f t="shared" si="9"/>
        <v>0</v>
      </c>
    </row>
    <row r="16" spans="1:25" x14ac:dyDescent="0.2">
      <c r="A16" s="6" t="s">
        <v>4</v>
      </c>
      <c r="B16" s="5" t="s">
        <v>32</v>
      </c>
      <c r="C16" s="90"/>
      <c r="D16" s="76">
        <f>投入係数表!G16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-1.3632026173490252E-4</v>
      </c>
      <c r="O16" s="82">
        <f t="shared" si="4"/>
        <v>-1.1379307228394024E-3</v>
      </c>
      <c r="P16" s="76">
        <f>分析係数表!C19</f>
        <v>0</v>
      </c>
      <c r="Q16" s="82">
        <f t="shared" si="5"/>
        <v>0</v>
      </c>
      <c r="R16" s="83">
        <v>0</v>
      </c>
      <c r="S16" s="84">
        <f t="shared" si="6"/>
        <v>0</v>
      </c>
      <c r="T16" s="85">
        <f>分析係数表!F19</f>
        <v>0.2</v>
      </c>
      <c r="U16" s="86">
        <f t="shared" si="7"/>
        <v>0</v>
      </c>
      <c r="V16" s="87">
        <f>分析係数表!D19</f>
        <v>0</v>
      </c>
      <c r="W16" s="167">
        <f t="shared" si="8"/>
        <v>0</v>
      </c>
      <c r="X16" s="76">
        <f>分析係数表!E19</f>
        <v>0</v>
      </c>
      <c r="Y16" s="166">
        <f t="shared" si="9"/>
        <v>0</v>
      </c>
    </row>
    <row r="17" spans="1:25" x14ac:dyDescent="0.2">
      <c r="A17" s="6" t="s">
        <v>5</v>
      </c>
      <c r="B17" s="5" t="s">
        <v>33</v>
      </c>
      <c r="C17" s="90"/>
      <c r="D17" s="76">
        <f>投入係数表!G17</f>
        <v>1.4495985727029437E-3</v>
      </c>
      <c r="E17" s="77">
        <f t="shared" si="0"/>
        <v>0.14495985727029437</v>
      </c>
      <c r="F17" s="76">
        <f>分析係数表!C20</f>
        <v>0.14381270903010035</v>
      </c>
      <c r="G17" s="77">
        <f t="shared" si="1"/>
        <v>2.0847069774657719E-2</v>
      </c>
      <c r="H17" s="77">
        <v>2.5217636602311692E-2</v>
      </c>
      <c r="I17" s="77">
        <f t="shared" si="2"/>
        <v>2.5217636602311692E-2</v>
      </c>
      <c r="J17" s="76">
        <f>分析係数表!G20</f>
        <v>0.10504201680672269</v>
      </c>
      <c r="K17" s="78">
        <f t="shared" si="3"/>
        <v>2.6489114078058502E-3</v>
      </c>
      <c r="L17" s="79"/>
      <c r="M17" s="80"/>
      <c r="N17" s="81">
        <f>分析係数表!H20</f>
        <v>5.9072113418457762E-4</v>
      </c>
      <c r="O17" s="82">
        <f t="shared" si="4"/>
        <v>4.931033132304077E-3</v>
      </c>
      <c r="P17" s="76">
        <f>分析係数表!C20</f>
        <v>0.14381270903010035</v>
      </c>
      <c r="Q17" s="82">
        <f t="shared" si="5"/>
        <v>7.0914523307383053E-4</v>
      </c>
      <c r="R17" s="83">
        <v>1.476942341043278E-3</v>
      </c>
      <c r="S17" s="84">
        <f t="shared" si="6"/>
        <v>2.6694578943354971E-2</v>
      </c>
      <c r="T17" s="85">
        <f>分析係数表!F20</f>
        <v>0.23109243697478993</v>
      </c>
      <c r="U17" s="86">
        <f t="shared" si="7"/>
        <v>6.1689153020358127E-3</v>
      </c>
      <c r="V17" s="87">
        <f>分析係数表!D20</f>
        <v>5.0420168067226892E-2</v>
      </c>
      <c r="W17" s="167">
        <f t="shared" si="8"/>
        <v>0</v>
      </c>
      <c r="X17" s="76">
        <f>分析係数表!E20</f>
        <v>5.4621848739495799E-2</v>
      </c>
      <c r="Y17" s="166">
        <f t="shared" si="9"/>
        <v>0</v>
      </c>
    </row>
    <row r="18" spans="1:25" x14ac:dyDescent="0.2">
      <c r="A18" s="6" t="s">
        <v>6</v>
      </c>
      <c r="B18" s="5" t="s">
        <v>34</v>
      </c>
      <c r="C18" s="90"/>
      <c r="D18" s="76">
        <f>投入係数表!G18</f>
        <v>3.0553077609277432E-2</v>
      </c>
      <c r="E18" s="77">
        <f t="shared" si="0"/>
        <v>3.055307760927743</v>
      </c>
      <c r="F18" s="76">
        <f>分析係数表!C21</f>
        <v>1.9047619047619091E-2</v>
      </c>
      <c r="G18" s="77">
        <f t="shared" si="1"/>
        <v>5.8196338303385713E-2</v>
      </c>
      <c r="H18" s="77">
        <v>5.9398605297031434E-2</v>
      </c>
      <c r="I18" s="77">
        <f t="shared" si="2"/>
        <v>5.9398605297031434E-2</v>
      </c>
      <c r="J18" s="76">
        <f>分析係数表!G21</f>
        <v>0.29914529914529914</v>
      </c>
      <c r="K18" s="78">
        <f t="shared" si="3"/>
        <v>1.776881355039402E-2</v>
      </c>
      <c r="L18" s="79"/>
      <c r="M18" s="80"/>
      <c r="N18" s="81">
        <f>分析係数表!H21</f>
        <v>9.5424183214431774E-4</v>
      </c>
      <c r="O18" s="82">
        <f t="shared" si="4"/>
        <v>7.9655150598758172E-3</v>
      </c>
      <c r="P18" s="76">
        <f>分析係数表!C21</f>
        <v>1.9047619047619091E-2</v>
      </c>
      <c r="Q18" s="82">
        <f t="shared" si="5"/>
        <v>1.5172409637858735E-4</v>
      </c>
      <c r="R18" s="83">
        <v>3.153320164474739E-4</v>
      </c>
      <c r="S18" s="84">
        <f t="shared" si="6"/>
        <v>5.9713937313478911E-2</v>
      </c>
      <c r="T18" s="85">
        <f>分析係数表!F21</f>
        <v>0.44444444444444442</v>
      </c>
      <c r="U18" s="86">
        <f t="shared" si="7"/>
        <v>2.6539527694879515E-2</v>
      </c>
      <c r="V18" s="87">
        <f>分析係数表!D21</f>
        <v>3.4188034188034191E-2</v>
      </c>
      <c r="W18" s="167">
        <f t="shared" si="8"/>
        <v>0</v>
      </c>
      <c r="X18" s="76">
        <f>分析係数表!E21</f>
        <v>8.5470085470085479E-3</v>
      </c>
      <c r="Y18" s="166">
        <f t="shared" si="9"/>
        <v>0</v>
      </c>
    </row>
    <row r="19" spans="1:25" x14ac:dyDescent="0.2">
      <c r="A19" s="6" t="s">
        <v>7</v>
      </c>
      <c r="B19" s="5" t="s">
        <v>268</v>
      </c>
      <c r="C19" s="90"/>
      <c r="D19" s="76">
        <f>投入係数表!G19</f>
        <v>0</v>
      </c>
      <c r="E19" s="77">
        <f t="shared" si="0"/>
        <v>0</v>
      </c>
      <c r="F19" s="76">
        <f>分析係数表!C22</f>
        <v>0</v>
      </c>
      <c r="G19" s="77">
        <f t="shared" si="1"/>
        <v>0</v>
      </c>
      <c r="H19" s="77">
        <v>0</v>
      </c>
      <c r="I19" s="77">
        <f t="shared" si="2"/>
        <v>0</v>
      </c>
      <c r="J19" s="76">
        <f>分析係数表!G22</f>
        <v>0.21739130434782608</v>
      </c>
      <c r="K19" s="78">
        <f t="shared" si="3"/>
        <v>0</v>
      </c>
      <c r="L19" s="79"/>
      <c r="M19" s="80"/>
      <c r="N19" s="81">
        <f>分析係数表!H22</f>
        <v>4.5440087244967509E-5</v>
      </c>
      <c r="O19" s="82">
        <f t="shared" si="4"/>
        <v>3.7931024094646742E-4</v>
      </c>
      <c r="P19" s="76">
        <f>分析係数表!C22</f>
        <v>0</v>
      </c>
      <c r="Q19" s="82">
        <f t="shared" si="5"/>
        <v>0</v>
      </c>
      <c r="R19" s="83">
        <v>0</v>
      </c>
      <c r="S19" s="84">
        <f t="shared" si="6"/>
        <v>0</v>
      </c>
      <c r="T19" s="85">
        <f>分析係数表!F22</f>
        <v>0.47826086956521741</v>
      </c>
      <c r="U19" s="86">
        <f t="shared" si="7"/>
        <v>0</v>
      </c>
      <c r="V19" s="87">
        <f>分析係数表!D22</f>
        <v>0.17391304347826086</v>
      </c>
      <c r="W19" s="167">
        <f t="shared" si="8"/>
        <v>0</v>
      </c>
      <c r="X19" s="76">
        <f>分析係数表!E22</f>
        <v>0.17391304347826086</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0.22047244094488189</v>
      </c>
      <c r="K20" s="78">
        <f t="shared" si="3"/>
        <v>0</v>
      </c>
      <c r="L20" s="79"/>
      <c r="M20" s="80"/>
      <c r="N20" s="81">
        <f>分析係数表!H23</f>
        <v>4.5440087244967509E-5</v>
      </c>
      <c r="O20" s="82">
        <f t="shared" si="4"/>
        <v>3.7931024094646742E-4</v>
      </c>
      <c r="P20" s="76">
        <f>分析係数表!C23</f>
        <v>0</v>
      </c>
      <c r="Q20" s="82">
        <f t="shared" si="5"/>
        <v>0</v>
      </c>
      <c r="R20" s="83">
        <v>0</v>
      </c>
      <c r="S20" s="84">
        <f t="shared" si="6"/>
        <v>0</v>
      </c>
      <c r="T20" s="85">
        <f>分析係数表!F23</f>
        <v>0.44094488188976377</v>
      </c>
      <c r="U20" s="86">
        <f t="shared" si="7"/>
        <v>0</v>
      </c>
      <c r="V20" s="87">
        <f>分析係数表!D23</f>
        <v>6.2992125984251968E-2</v>
      </c>
      <c r="W20" s="167">
        <f t="shared" si="8"/>
        <v>0</v>
      </c>
      <c r="X20" s="76">
        <f>分析係数表!E23</f>
        <v>3.937007874015748E-2</v>
      </c>
      <c r="Y20" s="166">
        <f t="shared" si="9"/>
        <v>0</v>
      </c>
    </row>
    <row r="21" spans="1:25" x14ac:dyDescent="0.2">
      <c r="A21" s="6" t="s">
        <v>9</v>
      </c>
      <c r="B21" s="5" t="s">
        <v>270</v>
      </c>
      <c r="C21" s="90"/>
      <c r="D21" s="76">
        <f>投入係数表!G21</f>
        <v>0</v>
      </c>
      <c r="E21" s="77">
        <f t="shared" si="0"/>
        <v>0</v>
      </c>
      <c r="F21" s="76">
        <f>分析係数表!C24</f>
        <v>1.5105740181268867E-2</v>
      </c>
      <c r="G21" s="77">
        <f t="shared" si="1"/>
        <v>0</v>
      </c>
      <c r="H21" s="77">
        <v>1.2070535486267812E-4</v>
      </c>
      <c r="I21" s="77">
        <f t="shared" si="2"/>
        <v>1.2070535486267812E-4</v>
      </c>
      <c r="J21" s="76">
        <f>分析係数表!G24</f>
        <v>0.33333333333333331</v>
      </c>
      <c r="K21" s="78">
        <f t="shared" si="3"/>
        <v>4.0235118287559371E-5</v>
      </c>
      <c r="L21" s="79"/>
      <c r="M21" s="80"/>
      <c r="N21" s="81">
        <f>分析係数表!H24</f>
        <v>4.0896078520470761E-4</v>
      </c>
      <c r="O21" s="82">
        <f t="shared" si="4"/>
        <v>3.4137921685182073E-3</v>
      </c>
      <c r="P21" s="76">
        <f>分析係数表!C24</f>
        <v>1.5105740181268867E-2</v>
      </c>
      <c r="Q21" s="82">
        <f t="shared" si="5"/>
        <v>5.1567857530486462E-5</v>
      </c>
      <c r="R21" s="83">
        <v>1.3268634503758991E-4</v>
      </c>
      <c r="S21" s="84">
        <f t="shared" si="6"/>
        <v>2.53391699900268E-4</v>
      </c>
      <c r="T21" s="85">
        <f>分析係数表!F24</f>
        <v>0.55555555555555558</v>
      </c>
      <c r="U21" s="86">
        <f t="shared" si="7"/>
        <v>1.4077316661126001E-4</v>
      </c>
      <c r="V21" s="87">
        <f>分析係数表!D24</f>
        <v>0</v>
      </c>
      <c r="W21" s="167">
        <f t="shared" si="8"/>
        <v>0</v>
      </c>
      <c r="X21" s="76">
        <f>分析係数表!E24</f>
        <v>0</v>
      </c>
      <c r="Y21" s="166">
        <f t="shared" si="9"/>
        <v>0</v>
      </c>
    </row>
    <row r="22" spans="1:25" x14ac:dyDescent="0.2">
      <c r="A22" s="6" t="s">
        <v>10</v>
      </c>
      <c r="B22" s="5" t="s">
        <v>271</v>
      </c>
      <c r="C22" s="90"/>
      <c r="D22" s="76">
        <f>投入係数表!G22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5.4528104693961008E-4</v>
      </c>
      <c r="O22" s="82">
        <f t="shared" si="4"/>
        <v>4.5517228913576095E-3</v>
      </c>
      <c r="P22" s="76">
        <f>分析係数表!C25</f>
        <v>0</v>
      </c>
      <c r="Q22" s="82">
        <f t="shared" si="5"/>
        <v>0</v>
      </c>
      <c r="R22" s="83">
        <v>0</v>
      </c>
      <c r="S22" s="84">
        <f t="shared" si="6"/>
        <v>0</v>
      </c>
      <c r="T22" s="85">
        <f>分析係数表!F25</f>
        <v>0.5</v>
      </c>
      <c r="U22" s="86">
        <f t="shared" si="7"/>
        <v>0</v>
      </c>
      <c r="V22" s="87">
        <f>分析係数表!D25</f>
        <v>0</v>
      </c>
      <c r="W22" s="167">
        <f t="shared" si="8"/>
        <v>0</v>
      </c>
      <c r="X22" s="76">
        <f>分析係数表!E25</f>
        <v>0</v>
      </c>
      <c r="Y22" s="166">
        <f t="shared" si="9"/>
        <v>0</v>
      </c>
    </row>
    <row r="23" spans="1:25" x14ac:dyDescent="0.2">
      <c r="A23" s="6" t="s">
        <v>11</v>
      </c>
      <c r="B23" s="5" t="s">
        <v>35</v>
      </c>
      <c r="C23" s="90"/>
      <c r="D23" s="76">
        <f>投入係数表!G23</f>
        <v>0</v>
      </c>
      <c r="E23" s="77">
        <f t="shared" si="0"/>
        <v>0</v>
      </c>
      <c r="F23" s="76">
        <f>分析係数表!C26</f>
        <v>0.3413940256045519</v>
      </c>
      <c r="G23" s="77">
        <f t="shared" si="1"/>
        <v>0</v>
      </c>
      <c r="H23" s="77">
        <v>3.4338524574334239E-3</v>
      </c>
      <c r="I23" s="77">
        <f t="shared" si="2"/>
        <v>3.4338524574334239E-3</v>
      </c>
      <c r="J23" s="76">
        <f>分析係数表!G26</f>
        <v>0.19709090909090909</v>
      </c>
      <c r="K23" s="78">
        <f t="shared" si="3"/>
        <v>6.7678110251960576E-4</v>
      </c>
      <c r="L23" s="79"/>
      <c r="M23" s="80"/>
      <c r="N23" s="81">
        <f>分析係数表!H26</f>
        <v>1.1996183032671423E-2</v>
      </c>
      <c r="O23" s="82">
        <f t="shared" si="4"/>
        <v>0.10013790360986742</v>
      </c>
      <c r="P23" s="76">
        <f>分析係数表!C26</f>
        <v>0.3413940256045519</v>
      </c>
      <c r="Q23" s="82">
        <f t="shared" si="5"/>
        <v>3.4186482028973231E-2</v>
      </c>
      <c r="R23" s="83">
        <v>3.6233940267054079E-2</v>
      </c>
      <c r="S23" s="84">
        <f t="shared" si="6"/>
        <v>3.9667792724487505E-2</v>
      </c>
      <c r="T23" s="85">
        <f>分析係数表!F26</f>
        <v>0.33090909090909093</v>
      </c>
      <c r="U23" s="86">
        <f t="shared" si="7"/>
        <v>1.3126433228830411E-2</v>
      </c>
      <c r="V23" s="87">
        <f>分析係数表!D26</f>
        <v>1.6E-2</v>
      </c>
      <c r="W23" s="167">
        <f t="shared" si="8"/>
        <v>0</v>
      </c>
      <c r="X23" s="76">
        <f>分析係数表!E26</f>
        <v>1.6E-2</v>
      </c>
      <c r="Y23" s="166">
        <f t="shared" si="9"/>
        <v>0</v>
      </c>
    </row>
    <row r="24" spans="1:25" x14ac:dyDescent="0.2">
      <c r="A24" s="6" t="s">
        <v>12</v>
      </c>
      <c r="B24" s="5" t="s">
        <v>365</v>
      </c>
      <c r="C24" s="90"/>
      <c r="D24" s="76">
        <f>投入係数表!G24</f>
        <v>0</v>
      </c>
      <c r="E24" s="77">
        <f t="shared" si="0"/>
        <v>0</v>
      </c>
      <c r="F24" s="76">
        <f>分析係数表!C27</f>
        <v>1.9120458891013214E-3</v>
      </c>
      <c r="G24" s="77">
        <f t="shared" si="1"/>
        <v>0</v>
      </c>
      <c r="H24" s="77">
        <v>2.005909751861073E-6</v>
      </c>
      <c r="I24" s="77">
        <f t="shared" si="2"/>
        <v>2.005909751861073E-6</v>
      </c>
      <c r="J24" s="76">
        <f>分析係数表!G27</f>
        <v>0.2857142857142857</v>
      </c>
      <c r="K24" s="78">
        <f t="shared" si="3"/>
        <v>5.7311707196030651E-7</v>
      </c>
      <c r="L24" s="79"/>
      <c r="M24" s="80"/>
      <c r="N24" s="81">
        <f>分析係数表!H27</f>
        <v>1.131458172399691E-2</v>
      </c>
      <c r="O24" s="82">
        <f t="shared" si="4"/>
        <v>9.4448249995670391E-2</v>
      </c>
      <c r="P24" s="76">
        <f>分析係数表!C27</f>
        <v>1.9120458891013214E-3</v>
      </c>
      <c r="Q24" s="82">
        <f t="shared" si="5"/>
        <v>1.8058938813703547E-4</v>
      </c>
      <c r="R24" s="83">
        <v>1.8104121221953866E-4</v>
      </c>
      <c r="S24" s="84">
        <f t="shared" si="6"/>
        <v>1.8304712197139973E-4</v>
      </c>
      <c r="T24" s="85">
        <f>分析係数表!F27</f>
        <v>0.5714285714285714</v>
      </c>
      <c r="U24" s="86">
        <f t="shared" si="7"/>
        <v>1.0459835541222842E-4</v>
      </c>
      <c r="V24" s="87">
        <f>分析係数表!D27</f>
        <v>0</v>
      </c>
      <c r="W24" s="167">
        <f t="shared" si="8"/>
        <v>0</v>
      </c>
      <c r="X24" s="76">
        <f>分析係数表!E27</f>
        <v>0</v>
      </c>
      <c r="Y24" s="166">
        <f t="shared" si="9"/>
        <v>0</v>
      </c>
    </row>
    <row r="25" spans="1:25" x14ac:dyDescent="0.2">
      <c r="A25" s="6" t="s">
        <v>13</v>
      </c>
      <c r="B25" s="5" t="s">
        <v>191</v>
      </c>
      <c r="C25" s="90"/>
      <c r="D25" s="76">
        <f>投入係数表!G25</f>
        <v>0</v>
      </c>
      <c r="E25" s="77">
        <f t="shared" si="0"/>
        <v>0</v>
      </c>
      <c r="F25" s="76">
        <f>分析係数表!C28</f>
        <v>4.5924225028702859E-3</v>
      </c>
      <c r="G25" s="77">
        <f t="shared" si="1"/>
        <v>0</v>
      </c>
      <c r="H25" s="77">
        <v>1.4728549017050698E-4</v>
      </c>
      <c r="I25" s="77">
        <f t="shared" si="2"/>
        <v>1.4728549017050698E-4</v>
      </c>
      <c r="J25" s="76">
        <f>分析係数表!G28</f>
        <v>0.125</v>
      </c>
      <c r="K25" s="78">
        <f t="shared" si="3"/>
        <v>1.8410686271313372E-5</v>
      </c>
      <c r="L25" s="79"/>
      <c r="M25" s="80"/>
      <c r="N25" s="81">
        <f>分析係数表!H28</f>
        <v>2.2174762575544144E-2</v>
      </c>
      <c r="O25" s="82">
        <f t="shared" si="4"/>
        <v>0.18510339758187611</v>
      </c>
      <c r="P25" s="76">
        <f>分析係数表!C28</f>
        <v>4.5924225028702859E-3</v>
      </c>
      <c r="Q25" s="82">
        <f t="shared" si="5"/>
        <v>8.5007300841275304E-4</v>
      </c>
      <c r="R25" s="83">
        <v>8.7250205038272364E-4</v>
      </c>
      <c r="S25" s="84">
        <f t="shared" si="6"/>
        <v>1.0197875405532305E-3</v>
      </c>
      <c r="T25" s="85">
        <f>分析係数表!F28</f>
        <v>0.20833333333333334</v>
      </c>
      <c r="U25" s="86">
        <f t="shared" si="7"/>
        <v>2.1245573761525637E-4</v>
      </c>
      <c r="V25" s="87">
        <f>分析係数表!D28</f>
        <v>1.1875</v>
      </c>
      <c r="W25" s="167">
        <f t="shared" si="8"/>
        <v>0</v>
      </c>
      <c r="X25" s="76">
        <f>分析係数表!E28</f>
        <v>1.2291666666666667</v>
      </c>
      <c r="Y25" s="166">
        <f t="shared" si="9"/>
        <v>0</v>
      </c>
    </row>
    <row r="26" spans="1:25" x14ac:dyDescent="0.2">
      <c r="A26" s="6" t="s">
        <v>14</v>
      </c>
      <c r="B26" s="5" t="s">
        <v>50</v>
      </c>
      <c r="C26" s="90"/>
      <c r="D26" s="76">
        <f>投入係数表!G26</f>
        <v>5.5753791257805527E-3</v>
      </c>
      <c r="E26" s="77">
        <f t="shared" si="0"/>
        <v>0.55753791257805529</v>
      </c>
      <c r="F26" s="76">
        <f>分析係数表!C29</f>
        <v>0.39276807980049877</v>
      </c>
      <c r="G26" s="77">
        <f t="shared" si="1"/>
        <v>0.21898309533926114</v>
      </c>
      <c r="H26" s="77">
        <v>0.25485517137787422</v>
      </c>
      <c r="I26" s="77">
        <f t="shared" si="2"/>
        <v>0.25485517137787422</v>
      </c>
      <c r="J26" s="76">
        <f>分析係数表!G29</f>
        <v>0.26146220570012391</v>
      </c>
      <c r="K26" s="78">
        <f t="shared" si="3"/>
        <v>6.6634995242542086E-2</v>
      </c>
      <c r="L26" s="79"/>
      <c r="M26" s="80"/>
      <c r="N26" s="81">
        <f>分析係数表!H29</f>
        <v>1.0178579542872723E-2</v>
      </c>
      <c r="O26" s="82">
        <f t="shared" si="4"/>
        <v>8.4965493972008713E-2</v>
      </c>
      <c r="P26" s="76">
        <f>分析係数表!C29</f>
        <v>0.39276807980049877</v>
      </c>
      <c r="Q26" s="82">
        <f t="shared" si="5"/>
        <v>3.3371733916686713E-2</v>
      </c>
      <c r="R26" s="83">
        <v>4.0493946980024641E-2</v>
      </c>
      <c r="S26" s="84">
        <f t="shared" si="6"/>
        <v>0.29534911835789884</v>
      </c>
      <c r="T26" s="85">
        <f>分析係数表!F29</f>
        <v>0.36926889714993805</v>
      </c>
      <c r="U26" s="86">
        <f t="shared" si="7"/>
        <v>0.10906324321022783</v>
      </c>
      <c r="V26" s="87">
        <f>分析係数表!D29</f>
        <v>6.8153655514250316E-2</v>
      </c>
      <c r="W26" s="167">
        <f t="shared" si="8"/>
        <v>0</v>
      </c>
      <c r="X26" s="76">
        <f>分析係数表!E29</f>
        <v>5.3283767038413879E-2</v>
      </c>
      <c r="Y26" s="166">
        <f t="shared" si="9"/>
        <v>0</v>
      </c>
    </row>
    <row r="27" spans="1:25" x14ac:dyDescent="0.2">
      <c r="A27" s="6" t="s">
        <v>15</v>
      </c>
      <c r="B27" s="5" t="s">
        <v>36</v>
      </c>
      <c r="C27" s="90"/>
      <c r="D27" s="76">
        <f>投入係数表!G27</f>
        <v>3.3452274754683316E-4</v>
      </c>
      <c r="E27" s="77">
        <f t="shared" si="0"/>
        <v>3.3452274754683313E-2</v>
      </c>
      <c r="F27" s="76">
        <f>分析係数表!C30</f>
        <v>1</v>
      </c>
      <c r="G27" s="77">
        <f t="shared" si="1"/>
        <v>3.3452274754683313E-2</v>
      </c>
      <c r="H27" s="77">
        <v>8.3398678646839211E-2</v>
      </c>
      <c r="I27" s="77">
        <f t="shared" si="2"/>
        <v>8.3398678646839211E-2</v>
      </c>
      <c r="J27" s="76">
        <f>分析係数表!G30</f>
        <v>0.34503154574132494</v>
      </c>
      <c r="K27" s="78">
        <f t="shared" si="3"/>
        <v>2.8775175006302962E-2</v>
      </c>
      <c r="L27" s="79"/>
      <c r="M27" s="80"/>
      <c r="N27" s="81">
        <f>分析係数表!H30</f>
        <v>0</v>
      </c>
      <c r="O27" s="82">
        <f t="shared" si="4"/>
        <v>0</v>
      </c>
      <c r="P27" s="76">
        <f>分析係数表!C30</f>
        <v>1</v>
      </c>
      <c r="Q27" s="82">
        <f t="shared" si="5"/>
        <v>0</v>
      </c>
      <c r="R27" s="83">
        <v>1.8114941119407455E-2</v>
      </c>
      <c r="S27" s="84">
        <f t="shared" si="6"/>
        <v>0.10151361976624666</v>
      </c>
      <c r="T27" s="85">
        <f>分析係数表!F30</f>
        <v>0.4357255520504732</v>
      </c>
      <c r="U27" s="86">
        <f t="shared" si="7"/>
        <v>4.4232078013289655E-2</v>
      </c>
      <c r="V27" s="87">
        <f>分析係数表!D30</f>
        <v>0.15930599369085174</v>
      </c>
      <c r="W27" s="167">
        <f t="shared" si="8"/>
        <v>0</v>
      </c>
      <c r="X27" s="76">
        <f>分析係数表!E30</f>
        <v>8.6750788643533125E-2</v>
      </c>
      <c r="Y27" s="166">
        <f t="shared" si="9"/>
        <v>0</v>
      </c>
    </row>
    <row r="28" spans="1:25" x14ac:dyDescent="0.2">
      <c r="A28" s="6" t="s">
        <v>16</v>
      </c>
      <c r="B28" s="5" t="s">
        <v>192</v>
      </c>
      <c r="C28" s="90"/>
      <c r="D28" s="76">
        <f>投入係数表!G28</f>
        <v>1.1485280999107939E-2</v>
      </c>
      <c r="E28" s="77">
        <f t="shared" si="0"/>
        <v>1.1485280999107939</v>
      </c>
      <c r="F28" s="76">
        <f>分析係数表!C31</f>
        <v>0.9610142630744849</v>
      </c>
      <c r="G28" s="77">
        <f t="shared" si="1"/>
        <v>1.1037518855561099</v>
      </c>
      <c r="H28" s="77">
        <v>1.4116281863138753</v>
      </c>
      <c r="I28" s="77">
        <f t="shared" si="2"/>
        <v>1.4116281863138753</v>
      </c>
      <c r="J28" s="76">
        <f>分析係数表!G31</f>
        <v>7.0898896726351968E-2</v>
      </c>
      <c r="K28" s="78">
        <f t="shared" si="3"/>
        <v>0.10008288099747498</v>
      </c>
      <c r="L28" s="79"/>
      <c r="M28" s="80"/>
      <c r="N28" s="81">
        <f>分析係数表!H31</f>
        <v>2.4401326850547553E-2</v>
      </c>
      <c r="O28" s="82">
        <f t="shared" si="4"/>
        <v>0.20368959938825304</v>
      </c>
      <c r="P28" s="76">
        <f>分析係数表!C31</f>
        <v>0.9610142630744849</v>
      </c>
      <c r="Q28" s="82">
        <f t="shared" si="5"/>
        <v>0.19574861025203905</v>
      </c>
      <c r="R28" s="83">
        <v>0.25862186615032734</v>
      </c>
      <c r="S28" s="84">
        <f t="shared" si="6"/>
        <v>1.6702500524642026</v>
      </c>
      <c r="T28" s="85">
        <f>分析係数表!F31</f>
        <v>0.34418520528124436</v>
      </c>
      <c r="U28" s="86">
        <f t="shared" si="7"/>
        <v>0.57487535717840066</v>
      </c>
      <c r="V28" s="87">
        <f>分析係数表!D31</f>
        <v>1.9895098571170193E-3</v>
      </c>
      <c r="W28" s="167">
        <f t="shared" si="8"/>
        <v>0</v>
      </c>
      <c r="X28" s="76">
        <f>分析係数表!E31</f>
        <v>1.7483571471634412E-3</v>
      </c>
      <c r="Y28" s="166">
        <f t="shared" si="9"/>
        <v>0</v>
      </c>
    </row>
    <row r="29" spans="1:25" x14ac:dyDescent="0.2">
      <c r="A29" s="6" t="s">
        <v>17</v>
      </c>
      <c r="B29" s="5" t="s">
        <v>272</v>
      </c>
      <c r="C29" s="90"/>
      <c r="D29" s="76">
        <f>投入係数表!G29</f>
        <v>1.7841213202497771E-3</v>
      </c>
      <c r="E29" s="77">
        <f t="shared" si="0"/>
        <v>0.17841213202497772</v>
      </c>
      <c r="F29" s="76">
        <f>分析係数表!C32</f>
        <v>1</v>
      </c>
      <c r="G29" s="77">
        <f t="shared" si="1"/>
        <v>0.17841213202497772</v>
      </c>
      <c r="H29" s="77">
        <v>0.20888765103352772</v>
      </c>
      <c r="I29" s="77">
        <f t="shared" si="2"/>
        <v>0.20888765103352772</v>
      </c>
      <c r="J29" s="76">
        <f>分析係数表!G32</f>
        <v>0.14117647058823529</v>
      </c>
      <c r="K29" s="78">
        <f t="shared" si="3"/>
        <v>2.9490021322380384E-2</v>
      </c>
      <c r="L29" s="79"/>
      <c r="M29" s="80"/>
      <c r="N29" s="81">
        <f>分析係数表!H32</f>
        <v>7.0886536102149319E-3</v>
      </c>
      <c r="O29" s="82">
        <f t="shared" si="4"/>
        <v>5.9172397587648924E-2</v>
      </c>
      <c r="P29" s="76">
        <f>分析係数表!C32</f>
        <v>1</v>
      </c>
      <c r="Q29" s="82">
        <f t="shared" si="5"/>
        <v>5.9172397587648924E-2</v>
      </c>
      <c r="R29" s="83">
        <v>7.4377463775452013E-2</v>
      </c>
      <c r="S29" s="84">
        <f t="shared" si="6"/>
        <v>0.28326511480897976</v>
      </c>
      <c r="T29" s="85">
        <f>分析係数表!F32</f>
        <v>0.4823529411764706</v>
      </c>
      <c r="U29" s="86">
        <f t="shared" si="7"/>
        <v>0.13663376126080201</v>
      </c>
      <c r="V29" s="87">
        <f>分析係数表!D32</f>
        <v>2.3529411764705882E-2</v>
      </c>
      <c r="W29" s="167">
        <f t="shared" si="8"/>
        <v>0</v>
      </c>
      <c r="X29" s="76">
        <f>分析係数表!E32</f>
        <v>3.5294117647058823E-2</v>
      </c>
      <c r="Y29" s="166">
        <f t="shared" si="9"/>
        <v>0</v>
      </c>
    </row>
    <row r="30" spans="1:25" x14ac:dyDescent="0.2">
      <c r="A30" s="6" t="s">
        <v>18</v>
      </c>
      <c r="B30" s="5" t="s">
        <v>273</v>
      </c>
      <c r="C30" s="90"/>
      <c r="D30" s="76">
        <f>投入係数表!G30</f>
        <v>3.3452274754683316E-4</v>
      </c>
      <c r="E30" s="77">
        <f t="shared" si="0"/>
        <v>3.3452274754683313E-2</v>
      </c>
      <c r="F30" s="76">
        <f>分析係数表!C33</f>
        <v>0.51830443159922934</v>
      </c>
      <c r="G30" s="77">
        <f t="shared" si="1"/>
        <v>1.7338462252427383E-2</v>
      </c>
      <c r="H30" s="77">
        <v>3.2635325973833187E-2</v>
      </c>
      <c r="I30" s="77">
        <f t="shared" si="2"/>
        <v>3.2635325973833187E-2</v>
      </c>
      <c r="J30" s="76">
        <f>分析係数表!G33</f>
        <v>0.50370370370370365</v>
      </c>
      <c r="K30" s="78">
        <f t="shared" si="3"/>
        <v>1.6438534564597457E-2</v>
      </c>
      <c r="L30" s="79"/>
      <c r="M30" s="80"/>
      <c r="N30" s="81">
        <f>分析係数表!H33</f>
        <v>1.0451220066342527E-3</v>
      </c>
      <c r="O30" s="82">
        <f t="shared" si="4"/>
        <v>8.7241355417687506E-3</v>
      </c>
      <c r="P30" s="76">
        <f>分析係数表!C33</f>
        <v>0.51830443159922934</v>
      </c>
      <c r="Q30" s="82">
        <f t="shared" si="5"/>
        <v>4.5217581131710869E-3</v>
      </c>
      <c r="R30" s="83">
        <v>1.4542761947089757E-2</v>
      </c>
      <c r="S30" s="84">
        <f t="shared" si="6"/>
        <v>4.7178087920922943E-2</v>
      </c>
      <c r="T30" s="85">
        <f>分析係数表!F33</f>
        <v>0.61481481481481481</v>
      </c>
      <c r="U30" s="86">
        <f t="shared" si="7"/>
        <v>2.9005787388419291E-2</v>
      </c>
      <c r="V30" s="87">
        <f>分析係数表!D33</f>
        <v>0.10740740740740741</v>
      </c>
      <c r="W30" s="167">
        <f t="shared" si="8"/>
        <v>0</v>
      </c>
      <c r="X30" s="76">
        <f>分析係数表!E33</f>
        <v>0.11481481481481481</v>
      </c>
      <c r="Y30" s="166">
        <f t="shared" si="9"/>
        <v>0</v>
      </c>
    </row>
    <row r="31" spans="1:25" x14ac:dyDescent="0.2">
      <c r="A31" s="6" t="s">
        <v>19</v>
      </c>
      <c r="B31" s="5" t="s">
        <v>274</v>
      </c>
      <c r="C31" s="90"/>
      <c r="D31" s="76">
        <f>投入係数表!G31</f>
        <v>5.6868867082961641E-2</v>
      </c>
      <c r="E31" s="77">
        <f t="shared" si="0"/>
        <v>5.6868867082961643</v>
      </c>
      <c r="F31" s="76">
        <f>分析係数表!C34</f>
        <v>0.14253664373317376</v>
      </c>
      <c r="G31" s="77">
        <f t="shared" si="1"/>
        <v>0.8105897446913316</v>
      </c>
      <c r="H31" s="77">
        <v>0.88341702981908288</v>
      </c>
      <c r="I31" s="77">
        <f t="shared" si="2"/>
        <v>0.88341702981908288</v>
      </c>
      <c r="J31" s="76">
        <f>分析係数表!G34</f>
        <v>0.42611464968152868</v>
      </c>
      <c r="K31" s="78">
        <f t="shared" si="3"/>
        <v>0.37643693818405505</v>
      </c>
      <c r="L31" s="79"/>
      <c r="M31" s="80"/>
      <c r="N31" s="81">
        <f>分析係数表!H34</f>
        <v>0.17362657336302087</v>
      </c>
      <c r="O31" s="82">
        <f t="shared" si="4"/>
        <v>1.4493444306564522</v>
      </c>
      <c r="P31" s="76">
        <f>分析係数表!C34</f>
        <v>0.14253664373317376</v>
      </c>
      <c r="Q31" s="82">
        <f t="shared" si="5"/>
        <v>0.2065846907591383</v>
      </c>
      <c r="R31" s="83">
        <v>0.21830602724373885</v>
      </c>
      <c r="S31" s="84">
        <f t="shared" si="6"/>
        <v>1.1017230570628218</v>
      </c>
      <c r="T31" s="85">
        <f>分析係数表!F34</f>
        <v>0.68789808917197448</v>
      </c>
      <c r="U31" s="86">
        <f t="shared" si="7"/>
        <v>0.75787318575022133</v>
      </c>
      <c r="V31" s="87">
        <f>分析係数表!D34</f>
        <v>0.42038216560509556</v>
      </c>
      <c r="W31" s="167">
        <f t="shared" si="8"/>
        <v>0</v>
      </c>
      <c r="X31" s="76">
        <f>分析係数表!E34</f>
        <v>0.27643312101910827</v>
      </c>
      <c r="Y31" s="166">
        <f t="shared" si="9"/>
        <v>0</v>
      </c>
    </row>
    <row r="32" spans="1:25" x14ac:dyDescent="0.2">
      <c r="A32" s="6" t="s">
        <v>20</v>
      </c>
      <c r="B32" s="5" t="s">
        <v>37</v>
      </c>
      <c r="C32" s="90"/>
      <c r="D32" s="76">
        <f>投入係数表!G32</f>
        <v>8.697591436217662E-3</v>
      </c>
      <c r="E32" s="77">
        <f t="shared" si="0"/>
        <v>0.86975914362176621</v>
      </c>
      <c r="F32" s="76">
        <f>分析係数表!C35</f>
        <v>0.11069496462754891</v>
      </c>
      <c r="G32" s="77">
        <f t="shared" si="1"/>
        <v>9.6277957637698641E-2</v>
      </c>
      <c r="H32" s="77">
        <v>0.10935854399309251</v>
      </c>
      <c r="I32" s="77">
        <f t="shared" si="2"/>
        <v>0.10935854399309251</v>
      </c>
      <c r="J32" s="76">
        <f>分析係数表!G35</f>
        <v>0.32042253521126762</v>
      </c>
      <c r="K32" s="78">
        <f t="shared" si="3"/>
        <v>3.5040941913279645E-2</v>
      </c>
      <c r="L32" s="79"/>
      <c r="M32" s="80"/>
      <c r="N32" s="81">
        <f>分析係数表!H35</f>
        <v>6.6251647203162636E-2</v>
      </c>
      <c r="O32" s="82">
        <f t="shared" si="4"/>
        <v>0.55303433129994961</v>
      </c>
      <c r="P32" s="76">
        <f>分析係数表!C35</f>
        <v>0.11069496462754891</v>
      </c>
      <c r="Q32" s="82">
        <f t="shared" si="5"/>
        <v>6.1218115741068085E-2</v>
      </c>
      <c r="R32" s="83">
        <v>7.0681779647374099E-2</v>
      </c>
      <c r="S32" s="84">
        <f t="shared" si="6"/>
        <v>0.18004032364046663</v>
      </c>
      <c r="T32" s="85">
        <f>分析係数表!F35</f>
        <v>0.63380281690140849</v>
      </c>
      <c r="U32" s="86">
        <f t="shared" si="7"/>
        <v>0.11411006427916899</v>
      </c>
      <c r="V32" s="87">
        <f>分析係数表!D35</f>
        <v>0.16901408450704225</v>
      </c>
      <c r="W32" s="167">
        <f t="shared" si="8"/>
        <v>0</v>
      </c>
      <c r="X32" s="76">
        <f>分析係数表!E35</f>
        <v>0.1619718309859155</v>
      </c>
      <c r="Y32" s="166">
        <f t="shared" si="9"/>
        <v>0</v>
      </c>
    </row>
    <row r="33" spans="1:25" x14ac:dyDescent="0.2">
      <c r="A33" s="6" t="s">
        <v>21</v>
      </c>
      <c r="B33" s="5" t="s">
        <v>38</v>
      </c>
      <c r="C33" s="90"/>
      <c r="D33" s="76">
        <f>投入係数表!G33</f>
        <v>4.4603033006244426E-4</v>
      </c>
      <c r="E33" s="77">
        <f t="shared" si="0"/>
        <v>4.4603033006244429E-2</v>
      </c>
      <c r="F33" s="76">
        <f>分析係数表!C36</f>
        <v>0.6760350559081294</v>
      </c>
      <c r="G33" s="77">
        <f t="shared" si="1"/>
        <v>3.0153213912048595E-2</v>
      </c>
      <c r="H33" s="77">
        <v>7.2871131796129862E-2</v>
      </c>
      <c r="I33" s="77">
        <f t="shared" si="2"/>
        <v>7.2871131796129862E-2</v>
      </c>
      <c r="J33" s="76">
        <f>分析係数表!G36</f>
        <v>4.0214477211796247E-3</v>
      </c>
      <c r="K33" s="78">
        <f t="shared" si="3"/>
        <v>2.9304744690132655E-4</v>
      </c>
      <c r="L33" s="79"/>
      <c r="M33" s="80"/>
      <c r="N33" s="81">
        <f>分析係数表!H36</f>
        <v>0.13227609397010043</v>
      </c>
      <c r="O33" s="82">
        <f t="shared" si="4"/>
        <v>1.1041721113951668</v>
      </c>
      <c r="P33" s="76">
        <f>分析係数表!C36</f>
        <v>0.6760350559081294</v>
      </c>
      <c r="Q33" s="82">
        <f t="shared" si="5"/>
        <v>0.74645905505922883</v>
      </c>
      <c r="R33" s="83">
        <v>0.76651599938260351</v>
      </c>
      <c r="S33" s="84">
        <f t="shared" si="6"/>
        <v>0.83938713117873331</v>
      </c>
      <c r="T33" s="85">
        <f>分析係数表!F36</f>
        <v>0.90035746201966038</v>
      </c>
      <c r="U33" s="86">
        <f t="shared" si="7"/>
        <v>0.75574846708004806</v>
      </c>
      <c r="V33" s="87">
        <f>分析係数表!D36</f>
        <v>8.0428954423592495E-3</v>
      </c>
      <c r="W33" s="167">
        <f t="shared" si="8"/>
        <v>0</v>
      </c>
      <c r="X33" s="76">
        <f>分析係数表!E36</f>
        <v>0</v>
      </c>
      <c r="Y33" s="166">
        <f t="shared" si="9"/>
        <v>0</v>
      </c>
    </row>
    <row r="34" spans="1:25" x14ac:dyDescent="0.2">
      <c r="A34" s="6" t="s">
        <v>22</v>
      </c>
      <c r="B34" s="5" t="s">
        <v>377</v>
      </c>
      <c r="C34" s="90"/>
      <c r="D34" s="76">
        <f>投入係数表!G34</f>
        <v>2.207850133809099E-2</v>
      </c>
      <c r="E34" s="77">
        <f t="shared" si="0"/>
        <v>2.207850133809099</v>
      </c>
      <c r="F34" s="76">
        <f>分析係数表!C37</f>
        <v>0.1837517433751743</v>
      </c>
      <c r="G34" s="77">
        <f t="shared" si="1"/>
        <v>0.40569631119853383</v>
      </c>
      <c r="H34" s="77">
        <v>0.46714461024840748</v>
      </c>
      <c r="I34" s="77">
        <f t="shared" si="2"/>
        <v>0.46714461024840748</v>
      </c>
      <c r="J34" s="76">
        <f>分析係数表!G37</f>
        <v>0.39318023660403617</v>
      </c>
      <c r="K34" s="78">
        <f t="shared" si="3"/>
        <v>0.1836720283857691</v>
      </c>
      <c r="L34" s="79"/>
      <c r="M34" s="80"/>
      <c r="N34" s="81">
        <f>分析係数表!H37</f>
        <v>5.0938337801608578E-2</v>
      </c>
      <c r="O34" s="82">
        <f t="shared" si="4"/>
        <v>0.42520678010099</v>
      </c>
      <c r="P34" s="76">
        <f>分析係数表!C37</f>
        <v>0.1837517433751743</v>
      </c>
      <c r="Q34" s="82">
        <f t="shared" si="5"/>
        <v>7.813248713850128E-2</v>
      </c>
      <c r="R34" s="83">
        <v>8.9714462493013694E-2</v>
      </c>
      <c r="S34" s="84">
        <f t="shared" si="6"/>
        <v>0.55685907274142121</v>
      </c>
      <c r="T34" s="85">
        <f>分析係数表!F37</f>
        <v>0.67780097425191366</v>
      </c>
      <c r="U34" s="86">
        <f t="shared" si="7"/>
        <v>0.37743962202515258</v>
      </c>
      <c r="V34" s="87">
        <f>分析係数表!D37</f>
        <v>0.22059846903270702</v>
      </c>
      <c r="W34" s="167">
        <f t="shared" si="8"/>
        <v>0</v>
      </c>
      <c r="X34" s="76">
        <f>分析係数表!E37</f>
        <v>0.19763395963813501</v>
      </c>
      <c r="Y34" s="166">
        <f t="shared" si="9"/>
        <v>0</v>
      </c>
    </row>
    <row r="35" spans="1:25" x14ac:dyDescent="0.2">
      <c r="A35" s="6" t="s">
        <v>23</v>
      </c>
      <c r="B35" s="5" t="s">
        <v>193</v>
      </c>
      <c r="C35" s="90"/>
      <c r="D35" s="76">
        <f>投入係数表!G35</f>
        <v>3.902765388046387E-3</v>
      </c>
      <c r="E35" s="77">
        <f t="shared" si="0"/>
        <v>0.3902765388046387</v>
      </c>
      <c r="F35" s="76">
        <f>分析係数表!C38</f>
        <v>7.8895463510848529E-3</v>
      </c>
      <c r="G35" s="77">
        <f t="shared" si="1"/>
        <v>3.0791048426401634E-3</v>
      </c>
      <c r="H35" s="77">
        <v>4.0424894211446858E-3</v>
      </c>
      <c r="I35" s="77">
        <f t="shared" si="2"/>
        <v>4.0424894211446858E-3</v>
      </c>
      <c r="J35" s="76">
        <f>分析係数表!G38</f>
        <v>0.41666666666666669</v>
      </c>
      <c r="K35" s="78">
        <f t="shared" si="3"/>
        <v>1.6843705921436192E-3</v>
      </c>
      <c r="L35" s="79"/>
      <c r="M35" s="80"/>
      <c r="N35" s="81">
        <f>分析係数表!H38</f>
        <v>4.4667605761803064E-2</v>
      </c>
      <c r="O35" s="82">
        <f t="shared" si="4"/>
        <v>0.37286196685037754</v>
      </c>
      <c r="P35" s="76">
        <f>分析係数表!C38</f>
        <v>7.8895463510848529E-3</v>
      </c>
      <c r="Q35" s="82">
        <f t="shared" si="5"/>
        <v>2.9417117700227175E-3</v>
      </c>
      <c r="R35" s="83">
        <v>3.2948673069236492E-3</v>
      </c>
      <c r="S35" s="84">
        <f t="shared" si="6"/>
        <v>7.3373567280683345E-3</v>
      </c>
      <c r="T35" s="85">
        <f>分析係数表!F38</f>
        <v>0.70833333333333337</v>
      </c>
      <c r="U35" s="86">
        <f t="shared" si="7"/>
        <v>5.1972943490484038E-3</v>
      </c>
      <c r="V35" s="87">
        <f>分析係数表!D38</f>
        <v>0.54166666666666663</v>
      </c>
      <c r="W35" s="167">
        <f t="shared" si="8"/>
        <v>0</v>
      </c>
      <c r="X35" s="76">
        <f>分析係数表!E38</f>
        <v>0.66666666666666663</v>
      </c>
      <c r="Y35" s="166">
        <f t="shared" si="9"/>
        <v>0</v>
      </c>
    </row>
    <row r="36" spans="1:25" x14ac:dyDescent="0.2">
      <c r="A36" s="6" t="s">
        <v>24</v>
      </c>
      <c r="B36" s="5" t="s">
        <v>39</v>
      </c>
      <c r="C36" s="90"/>
      <c r="D36" s="76">
        <f>投入係数表!G36</f>
        <v>0</v>
      </c>
      <c r="E36" s="77">
        <f t="shared" si="0"/>
        <v>0</v>
      </c>
      <c r="F36" s="76">
        <f>分析係数表!C39</f>
        <v>1</v>
      </c>
      <c r="G36" s="77">
        <f t="shared" si="1"/>
        <v>0</v>
      </c>
      <c r="H36" s="77">
        <v>7.5968868075623391E-2</v>
      </c>
      <c r="I36" s="77">
        <f t="shared" si="2"/>
        <v>7.5968868075623391E-2</v>
      </c>
      <c r="J36" s="76">
        <f>分析係数表!G39</f>
        <v>0.33114754098360655</v>
      </c>
      <c r="K36" s="78">
        <f t="shared" si="3"/>
        <v>2.5156903854550695E-2</v>
      </c>
      <c r="L36" s="79"/>
      <c r="M36" s="80"/>
      <c r="N36" s="81">
        <f>分析係数表!H39</f>
        <v>4.0896078520470756E-3</v>
      </c>
      <c r="O36" s="82">
        <f t="shared" si="4"/>
        <v>3.4137921685182065E-2</v>
      </c>
      <c r="P36" s="76">
        <f>分析係数表!C39</f>
        <v>1</v>
      </c>
      <c r="Q36" s="82">
        <f t="shared" si="5"/>
        <v>3.4137921685182065E-2</v>
      </c>
      <c r="R36" s="83">
        <v>5.2782587902496125E-2</v>
      </c>
      <c r="S36" s="84">
        <f t="shared" si="6"/>
        <v>0.12875145597811952</v>
      </c>
      <c r="T36" s="85">
        <f>分析係数表!F39</f>
        <v>0.68196721311475406</v>
      </c>
      <c r="U36" s="86">
        <f t="shared" si="7"/>
        <v>8.7804271617865109E-2</v>
      </c>
      <c r="V36" s="87">
        <f>分析係数表!D39</f>
        <v>6.0655737704918035E-2</v>
      </c>
      <c r="W36" s="167">
        <f t="shared" si="8"/>
        <v>0</v>
      </c>
      <c r="X36" s="76">
        <f>分析係数表!E39</f>
        <v>7.7049180327868852E-2</v>
      </c>
      <c r="Y36" s="166">
        <f t="shared" si="9"/>
        <v>0</v>
      </c>
    </row>
    <row r="37" spans="1:25" x14ac:dyDescent="0.2">
      <c r="A37" s="6" t="s">
        <v>25</v>
      </c>
      <c r="B37" s="5" t="s">
        <v>40</v>
      </c>
      <c r="C37" s="90"/>
      <c r="D37" s="76">
        <f>投入係数表!G37</f>
        <v>1.1150758251561107E-4</v>
      </c>
      <c r="E37" s="77">
        <f t="shared" si="0"/>
        <v>1.1150758251561107E-2</v>
      </c>
      <c r="F37" s="76">
        <f>分析係数表!C40</f>
        <v>0.77068092290377044</v>
      </c>
      <c r="G37" s="77">
        <f t="shared" si="1"/>
        <v>8.5936766603899473E-3</v>
      </c>
      <c r="H37" s="77">
        <v>8.7262759107036604E-3</v>
      </c>
      <c r="I37" s="77">
        <f t="shared" si="2"/>
        <v>8.7262759107036604E-3</v>
      </c>
      <c r="J37" s="76">
        <f>分析係数表!G40</f>
        <v>0.52989130434782605</v>
      </c>
      <c r="K37" s="78">
        <f t="shared" si="3"/>
        <v>4.6239777244217765E-3</v>
      </c>
      <c r="L37" s="79"/>
      <c r="M37" s="80"/>
      <c r="N37" s="81">
        <f>分析係数表!H40</f>
        <v>3.0172217930658426E-2</v>
      </c>
      <c r="O37" s="82">
        <f t="shared" si="4"/>
        <v>0.25186199998845438</v>
      </c>
      <c r="P37" s="76">
        <f>分析係数表!C40</f>
        <v>0.77068092290377044</v>
      </c>
      <c r="Q37" s="82">
        <f t="shared" si="5"/>
        <v>0.19410523859549145</v>
      </c>
      <c r="R37" s="83">
        <v>0.1941414933287326</v>
      </c>
      <c r="S37" s="84">
        <f t="shared" si="6"/>
        <v>0.20286776923943625</v>
      </c>
      <c r="T37" s="85">
        <f>分析係数表!F40</f>
        <v>0.69599184782608692</v>
      </c>
      <c r="U37" s="86">
        <f t="shared" si="7"/>
        <v>0.14119431357731144</v>
      </c>
      <c r="V37" s="87">
        <f>分析係数表!D40</f>
        <v>8.4918478260869568E-2</v>
      </c>
      <c r="W37" s="167">
        <f t="shared" si="8"/>
        <v>0</v>
      </c>
      <c r="X37" s="76">
        <f>分析係数表!E40</f>
        <v>5.1630434782608696E-2</v>
      </c>
      <c r="Y37" s="166">
        <f t="shared" si="9"/>
        <v>0</v>
      </c>
    </row>
    <row r="38" spans="1:25" x14ac:dyDescent="0.2">
      <c r="A38" s="6" t="s">
        <v>26</v>
      </c>
      <c r="B38" s="5" t="s">
        <v>276</v>
      </c>
      <c r="C38" s="90"/>
      <c r="D38" s="76">
        <f>投入係数表!G38</f>
        <v>0</v>
      </c>
      <c r="E38" s="77">
        <f t="shared" si="0"/>
        <v>0</v>
      </c>
      <c r="F38" s="76">
        <f>分析係数表!C41</f>
        <v>0.61174300645557944</v>
      </c>
      <c r="G38" s="77">
        <f t="shared" si="1"/>
        <v>0</v>
      </c>
      <c r="H38" s="77">
        <v>1.4691156514248197E-3</v>
      </c>
      <c r="I38" s="77">
        <f t="shared" si="2"/>
        <v>1.4691156514248197E-3</v>
      </c>
      <c r="J38" s="76">
        <f>分析係数表!G41</f>
        <v>0.45221971407072986</v>
      </c>
      <c r="K38" s="78">
        <f t="shared" si="3"/>
        <v>6.6436305982416597E-4</v>
      </c>
      <c r="L38" s="79"/>
      <c r="M38" s="80"/>
      <c r="N38" s="81">
        <f>分析係数表!H41</f>
        <v>5.2210660244467667E-2</v>
      </c>
      <c r="O38" s="82">
        <f t="shared" si="4"/>
        <v>0.43582746684749107</v>
      </c>
      <c r="P38" s="76">
        <f>分析係数表!C41</f>
        <v>0.61174300645557944</v>
      </c>
      <c r="Q38" s="82">
        <f t="shared" si="5"/>
        <v>0.26661440486520355</v>
      </c>
      <c r="R38" s="83">
        <v>0.27024199214706596</v>
      </c>
      <c r="S38" s="84">
        <f t="shared" si="6"/>
        <v>0.27171110779849078</v>
      </c>
      <c r="T38" s="85">
        <f>分析係数表!F41</f>
        <v>0.5410082768999247</v>
      </c>
      <c r="U38" s="86">
        <f t="shared" si="7"/>
        <v>0.14699795824463119</v>
      </c>
      <c r="V38" s="87">
        <f>分析係数表!D41</f>
        <v>0.16428392274893402</v>
      </c>
      <c r="W38" s="167">
        <f t="shared" si="8"/>
        <v>0</v>
      </c>
      <c r="X38" s="76">
        <f>分析係数表!E41</f>
        <v>0.16127414095811388</v>
      </c>
      <c r="Y38" s="166">
        <f t="shared" si="9"/>
        <v>0</v>
      </c>
    </row>
    <row r="39" spans="1:25" x14ac:dyDescent="0.2">
      <c r="A39" s="6" t="s">
        <v>51</v>
      </c>
      <c r="B39" s="5" t="s">
        <v>367</v>
      </c>
      <c r="C39" s="90"/>
      <c r="D39" s="76">
        <f>投入係数表!G39</f>
        <v>1.2265834076717217E-3</v>
      </c>
      <c r="E39" s="77">
        <f>$C$9*D39</f>
        <v>0.12265834076717218</v>
      </c>
      <c r="F39" s="76">
        <f>分析係数表!C42</f>
        <v>0</v>
      </c>
      <c r="G39" s="77">
        <f>E39*F39</f>
        <v>0</v>
      </c>
      <c r="H39" s="77">
        <v>0</v>
      </c>
      <c r="I39" s="77">
        <f>C39+H39</f>
        <v>0</v>
      </c>
      <c r="J39" s="76">
        <f>分析係数表!G42</f>
        <v>0</v>
      </c>
      <c r="K39" s="78">
        <f>I39*J39</f>
        <v>0</v>
      </c>
      <c r="L39" s="79"/>
      <c r="M39" s="80"/>
      <c r="N39" s="81">
        <f>分析係数表!H42</f>
        <v>1.5086108965329213E-2</v>
      </c>
      <c r="O39" s="82">
        <f t="shared" si="4"/>
        <v>0.12593099999422719</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投入係数表!G40</f>
        <v>3.0553077609277432E-2</v>
      </c>
      <c r="E40" s="77">
        <f>$C$9*D40</f>
        <v>3.055307760927743</v>
      </c>
      <c r="F40" s="76">
        <f>分析係数表!C43</f>
        <v>0.17601918465227817</v>
      </c>
      <c r="G40" s="77">
        <f>E40*F40</f>
        <v>0.53779278094027894</v>
      </c>
      <c r="H40" s="77">
        <v>0.62702167080891391</v>
      </c>
      <c r="I40" s="77">
        <f>C40+H40</f>
        <v>0.62702167080891391</v>
      </c>
      <c r="J40" s="76">
        <f>分析係数表!G43</f>
        <v>0.3244228432563791</v>
      </c>
      <c r="K40" s="78">
        <f>I40*J40</f>
        <v>0.2034201532271932</v>
      </c>
      <c r="L40" s="79"/>
      <c r="M40" s="80"/>
      <c r="N40" s="81">
        <f>分析係数表!H43</f>
        <v>4.0396237560776115E-2</v>
      </c>
      <c r="O40" s="82">
        <f t="shared" si="4"/>
        <v>0.33720680420140953</v>
      </c>
      <c r="P40" s="76">
        <f>分析係数表!C43</f>
        <v>0.17601918465227817</v>
      </c>
      <c r="Q40" s="82">
        <f>O40*P40</f>
        <v>5.9354866734732517E-2</v>
      </c>
      <c r="R40" s="83">
        <v>8.1946514942294435E-2</v>
      </c>
      <c r="S40" s="84">
        <f>I40+R40</f>
        <v>0.70896818575120835</v>
      </c>
      <c r="T40" s="85">
        <f>分析係数表!F43</f>
        <v>0.59416767922235725</v>
      </c>
      <c r="U40" s="86">
        <f t="shared" si="7"/>
        <v>0.42124598157028054</v>
      </c>
      <c r="V40" s="87">
        <f>分析係数表!D43</f>
        <v>0.17253948967193194</v>
      </c>
      <c r="W40" s="167">
        <f t="shared" si="8"/>
        <v>0</v>
      </c>
      <c r="X40" s="76">
        <f>分析係数表!E43</f>
        <v>9.5990279465370601E-2</v>
      </c>
      <c r="Y40" s="166">
        <f t="shared" si="9"/>
        <v>0</v>
      </c>
    </row>
    <row r="41" spans="1:25" x14ac:dyDescent="0.2">
      <c r="A41" s="6" t="s">
        <v>340</v>
      </c>
      <c r="B41" s="5" t="s">
        <v>42</v>
      </c>
      <c r="C41" s="90"/>
      <c r="D41" s="76">
        <f>投入係数表!G41</f>
        <v>2.2301516503122213E-4</v>
      </c>
      <c r="E41" s="77">
        <f>$C$9*D41</f>
        <v>2.2301516503122214E-2</v>
      </c>
      <c r="F41" s="76">
        <f>分析係数表!C44</f>
        <v>0.35545171339563864</v>
      </c>
      <c r="G41" s="77">
        <f>E41*F41</f>
        <v>7.9271122523559018E-3</v>
      </c>
      <c r="H41" s="77">
        <v>8.3620844656777677E-3</v>
      </c>
      <c r="I41" s="77">
        <f>C41+H41</f>
        <v>8.3620844656777677E-3</v>
      </c>
      <c r="J41" s="76">
        <f>分析係数表!G44</f>
        <v>0.26461880088823092</v>
      </c>
      <c r="K41" s="78">
        <f>I41*J41</f>
        <v>2.2127647642337538E-3</v>
      </c>
      <c r="L41" s="79"/>
      <c r="M41" s="80"/>
      <c r="N41" s="81">
        <f>分析係数表!H44</f>
        <v>0.11582678238742218</v>
      </c>
      <c r="O41" s="82">
        <f t="shared" si="4"/>
        <v>0.96686180417254552</v>
      </c>
      <c r="P41" s="76">
        <f>分析係数表!C44</f>
        <v>0.35545171339563864</v>
      </c>
      <c r="Q41" s="82">
        <f>O41*P41</f>
        <v>0.34367268490992975</v>
      </c>
      <c r="R41" s="83">
        <v>0.34798771507708715</v>
      </c>
      <c r="S41" s="84">
        <f>I41+R41</f>
        <v>0.35634979954276491</v>
      </c>
      <c r="T41" s="85">
        <f>分析係数表!F44</f>
        <v>0.46669133974833454</v>
      </c>
      <c r="U41" s="86">
        <f t="shared" si="7"/>
        <v>0.16630536536766341</v>
      </c>
      <c r="V41" s="87">
        <f>分析係数表!D44</f>
        <v>0.18985936343449297</v>
      </c>
      <c r="W41" s="167">
        <f t="shared" si="8"/>
        <v>0</v>
      </c>
      <c r="X41" s="76">
        <f>分析係数表!E44</f>
        <v>0.1073279052553664</v>
      </c>
      <c r="Y41" s="166">
        <f t="shared" si="9"/>
        <v>0</v>
      </c>
    </row>
    <row r="42" spans="1:25" x14ac:dyDescent="0.2">
      <c r="A42" s="6" t="s">
        <v>341</v>
      </c>
      <c r="B42" s="5" t="s">
        <v>278</v>
      </c>
      <c r="C42" s="90"/>
      <c r="D42" s="76">
        <f>投入係数表!G42</f>
        <v>5.6868867082961643E-3</v>
      </c>
      <c r="E42" s="77">
        <f>$C$9*D42</f>
        <v>0.56868867082961638</v>
      </c>
      <c r="F42" s="76">
        <f>分析係数表!C45</f>
        <v>1</v>
      </c>
      <c r="G42" s="77">
        <f>E42*F42</f>
        <v>0.56868867082961638</v>
      </c>
      <c r="H42" s="77">
        <v>0.64791419158223695</v>
      </c>
      <c r="I42" s="77">
        <f>C42+H42</f>
        <v>0.64791419158223695</v>
      </c>
      <c r="J42" s="76">
        <f>分析係数表!G45</f>
        <v>0</v>
      </c>
      <c r="K42" s="78">
        <f>I42*J42</f>
        <v>0</v>
      </c>
      <c r="L42" s="79"/>
      <c r="M42" s="80"/>
      <c r="N42" s="81">
        <f>分析係数表!H45</f>
        <v>0</v>
      </c>
      <c r="O42" s="82">
        <f t="shared" si="4"/>
        <v>0</v>
      </c>
      <c r="P42" s="76">
        <f>分析係数表!C45</f>
        <v>1</v>
      </c>
      <c r="Q42" s="82">
        <f>O42*P42</f>
        <v>0</v>
      </c>
      <c r="R42" s="83">
        <v>2.6976260902396264E-2</v>
      </c>
      <c r="S42" s="84">
        <f>I42+R42</f>
        <v>0.6748904524846332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8.1400535236396069E-3</v>
      </c>
      <c r="E43" s="77">
        <f>$C$9*D43</f>
        <v>0.81400535236396065</v>
      </c>
      <c r="F43" s="76">
        <f>分析係数表!C46</f>
        <v>0.4567198177676538</v>
      </c>
      <c r="G43" s="77">
        <f>E43*F43</f>
        <v>0.3717723761935629</v>
      </c>
      <c r="H43" s="77">
        <v>0.3966166878753325</v>
      </c>
      <c r="I43" s="77">
        <f>C43+H43</f>
        <v>0.3966166878753325</v>
      </c>
      <c r="J43" s="76">
        <f>分析係数表!G46</f>
        <v>7.462686567164179E-3</v>
      </c>
      <c r="K43" s="78">
        <f>I43*J43</f>
        <v>2.9598260289203917E-3</v>
      </c>
      <c r="L43" s="79"/>
      <c r="M43" s="80"/>
      <c r="N43" s="81">
        <f>分析係数表!H46</f>
        <v>2.3901485890852909E-2</v>
      </c>
      <c r="O43" s="82">
        <f t="shared" si="4"/>
        <v>0.19951718673784186</v>
      </c>
      <c r="P43" s="76">
        <f>分析係数表!C46</f>
        <v>0.4567198177676538</v>
      </c>
      <c r="Q43" s="82">
        <f>O43*P43</f>
        <v>9.1123453168422089E-2</v>
      </c>
      <c r="R43" s="83">
        <v>9.7339685965717543E-2</v>
      </c>
      <c r="S43" s="84">
        <f>I43+R43</f>
        <v>0.49395637384105007</v>
      </c>
      <c r="T43" s="85">
        <f>分析係数表!F46</f>
        <v>0.31592039800995025</v>
      </c>
      <c r="U43" s="86">
        <f t="shared" si="7"/>
        <v>0.15605089422341631</v>
      </c>
      <c r="V43" s="87">
        <f>分析係数表!D46</f>
        <v>2.4875621890547263E-3</v>
      </c>
      <c r="W43" s="167">
        <f t="shared" si="8"/>
        <v>0</v>
      </c>
      <c r="X43" s="76">
        <f>分析係数表!E46</f>
        <v>4.9751243781094526E-3</v>
      </c>
      <c r="Y43" s="166">
        <f t="shared" si="9"/>
        <v>0</v>
      </c>
    </row>
    <row r="44" spans="1:25" x14ac:dyDescent="0.2">
      <c r="A44" s="192">
        <v>40</v>
      </c>
      <c r="B44" s="14" t="s">
        <v>150</v>
      </c>
      <c r="C44" s="197">
        <f>SUM(C5:C43)</f>
        <v>100</v>
      </c>
      <c r="D44" s="92">
        <f>投入係数表!G44</f>
        <v>0.5035682426404996</v>
      </c>
      <c r="E44" s="91">
        <f>SUM(E5:E43)</f>
        <v>50.356824264049948</v>
      </c>
      <c r="F44" s="92">
        <f>分析係数表!C47</f>
        <v>0.36342247216802481</v>
      </c>
      <c r="G44" s="91">
        <f>SUM(G5:G43)</f>
        <v>9.2843251823077608</v>
      </c>
      <c r="H44" s="91">
        <f>SUM(H5:H43)</f>
        <v>10.871513601715661</v>
      </c>
      <c r="I44" s="91">
        <f>SUM(I5:I43)</f>
        <v>110.87151360171566</v>
      </c>
      <c r="J44" s="92">
        <f>分析係数表!G47</f>
        <v>0.19905001489523683</v>
      </c>
      <c r="K44" s="93">
        <f>SUM(K5:K43)</f>
        <v>13.313365984862694</v>
      </c>
      <c r="L44" s="94">
        <f>最終需要_まとめ!$L$33</f>
        <v>0.627</v>
      </c>
      <c r="M44" s="91">
        <f>K44*L44</f>
        <v>8.3474804725089093</v>
      </c>
      <c r="N44" s="95">
        <f>分析係数表!H47</f>
        <v>1</v>
      </c>
      <c r="O44" s="96">
        <f>SUM(O5:O43)</f>
        <v>8.3474804725089093</v>
      </c>
      <c r="P44" s="92">
        <f>分析係数表!C47</f>
        <v>0.36342247216802481</v>
      </c>
      <c r="Q44" s="96">
        <f>SUM(Q5:Q43)</f>
        <v>2.5123781508783196</v>
      </c>
      <c r="R44" s="91">
        <f>SUM(R5:R43)</f>
        <v>2.8069037507207102</v>
      </c>
      <c r="S44" s="97">
        <f>SUM(S5:S43)</f>
        <v>113.67841735243637</v>
      </c>
      <c r="T44" s="98">
        <f>分析係数表!F47</f>
        <v>0.46090827844162724</v>
      </c>
      <c r="U44" s="99">
        <f>SUM(U5:U43)</f>
        <v>54.762228659673696</v>
      </c>
      <c r="V44" s="100">
        <f>分析係数表!D47</f>
        <v>7.2937009698454208E-2</v>
      </c>
      <c r="W44" s="164">
        <f>SUM(W5:W43)</f>
        <v>4</v>
      </c>
      <c r="X44" s="92">
        <f>分析係数表!E47</f>
        <v>5.555923339181093E-2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2023-08-19T07:27:14Z</dcterms:modified>
</cp:coreProperties>
</file>